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ml.chart+xml" PartName="/xl/charts/chart22.xml"/>
  <Override ContentType="application/vnd.openxmlformats-officedocument.drawingml.chart+xml" PartName="/xl/charts/chart23.xml"/>
  <Override ContentType="application/vnd.openxmlformats-officedocument.drawingml.chart+xml" PartName="/xl/charts/chart24.xml"/>
  <Override ContentType="application/vnd.openxmlformats-officedocument.drawingml.chart+xml" PartName="/xl/charts/chart25.xml"/>
  <Override ContentType="application/vnd.openxmlformats-officedocument.drawingml.chart+xml" PartName="/xl/charts/chart26.xml"/>
  <Override ContentType="application/vnd.openxmlformats-officedocument.drawingml.chart+xml" PartName="/xl/charts/chart27.xml"/>
  <Override ContentType="application/vnd.openxmlformats-officedocument.drawingml.chart+xml" PartName="/xl/charts/chart28.xml"/>
  <Override ContentType="application/vnd.openxmlformats-officedocument.drawingml.chart+xml" PartName="/xl/charts/chart29.xml"/>
  <Override ContentType="application/vnd.openxmlformats-officedocument.drawingml.chart+xml" PartName="/xl/charts/chart30.xml"/>
  <Override ContentType="application/vnd.openxmlformats-officedocument.drawingml.chart+xml" PartName="/xl/charts/chart31.xml"/>
  <Override ContentType="application/vnd.openxmlformats-officedocument.drawingml.chart+xml" PartName="/xl/charts/chart32.xml"/>
  <Override ContentType="application/vnd.openxmlformats-officedocument.drawingml.chart+xml" PartName="/xl/charts/chart33.xml"/>
  <Override ContentType="application/vnd.openxmlformats-officedocument.drawingml.chart+xml" PartName="/xl/charts/chart34.xml"/>
  <Override ContentType="application/vnd.openxmlformats-officedocument.drawingml.chart+xml" PartName="/xl/charts/chart35.xml"/>
  <Override ContentType="application/vnd.openxmlformats-officedocument.drawingml.chart+xml" PartName="/xl/charts/chart36.xml"/>
  <Override ContentType="application/vnd.ms-office.chartcolorstyle+xml" PartName="/xl/charts/colors1.xml"/>
  <Override ContentType="application/vnd.ms-office.chartcolorstyle+xml" PartName="/xl/charts/colors2.xml"/>
  <Override ContentType="application/vnd.ms-office.chartcolorstyle+xml" PartName="/xl/charts/colors3.xml"/>
  <Override ContentType="application/vnd.ms-office.chartcolorstyle+xml" PartName="/xl/charts/colors4.xml"/>
  <Override ContentType="application/vnd.ms-office.chartcolorstyle+xml" PartName="/xl/charts/colors5.xml"/>
  <Override ContentType="application/vnd.ms-office.chartcolorstyle+xml" PartName="/xl/charts/colors6.xml"/>
  <Override ContentType="application/vnd.ms-office.chartcolorstyle+xml" PartName="/xl/charts/colors7.xml"/>
  <Override ContentType="application/vnd.ms-office.chartcolorstyle+xml" PartName="/xl/charts/colors8.xml"/>
  <Override ContentType="application/vnd.ms-office.chartcolorstyle+xml" PartName="/xl/charts/colors9.xml"/>
  <Override ContentType="application/vnd.ms-office.chartcolorstyle+xml" PartName="/xl/charts/colors10.xml"/>
  <Override ContentType="application/vnd.ms-office.chartcolorstyle+xml" PartName="/xl/charts/colors11.xml"/>
  <Override ContentType="application/vnd.ms-office.chartcolorstyle+xml" PartName="/xl/charts/colors12.xml"/>
  <Override ContentType="application/vnd.ms-office.chartcolorstyle+xml" PartName="/xl/charts/colors13.xml"/>
  <Override ContentType="application/vnd.ms-office.chartcolorstyle+xml" PartName="/xl/charts/colors14.xml"/>
  <Override ContentType="application/vnd.ms-office.chartcolorstyle+xml" PartName="/xl/charts/colors15.xml"/>
  <Override ContentType="application/vnd.ms-office.chartcolorstyle+xml" PartName="/xl/charts/colors16.xml"/>
  <Override ContentType="application/vnd.ms-office.chartcolorstyle+xml" PartName="/xl/charts/colors17.xml"/>
  <Override ContentType="application/vnd.ms-office.chartcolorstyle+xml" PartName="/xl/charts/colors18.xml"/>
  <Override ContentType="application/vnd.ms-office.chartcolorstyle+xml" PartName="/xl/charts/colors19.xml"/>
  <Override ContentType="application/vnd.ms-office.chartcolorstyle+xml" PartName="/xl/charts/colors20.xml"/>
  <Override ContentType="application/vnd.ms-office.chartcolorstyle+xml" PartName="/xl/charts/colors21.xml"/>
  <Override ContentType="application/vnd.ms-office.chartcolorstyle+xml" PartName="/xl/charts/colors22.xml"/>
  <Override ContentType="application/vnd.ms-office.chartcolorstyle+xml" PartName="/xl/charts/colors23.xml"/>
  <Override ContentType="application/vnd.ms-office.chartcolorstyle+xml" PartName="/xl/charts/colors24.xml"/>
  <Override ContentType="application/vnd.ms-office.chartcolorstyle+xml" PartName="/xl/charts/colors25.xml"/>
  <Override ContentType="application/vnd.ms-office.chartcolorstyle+xml" PartName="/xl/charts/colors26.xml"/>
  <Override ContentType="application/vnd.ms-office.chartcolorstyle+xml" PartName="/xl/charts/colors27.xml"/>
  <Override ContentType="application/vnd.ms-office.chartcolorstyle+xml" PartName="/xl/charts/colors28.xml"/>
  <Override ContentType="application/vnd.ms-office.chartcolorstyle+xml" PartName="/xl/charts/colors29.xml"/>
  <Override ContentType="application/vnd.ms-office.chartcolorstyle+xml" PartName="/xl/charts/colors30.xml"/>
  <Override ContentType="application/vnd.ms-office.chartcolorstyle+xml" PartName="/xl/charts/colors31.xml"/>
  <Override ContentType="application/vnd.ms-office.chartcolorstyle+xml" PartName="/xl/charts/colors32.xml"/>
  <Override ContentType="application/vnd.ms-office.chartcolorstyle+xml" PartName="/xl/charts/colors33.xml"/>
  <Override ContentType="application/vnd.ms-office.chartcolorstyle+xml" PartName="/xl/charts/colors34.xml"/>
  <Override ContentType="application/vnd.ms-office.chartcolorstyle+xml" PartName="/xl/charts/colors35.xml"/>
  <Override ContentType="application/vnd.ms-office.chartcolorstyle+xml" PartName="/xl/charts/colors36.xml"/>
  <Override ContentType="application/vnd.ms-office.chartstyle+xml" PartName="/xl/charts/style1.xml"/>
  <Override ContentType="application/vnd.ms-office.chartstyle+xml" PartName="/xl/charts/style2.xml"/>
  <Override ContentType="application/vnd.ms-office.chartstyle+xml" PartName="/xl/charts/style3.xml"/>
  <Override ContentType="application/vnd.ms-office.chartstyle+xml" PartName="/xl/charts/style4.xml"/>
  <Override ContentType="application/vnd.ms-office.chartstyle+xml" PartName="/xl/charts/style5.xml"/>
  <Override ContentType="application/vnd.ms-office.chartstyle+xml" PartName="/xl/charts/style6.xml"/>
  <Override ContentType="application/vnd.ms-office.chartstyle+xml" PartName="/xl/charts/style7.xml"/>
  <Override ContentType="application/vnd.ms-office.chartstyle+xml" PartName="/xl/charts/style8.xml"/>
  <Override ContentType="application/vnd.ms-office.chartstyle+xml" PartName="/xl/charts/style9.xml"/>
  <Override ContentType="application/vnd.ms-office.chartstyle+xml" PartName="/xl/charts/style10.xml"/>
  <Override ContentType="application/vnd.ms-office.chartstyle+xml" PartName="/xl/charts/style11.xml"/>
  <Override ContentType="application/vnd.ms-office.chartstyle+xml" PartName="/xl/charts/style12.xml"/>
  <Override ContentType="application/vnd.ms-office.chartstyle+xml" PartName="/xl/charts/style13.xml"/>
  <Override ContentType="application/vnd.ms-office.chartstyle+xml" PartName="/xl/charts/style14.xml"/>
  <Override ContentType="application/vnd.ms-office.chartstyle+xml" PartName="/xl/charts/style15.xml"/>
  <Override ContentType="application/vnd.ms-office.chartstyle+xml" PartName="/xl/charts/style16.xml"/>
  <Override ContentType="application/vnd.ms-office.chartstyle+xml" PartName="/xl/charts/style17.xml"/>
  <Override ContentType="application/vnd.ms-office.chartstyle+xml" PartName="/xl/charts/style18.xml"/>
  <Override ContentType="application/vnd.ms-office.chartstyle+xml" PartName="/xl/charts/style19.xml"/>
  <Override ContentType="application/vnd.ms-office.chartstyle+xml" PartName="/xl/charts/style20.xml"/>
  <Override ContentType="application/vnd.ms-office.chartstyle+xml" PartName="/xl/charts/style21.xml"/>
  <Override ContentType="application/vnd.ms-office.chartstyle+xml" PartName="/xl/charts/style22.xml"/>
  <Override ContentType="application/vnd.ms-office.chartstyle+xml" PartName="/xl/charts/style23.xml"/>
  <Override ContentType="application/vnd.ms-office.chartstyle+xml" PartName="/xl/charts/style24.xml"/>
  <Override ContentType="application/vnd.ms-office.chartstyle+xml" PartName="/xl/charts/style25.xml"/>
  <Override ContentType="application/vnd.ms-office.chartstyle+xml" PartName="/xl/charts/style26.xml"/>
  <Override ContentType="application/vnd.ms-office.chartstyle+xml" PartName="/xl/charts/style27.xml"/>
  <Override ContentType="application/vnd.ms-office.chartstyle+xml" PartName="/xl/charts/style28.xml"/>
  <Override ContentType="application/vnd.ms-office.chartstyle+xml" PartName="/xl/charts/style29.xml"/>
  <Override ContentType="application/vnd.ms-office.chartstyle+xml" PartName="/xl/charts/style30.xml"/>
  <Override ContentType="application/vnd.ms-office.chartstyle+xml" PartName="/xl/charts/style31.xml"/>
  <Override ContentType="application/vnd.ms-office.chartstyle+xml" PartName="/xl/charts/style32.xml"/>
  <Override ContentType="application/vnd.ms-office.chartstyle+xml" PartName="/xl/charts/style33.xml"/>
  <Override ContentType="application/vnd.ms-office.chartstyle+xml" PartName="/xl/charts/style34.xml"/>
  <Override ContentType="application/vnd.ms-office.chartstyle+xml" PartName="/xl/charts/style35.xml"/>
  <Override ContentType="application/vnd.ms-office.chartstyle+xml" PartName="/xl/charts/style36.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mc:AlternateContent xmlns:mc="http://schemas.openxmlformats.org/markup-compatibility/2006">
    <mc:Choice Requires="x15">
      <x15ac:absPath xmlns:x15ac="http://schemas.microsoft.com/office/spreadsheetml/2010/11/ac" url="https://mhlwlan.sharepoint.com/sites/10802000/WorkingDocLib/医師確保等地域医療対策室/医師確保ライン/年度別/2024/2019, 2023医師偏在指標/HP詳細公表用/2023医師偏在指標等/"/>
    </mc:Choice>
  </mc:AlternateContent>
  <xr:revisionPtr revIDLastSave="19" documentId="13_ncr:1_{818F7C36-808B-4743-B5DC-DD60205A140D}" xr6:coauthVersionLast="47" xr6:coauthVersionMax="47" xr10:uidLastSave="{8BD8A02D-E668-4945-9ABC-A1376A5F39CD}"/>
  <bookViews>
    <workbookView xWindow="-108" yWindow="-108" windowWidth="23256" windowHeight="12576" tabRatio="930" firstSheet="2" activeTab="2" xr2:uid="{00000000-000D-0000-FFFF-FFFF00000000}"/>
  </bookViews>
  <sheets>
    <sheet name="グラフ２（二次医療圏）（非表示）" sheetId="19" state="hidden" r:id="rId1"/>
    <sheet name="グラフ描画用シート" sheetId="58" state="hidden" r:id="rId2"/>
    <sheet name="1内容説明" sheetId="64" r:id="rId3"/>
    <sheet name="2外来医師偏在指標" sheetId="62" r:id="rId4"/>
    <sheet name="2-1標準化受療率比 (夜間人口)" sheetId="63" state="hidden" r:id="rId5"/>
    <sheet name="3-1標準化診療所従事医師数 " sheetId="68" r:id="rId6"/>
    <sheet name="3-2労働時間比" sheetId="67" r:id="rId7"/>
    <sheet name="3-3診療所従事医師数" sheetId="66" r:id="rId8"/>
    <sheet name="3-4標準化外来受療率比" sheetId="44" r:id="rId9"/>
    <sheet name="3-5人口（2021年1月1日時点）" sheetId="70" r:id="rId10"/>
    <sheet name="3-5人口（2018年1月1日時点）" sheetId="41" state="hidden" r:id="rId11"/>
    <sheet name="3-6全国受療率" sheetId="43" r:id="rId12"/>
    <sheet name="3-7患者数" sheetId="69" r:id="rId13"/>
    <sheet name="3-8診療所外来患者対応割合" sheetId="65" r:id="rId14"/>
  </sheets>
  <definedNames>
    <definedName name="_xlnm._FilterDatabase" localSheetId="3" hidden="1">'2外来医師偏在指標'!$A$4:$K$382</definedName>
    <definedName name="_xlnm._FilterDatabase" localSheetId="5" hidden="1">'3-1標準化診療所従事医師数 '!$A$4:$AE$382</definedName>
    <definedName name="_xlnm._FilterDatabase" localSheetId="7" hidden="1">'3-3診療所従事医師数'!$A$4:$AE$382</definedName>
    <definedName name="_xlnm._FilterDatabase" localSheetId="8" hidden="1">'3-4標準化外来受療率比'!$A$4:$AM$382</definedName>
    <definedName name="_xlnm._FilterDatabase" localSheetId="9" hidden="1">'3-5人口（2021年1月1日時点）'!$4:$382</definedName>
    <definedName name="_xlnm._FilterDatabase" localSheetId="13" hidden="1">'3-8診療所外来患者対応割合'!$A$4:$Q$382</definedName>
    <definedName name="_Order1" hidden="1">255</definedName>
    <definedName name="_xlnm.Print_Area" localSheetId="2">'1内容説明'!$A$1:$AD$129</definedName>
    <definedName name="_xlnm.Print_Area" localSheetId="0">'グラフ２（二次医療圏）（非表示）'!$BB$1:$CG$232</definedName>
    <definedName name="_xlnm.Print_Area" localSheetId="1">グラフ描画用シート!$BB$1:$CG$232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1" i="58" l="1"/>
  <c r="A30" i="58"/>
  <c r="X30" i="58" s="1"/>
  <c r="A29" i="58"/>
  <c r="P29" i="58" s="1"/>
  <c r="J28" i="58"/>
  <c r="B28" i="58"/>
  <c r="A28" i="58"/>
  <c r="AT28" i="58" s="1"/>
  <c r="A27" i="58"/>
  <c r="AW27" i="58" s="1"/>
  <c r="A26" i="58"/>
  <c r="P26" i="58" s="1"/>
  <c r="AB25" i="58"/>
  <c r="A25" i="58"/>
  <c r="AO25" i="58" s="1"/>
  <c r="A24" i="58"/>
  <c r="AW24" i="58" s="1"/>
  <c r="AI23" i="58"/>
  <c r="AA23" i="58"/>
  <c r="A23" i="58"/>
  <c r="AW23" i="58" s="1"/>
  <c r="A22" i="58"/>
  <c r="AW22" i="58" s="1"/>
  <c r="A21" i="58"/>
  <c r="AG21" i="58" s="1"/>
  <c r="AM20" i="58"/>
  <c r="A20" i="58"/>
  <c r="X20" i="58" s="1"/>
  <c r="A19" i="58"/>
  <c r="AA19" i="58" s="1"/>
  <c r="A18" i="58"/>
  <c r="AA18" i="58" s="1"/>
  <c r="A17" i="58"/>
  <c r="AJ17" i="58" s="1"/>
  <c r="AE16" i="58"/>
  <c r="F16" i="58"/>
  <c r="A16" i="58"/>
  <c r="X16" i="58" s="1"/>
  <c r="A15" i="58"/>
  <c r="AX15" i="58" s="1"/>
  <c r="J14" i="58"/>
  <c r="A14" i="58"/>
  <c r="AT14" i="58" s="1"/>
  <c r="A13" i="58"/>
  <c r="H13" i="58" s="1"/>
  <c r="A12" i="58"/>
  <c r="J12" i="58" s="1"/>
  <c r="V11" i="58"/>
  <c r="J11" i="58"/>
  <c r="A11" i="58"/>
  <c r="AT11" i="58" s="1"/>
  <c r="AW10" i="58"/>
  <c r="T10" i="58"/>
  <c r="J10" i="58"/>
  <c r="H10" i="58"/>
  <c r="A10" i="58"/>
  <c r="AO10" i="58" s="1"/>
  <c r="AX9" i="58"/>
  <c r="AW9" i="58"/>
  <c r="AU9" i="58"/>
  <c r="AV9" i="58" s="1"/>
  <c r="AV10" i="58" s="1"/>
  <c r="AV11" i="58" s="1"/>
  <c r="AV12" i="58" s="1"/>
  <c r="AV13" i="58" s="1"/>
  <c r="AV14" i="58" s="1"/>
  <c r="AV15" i="58" s="1"/>
  <c r="AV16" i="58" s="1"/>
  <c r="AV17" i="58" s="1"/>
  <c r="AV18" i="58" s="1"/>
  <c r="AV19" i="58" s="1"/>
  <c r="AV20" i="58" s="1"/>
  <c r="AV21" i="58" s="1"/>
  <c r="AV22" i="58" s="1"/>
  <c r="AV23" i="58" s="1"/>
  <c r="AV24" i="58" s="1"/>
  <c r="AV25" i="58" s="1"/>
  <c r="AV26" i="58" s="1"/>
  <c r="AV27" i="58" s="1"/>
  <c r="AV28" i="58" s="1"/>
  <c r="AV29" i="58" s="1"/>
  <c r="AV30" i="58" s="1"/>
  <c r="AV31" i="58" s="1"/>
  <c r="AT9" i="58"/>
  <c r="AR9" i="58"/>
  <c r="AS9" i="58" s="1"/>
  <c r="AS10" i="58" s="1"/>
  <c r="AS11" i="58" s="1"/>
  <c r="AS12" i="58" s="1"/>
  <c r="AS13" i="58" s="1"/>
  <c r="AS14" i="58" s="1"/>
  <c r="AS15" i="58" s="1"/>
  <c r="AS16" i="58" s="1"/>
  <c r="AS17" i="58" s="1"/>
  <c r="AS18" i="58" s="1"/>
  <c r="AS19" i="58" s="1"/>
  <c r="AS20" i="58" s="1"/>
  <c r="AS21" i="58" s="1"/>
  <c r="AS22" i="58" s="1"/>
  <c r="AS23" i="58" s="1"/>
  <c r="AS24" i="58" s="1"/>
  <c r="AS25" i="58" s="1"/>
  <c r="AS26" i="58" s="1"/>
  <c r="AS27" i="58" s="1"/>
  <c r="AS28" i="58" s="1"/>
  <c r="AS29" i="58" s="1"/>
  <c r="AS30" i="58" s="1"/>
  <c r="AS31" i="58" s="1"/>
  <c r="AP9" i="58"/>
  <c r="AO9" i="58"/>
  <c r="AM9" i="58"/>
  <c r="AL9" i="58"/>
  <c r="AJ9" i="58"/>
  <c r="AK9" i="58" s="1"/>
  <c r="AK10" i="58" s="1"/>
  <c r="AK11" i="58" s="1"/>
  <c r="AK12" i="58" s="1"/>
  <c r="AK13" i="58" s="1"/>
  <c r="AK14" i="58" s="1"/>
  <c r="AK15" i="58" s="1"/>
  <c r="AK16" i="58" s="1"/>
  <c r="AK17" i="58" s="1"/>
  <c r="AK18" i="58" s="1"/>
  <c r="AK19" i="58" s="1"/>
  <c r="AK20" i="58" s="1"/>
  <c r="AK21" i="58" s="1"/>
  <c r="AK22" i="58" s="1"/>
  <c r="AK23" i="58" s="1"/>
  <c r="AK24" i="58" s="1"/>
  <c r="AK25" i="58" s="1"/>
  <c r="AK26" i="58" s="1"/>
  <c r="AK27" i="58" s="1"/>
  <c r="AK28" i="58" s="1"/>
  <c r="AK29" i="58" s="1"/>
  <c r="AK30" i="58" s="1"/>
  <c r="AK31" i="58" s="1"/>
  <c r="AI9" i="58"/>
  <c r="AG9" i="58"/>
  <c r="AH9" i="58" s="1"/>
  <c r="AH10" i="58" s="1"/>
  <c r="AH11" i="58" s="1"/>
  <c r="AH12" i="58" s="1"/>
  <c r="AH13" i="58" s="1"/>
  <c r="AH14" i="58" s="1"/>
  <c r="AH15" i="58" s="1"/>
  <c r="AH16" i="58" s="1"/>
  <c r="AH17" i="58" s="1"/>
  <c r="AH18" i="58" s="1"/>
  <c r="AH19" i="58" s="1"/>
  <c r="AH20" i="58" s="1"/>
  <c r="AH21" i="58" s="1"/>
  <c r="AH22" i="58" s="1"/>
  <c r="AH23" i="58" s="1"/>
  <c r="AH24" i="58" s="1"/>
  <c r="AH25" i="58" s="1"/>
  <c r="AH26" i="58" s="1"/>
  <c r="AH27" i="58" s="1"/>
  <c r="AH28" i="58" s="1"/>
  <c r="AH29" i="58" s="1"/>
  <c r="AH30" i="58" s="1"/>
  <c r="AH31" i="58" s="1"/>
  <c r="AE9" i="58"/>
  <c r="AD9" i="58"/>
  <c r="AB9" i="58"/>
  <c r="AA9" i="58"/>
  <c r="Y9" i="58"/>
  <c r="Z9" i="58" s="1"/>
  <c r="Z10" i="58" s="1"/>
  <c r="Z11" i="58" s="1"/>
  <c r="Z12" i="58" s="1"/>
  <c r="Z13" i="58" s="1"/>
  <c r="Z14" i="58" s="1"/>
  <c r="Z15" i="58" s="1"/>
  <c r="Z16" i="58" s="1"/>
  <c r="Z17" i="58" s="1"/>
  <c r="Z18" i="58" s="1"/>
  <c r="Z19" i="58" s="1"/>
  <c r="Z20" i="58" s="1"/>
  <c r="Z21" i="58" s="1"/>
  <c r="Z22" i="58" s="1"/>
  <c r="Z23" i="58" s="1"/>
  <c r="Z24" i="58" s="1"/>
  <c r="Z25" i="58" s="1"/>
  <c r="Z26" i="58" s="1"/>
  <c r="Z27" i="58" s="1"/>
  <c r="Z28" i="58" s="1"/>
  <c r="Z29" i="58" s="1"/>
  <c r="Z30" i="58" s="1"/>
  <c r="Z31" i="58" s="1"/>
  <c r="X9" i="58"/>
  <c r="V9" i="58"/>
  <c r="W9" i="58" s="1"/>
  <c r="W10" i="58" s="1"/>
  <c r="W11" i="58" s="1"/>
  <c r="W12" i="58" s="1"/>
  <c r="W13" i="58" s="1"/>
  <c r="W14" i="58" s="1"/>
  <c r="W15" i="58" s="1"/>
  <c r="W16" i="58" s="1"/>
  <c r="W17" i="58" s="1"/>
  <c r="W18" i="58" s="1"/>
  <c r="W19" i="58" s="1"/>
  <c r="W20" i="58" s="1"/>
  <c r="W21" i="58" s="1"/>
  <c r="W22" i="58" s="1"/>
  <c r="W23" i="58" s="1"/>
  <c r="W24" i="58" s="1"/>
  <c r="W25" i="58" s="1"/>
  <c r="W26" i="58" s="1"/>
  <c r="W27" i="58" s="1"/>
  <c r="W28" i="58" s="1"/>
  <c r="W29" i="58" s="1"/>
  <c r="W30" i="58" s="1"/>
  <c r="W31" i="58" s="1"/>
  <c r="T9" i="58"/>
  <c r="S9" i="58"/>
  <c r="Q9" i="58"/>
  <c r="P9" i="58"/>
  <c r="N9" i="58"/>
  <c r="M9" i="58"/>
  <c r="O9" i="58" s="1"/>
  <c r="O10" i="58" s="1"/>
  <c r="O11" i="58" s="1"/>
  <c r="O12" i="58" s="1"/>
  <c r="O13" i="58" s="1"/>
  <c r="O14" i="58" s="1"/>
  <c r="O15" i="58" s="1"/>
  <c r="O16" i="58" s="1"/>
  <c r="O17" i="58" s="1"/>
  <c r="O18" i="58" s="1"/>
  <c r="O19" i="58" s="1"/>
  <c r="O20" i="58" s="1"/>
  <c r="O21" i="58" s="1"/>
  <c r="O22" i="58" s="1"/>
  <c r="O23" i="58" s="1"/>
  <c r="O24" i="58" s="1"/>
  <c r="O25" i="58" s="1"/>
  <c r="O26" i="58" s="1"/>
  <c r="O27" i="58" s="1"/>
  <c r="O28" i="58" s="1"/>
  <c r="O29" i="58" s="1"/>
  <c r="O30" i="58" s="1"/>
  <c r="O31" i="58" s="1"/>
  <c r="K9" i="58"/>
  <c r="L9" i="58" s="1"/>
  <c r="L10" i="58" s="1"/>
  <c r="L11" i="58" s="1"/>
  <c r="L12" i="58" s="1"/>
  <c r="L13" i="58" s="1"/>
  <c r="L14" i="58" s="1"/>
  <c r="L15" i="58" s="1"/>
  <c r="L16" i="58" s="1"/>
  <c r="L17" i="58" s="1"/>
  <c r="L18" i="58" s="1"/>
  <c r="L19" i="58" s="1"/>
  <c r="L20" i="58" s="1"/>
  <c r="L21" i="58" s="1"/>
  <c r="L22" i="58" s="1"/>
  <c r="L23" i="58" s="1"/>
  <c r="L24" i="58" s="1"/>
  <c r="L25" i="58" s="1"/>
  <c r="L26" i="58" s="1"/>
  <c r="L27" i="58" s="1"/>
  <c r="L28" i="58" s="1"/>
  <c r="L29" i="58" s="1"/>
  <c r="L30" i="58" s="1"/>
  <c r="L31" i="58" s="1"/>
  <c r="J9" i="58"/>
  <c r="H9" i="58"/>
  <c r="I9" i="58" s="1"/>
  <c r="I10" i="58" s="1"/>
  <c r="I11" i="58" s="1"/>
  <c r="I12" i="58" s="1"/>
  <c r="I13" i="58" s="1"/>
  <c r="I14" i="58" s="1"/>
  <c r="I15" i="58" s="1"/>
  <c r="I16" i="58" s="1"/>
  <c r="I17" i="58" s="1"/>
  <c r="I18" i="58" s="1"/>
  <c r="I19" i="58" s="1"/>
  <c r="I20" i="58" s="1"/>
  <c r="I21" i="58" s="1"/>
  <c r="I22" i="58" s="1"/>
  <c r="I23" i="58" s="1"/>
  <c r="I24" i="58" s="1"/>
  <c r="I25" i="58" s="1"/>
  <c r="I26" i="58" s="1"/>
  <c r="I27" i="58" s="1"/>
  <c r="I28" i="58" s="1"/>
  <c r="I29" i="58" s="1"/>
  <c r="I30" i="58" s="1"/>
  <c r="I31" i="58" s="1"/>
  <c r="F9" i="58"/>
  <c r="G9" i="58" s="1"/>
  <c r="G10" i="58" s="1"/>
  <c r="G11" i="58" s="1"/>
  <c r="G12" i="58" s="1"/>
  <c r="G13" i="58" s="1"/>
  <c r="G14" i="58" s="1"/>
  <c r="G15" i="58" s="1"/>
  <c r="G16" i="58" s="1"/>
  <c r="G17" i="58" s="1"/>
  <c r="G18" i="58" s="1"/>
  <c r="G19" i="58" s="1"/>
  <c r="G20" i="58" s="1"/>
  <c r="G21" i="58" s="1"/>
  <c r="G22" i="58" s="1"/>
  <c r="G23" i="58" s="1"/>
  <c r="G24" i="58" s="1"/>
  <c r="G25" i="58" s="1"/>
  <c r="G26" i="58" s="1"/>
  <c r="G27" i="58" s="1"/>
  <c r="G28" i="58" s="1"/>
  <c r="G29" i="58" s="1"/>
  <c r="G30" i="58" s="1"/>
  <c r="G31" i="58" s="1"/>
  <c r="D9" i="58"/>
  <c r="C9" i="58"/>
  <c r="CA1" i="58"/>
  <c r="T9" i="19"/>
  <c r="AJ19" i="58" l="1"/>
  <c r="AG11" i="58"/>
  <c r="AB14" i="58"/>
  <c r="B19" i="58"/>
  <c r="AO19" i="58"/>
  <c r="S21" i="58"/>
  <c r="C24" i="58"/>
  <c r="D28" i="58"/>
  <c r="AO29" i="58"/>
  <c r="D19" i="58"/>
  <c r="AT19" i="58"/>
  <c r="AB21" i="58"/>
  <c r="N24" i="58"/>
  <c r="AU11" i="58"/>
  <c r="AX11" i="58"/>
  <c r="F19" i="58"/>
  <c r="AU19" i="58"/>
  <c r="AJ21" i="58"/>
  <c r="V24" i="58"/>
  <c r="F27" i="58"/>
  <c r="T28" i="58"/>
  <c r="B30" i="58"/>
  <c r="K19" i="58"/>
  <c r="AI24" i="58"/>
  <c r="K27" i="58"/>
  <c r="AA28" i="58"/>
  <c r="M30" i="58"/>
  <c r="AD12" i="58"/>
  <c r="T19" i="58"/>
  <c r="C20" i="58"/>
  <c r="AU24" i="58"/>
  <c r="AD27" i="58"/>
  <c r="AE28" i="58"/>
  <c r="AB30" i="58"/>
  <c r="V19" i="58"/>
  <c r="Q20" i="58"/>
  <c r="AX27" i="58"/>
  <c r="AP28" i="58"/>
  <c r="AP30" i="58"/>
  <c r="AE19" i="58"/>
  <c r="AU28" i="58"/>
  <c r="AQ9" i="58"/>
  <c r="AQ10" i="58" s="1"/>
  <c r="AQ11" i="58" s="1"/>
  <c r="AQ12" i="58" s="1"/>
  <c r="AQ13" i="58" s="1"/>
  <c r="AQ14" i="58" s="1"/>
  <c r="AQ15" i="58" s="1"/>
  <c r="AQ16" i="58" s="1"/>
  <c r="AQ17" i="58" s="1"/>
  <c r="AQ18" i="58" s="1"/>
  <c r="AQ19" i="58" s="1"/>
  <c r="AQ20" i="58" s="1"/>
  <c r="AQ21" i="58" s="1"/>
  <c r="AQ22" i="58" s="1"/>
  <c r="AQ23" i="58" s="1"/>
  <c r="AQ24" i="58" s="1"/>
  <c r="AQ25" i="58" s="1"/>
  <c r="AQ26" i="58" s="1"/>
  <c r="AQ27" i="58" s="1"/>
  <c r="AQ28" i="58" s="1"/>
  <c r="AQ29" i="58" s="1"/>
  <c r="AQ30" i="58" s="1"/>
  <c r="AQ31" i="58" s="1"/>
  <c r="M22" i="58"/>
  <c r="X22" i="58"/>
  <c r="AJ22" i="58"/>
  <c r="AY9" i="58"/>
  <c r="AY10" i="58" s="1"/>
  <c r="AY11" i="58" s="1"/>
  <c r="AY12" i="58" s="1"/>
  <c r="AY13" i="58" s="1"/>
  <c r="AY14" i="58" s="1"/>
  <c r="AY15" i="58" s="1"/>
  <c r="AY16" i="58" s="1"/>
  <c r="AY17" i="58" s="1"/>
  <c r="AY18" i="58" s="1"/>
  <c r="AY19" i="58" s="1"/>
  <c r="AY20" i="58" s="1"/>
  <c r="AY21" i="58" s="1"/>
  <c r="AY22" i="58" s="1"/>
  <c r="AY23" i="58" s="1"/>
  <c r="AY24" i="58" s="1"/>
  <c r="AY25" i="58" s="1"/>
  <c r="AY26" i="58" s="1"/>
  <c r="AY27" i="58" s="1"/>
  <c r="AY28" i="58" s="1"/>
  <c r="AY29" i="58" s="1"/>
  <c r="AY30" i="58" s="1"/>
  <c r="AY31" i="58" s="1"/>
  <c r="Y11" i="58"/>
  <c r="AW11" i="58"/>
  <c r="M14" i="58"/>
  <c r="AD14" i="58"/>
  <c r="D15" i="58"/>
  <c r="S15" i="58"/>
  <c r="AJ15" i="58"/>
  <c r="AW16" i="58"/>
  <c r="H18" i="58"/>
  <c r="AJ18" i="58"/>
  <c r="F20" i="58"/>
  <c r="V20" i="58"/>
  <c r="AP20" i="58"/>
  <c r="C22" i="58"/>
  <c r="N22" i="58"/>
  <c r="Y22" i="58"/>
  <c r="AO22" i="58"/>
  <c r="D24" i="58"/>
  <c r="P24" i="58"/>
  <c r="AA24" i="58"/>
  <c r="AJ24" i="58"/>
  <c r="AX24" i="58"/>
  <c r="H28" i="58"/>
  <c r="X28" i="58"/>
  <c r="AJ28" i="58"/>
  <c r="AX28" i="58"/>
  <c r="T30" i="58"/>
  <c r="AT30" i="58"/>
  <c r="M15" i="58"/>
  <c r="AG15" i="58"/>
  <c r="AP15" i="58"/>
  <c r="AF9" i="58"/>
  <c r="AF10" i="58" s="1"/>
  <c r="AF11" i="58" s="1"/>
  <c r="AF12" i="58" s="1"/>
  <c r="AF13" i="58" s="1"/>
  <c r="AF14" i="58" s="1"/>
  <c r="AF15" i="58" s="1"/>
  <c r="AF16" i="58" s="1"/>
  <c r="AF17" i="58" s="1"/>
  <c r="AF18" i="58" s="1"/>
  <c r="AF19" i="58" s="1"/>
  <c r="AF20" i="58" s="1"/>
  <c r="AF21" i="58" s="1"/>
  <c r="AF22" i="58" s="1"/>
  <c r="AF23" i="58" s="1"/>
  <c r="AF24" i="58" s="1"/>
  <c r="AF25" i="58" s="1"/>
  <c r="AF26" i="58" s="1"/>
  <c r="AF27" i="58" s="1"/>
  <c r="AF28" i="58" s="1"/>
  <c r="AF29" i="58" s="1"/>
  <c r="AF30" i="58" s="1"/>
  <c r="AF31" i="58" s="1"/>
  <c r="N14" i="58"/>
  <c r="AR14" i="58"/>
  <c r="J15" i="58"/>
  <c r="T15" i="58"/>
  <c r="AM15" i="58"/>
  <c r="D22" i="58"/>
  <c r="P22" i="58"/>
  <c r="AA22" i="58"/>
  <c r="AT22" i="58"/>
  <c r="AD18" i="58"/>
  <c r="N18" i="58"/>
  <c r="AO18" i="58"/>
  <c r="K20" i="58"/>
  <c r="AB20" i="58"/>
  <c r="AR20" i="58"/>
  <c r="F24" i="58"/>
  <c r="S24" i="58"/>
  <c r="AD24" i="58"/>
  <c r="AP24" i="58"/>
  <c r="AJ10" i="58"/>
  <c r="M11" i="58"/>
  <c r="AL11" i="58"/>
  <c r="B14" i="58"/>
  <c r="X14" i="58"/>
  <c r="K15" i="58"/>
  <c r="AB15" i="58"/>
  <c r="AO15" i="58"/>
  <c r="P18" i="58"/>
  <c r="J19" i="58"/>
  <c r="AD19" i="58"/>
  <c r="AR19" i="58"/>
  <c r="B20" i="58"/>
  <c r="N20" i="58"/>
  <c r="AL20" i="58"/>
  <c r="AL21" i="58"/>
  <c r="J22" i="58"/>
  <c r="S22" i="58"/>
  <c r="AD22" i="58"/>
  <c r="B24" i="58"/>
  <c r="K24" i="58"/>
  <c r="T24" i="58"/>
  <c r="AE24" i="58"/>
  <c r="AT24" i="58"/>
  <c r="X25" i="58"/>
  <c r="AI27" i="58"/>
  <c r="C28" i="58"/>
  <c r="P28" i="58"/>
  <c r="AB28" i="58"/>
  <c r="AR28" i="58"/>
  <c r="X29" i="58"/>
  <c r="D30" i="58"/>
  <c r="AD30" i="58"/>
  <c r="U9" i="58"/>
  <c r="U10" i="58" s="1"/>
  <c r="U11" i="58" s="1"/>
  <c r="U12" i="58" s="1"/>
  <c r="U13" i="58" s="1"/>
  <c r="U14" i="58" s="1"/>
  <c r="U15" i="58" s="1"/>
  <c r="U16" i="58" s="1"/>
  <c r="U17" i="58" s="1"/>
  <c r="U18" i="58" s="1"/>
  <c r="U19" i="58" s="1"/>
  <c r="U20" i="58" s="1"/>
  <c r="U21" i="58" s="1"/>
  <c r="U22" i="58" s="1"/>
  <c r="U23" i="58" s="1"/>
  <c r="U24" i="58" s="1"/>
  <c r="U25" i="58" s="1"/>
  <c r="U26" i="58" s="1"/>
  <c r="U27" i="58" s="1"/>
  <c r="U28" i="58" s="1"/>
  <c r="U29" i="58" s="1"/>
  <c r="U30" i="58" s="1"/>
  <c r="U31" i="58" s="1"/>
  <c r="AN9" i="58"/>
  <c r="AN10" i="58" s="1"/>
  <c r="AN11" i="58" s="1"/>
  <c r="AN12" i="58" s="1"/>
  <c r="AN13" i="58" s="1"/>
  <c r="AN14" i="58" s="1"/>
  <c r="AN15" i="58" s="1"/>
  <c r="AN16" i="58" s="1"/>
  <c r="AN17" i="58" s="1"/>
  <c r="AN18" i="58" s="1"/>
  <c r="AN19" i="58" s="1"/>
  <c r="AN20" i="58" s="1"/>
  <c r="AN21" i="58" s="1"/>
  <c r="AN22" i="58" s="1"/>
  <c r="AN23" i="58" s="1"/>
  <c r="AN24" i="58" s="1"/>
  <c r="AN25" i="58" s="1"/>
  <c r="AN26" i="58" s="1"/>
  <c r="AN27" i="58" s="1"/>
  <c r="AN28" i="58" s="1"/>
  <c r="AN29" i="58" s="1"/>
  <c r="AN30" i="58" s="1"/>
  <c r="AN31" i="58" s="1"/>
  <c r="E9" i="58"/>
  <c r="E10" i="58" s="1"/>
  <c r="E11" i="58" s="1"/>
  <c r="E12" i="58" s="1"/>
  <c r="E13" i="58" s="1"/>
  <c r="E14" i="58" s="1"/>
  <c r="E15" i="58" s="1"/>
  <c r="E16" i="58" s="1"/>
  <c r="E17" i="58" s="1"/>
  <c r="E18" i="58" s="1"/>
  <c r="E19" i="58" s="1"/>
  <c r="E20" i="58" s="1"/>
  <c r="E21" i="58" s="1"/>
  <c r="E22" i="58" s="1"/>
  <c r="E23" i="58" s="1"/>
  <c r="E24" i="58" s="1"/>
  <c r="E25" i="58" s="1"/>
  <c r="E26" i="58" s="1"/>
  <c r="E27" i="58" s="1"/>
  <c r="E28" i="58" s="1"/>
  <c r="E29" i="58" s="1"/>
  <c r="E30" i="58" s="1"/>
  <c r="E31" i="58" s="1"/>
  <c r="R9" i="58"/>
  <c r="R10" i="58" s="1"/>
  <c r="R11" i="58" s="1"/>
  <c r="R12" i="58" s="1"/>
  <c r="R13" i="58" s="1"/>
  <c r="R14" i="58" s="1"/>
  <c r="R15" i="58" s="1"/>
  <c r="R16" i="58" s="1"/>
  <c r="R17" i="58" s="1"/>
  <c r="R18" i="58" s="1"/>
  <c r="R19" i="58" s="1"/>
  <c r="R20" i="58" s="1"/>
  <c r="R21" i="58" s="1"/>
  <c r="R22" i="58" s="1"/>
  <c r="R23" i="58" s="1"/>
  <c r="R24" i="58" s="1"/>
  <c r="R25" i="58" s="1"/>
  <c r="R26" i="58" s="1"/>
  <c r="R27" i="58" s="1"/>
  <c r="R28" i="58" s="1"/>
  <c r="R29" i="58" s="1"/>
  <c r="R30" i="58" s="1"/>
  <c r="R31" i="58" s="1"/>
  <c r="AC9" i="58"/>
  <c r="AC10" i="58" s="1"/>
  <c r="AC11" i="58" s="1"/>
  <c r="AC12" i="58" s="1"/>
  <c r="AC13" i="58" s="1"/>
  <c r="AC14" i="58" s="1"/>
  <c r="AC15" i="58" s="1"/>
  <c r="AC16" i="58" s="1"/>
  <c r="AC17" i="58" s="1"/>
  <c r="AC18" i="58" s="1"/>
  <c r="AC19" i="58" s="1"/>
  <c r="AC20" i="58" s="1"/>
  <c r="AC21" i="58" s="1"/>
  <c r="AC22" i="58" s="1"/>
  <c r="AC23" i="58" s="1"/>
  <c r="AC24" i="58" s="1"/>
  <c r="AC25" i="58" s="1"/>
  <c r="AC26" i="58" s="1"/>
  <c r="AC27" i="58" s="1"/>
  <c r="AC28" i="58" s="1"/>
  <c r="AC29" i="58" s="1"/>
  <c r="AC30" i="58" s="1"/>
  <c r="AC31" i="58" s="1"/>
  <c r="AT13" i="58"/>
  <c r="AX13" i="58"/>
  <c r="V13" i="58"/>
  <c r="B13" i="58"/>
  <c r="AO13" i="58"/>
  <c r="P13" i="58"/>
  <c r="AM13" i="58"/>
  <c r="N13" i="58"/>
  <c r="M13" i="58"/>
  <c r="AE13" i="58"/>
  <c r="AI13" i="58"/>
  <c r="K13" i="58"/>
  <c r="AP12" i="58"/>
  <c r="AI12" i="58"/>
  <c r="K12" i="58"/>
  <c r="AX12" i="58"/>
  <c r="AB12" i="58"/>
  <c r="F12" i="58"/>
  <c r="AW12" i="58"/>
  <c r="AA12" i="58"/>
  <c r="D12" i="58"/>
  <c r="AT12" i="58"/>
  <c r="C12" i="58"/>
  <c r="AR12" i="58"/>
  <c r="B12" i="58"/>
  <c r="V12" i="58"/>
  <c r="T12" i="58"/>
  <c r="C13" i="58"/>
  <c r="N12" i="58"/>
  <c r="Q13" i="58"/>
  <c r="S12" i="58"/>
  <c r="Y13" i="58"/>
  <c r="AR17" i="58"/>
  <c r="AT17" i="58"/>
  <c r="AI17" i="58"/>
  <c r="AE17" i="58"/>
  <c r="S17" i="58"/>
  <c r="D17" i="58"/>
  <c r="AX17" i="58"/>
  <c r="C17" i="58"/>
  <c r="AD13" i="58"/>
  <c r="AJ12" i="58"/>
  <c r="AW13" i="58"/>
  <c r="AW17" i="58"/>
  <c r="AX23" i="58"/>
  <c r="AO23" i="58"/>
  <c r="Q23" i="58"/>
  <c r="AL23" i="58"/>
  <c r="P23" i="58"/>
  <c r="AE23" i="58"/>
  <c r="F23" i="58"/>
  <c r="AU23" i="58"/>
  <c r="Y23" i="58"/>
  <c r="AT23" i="58"/>
  <c r="V23" i="58"/>
  <c r="AP23" i="58"/>
  <c r="S23" i="58"/>
  <c r="AO12" i="58"/>
  <c r="AW14" i="58"/>
  <c r="AP14" i="58"/>
  <c r="AA14" i="58"/>
  <c r="K14" i="58"/>
  <c r="AL14" i="58"/>
  <c r="V14" i="58"/>
  <c r="H14" i="58"/>
  <c r="T14" i="58"/>
  <c r="F14" i="58"/>
  <c r="AI14" i="58"/>
  <c r="S14" i="58"/>
  <c r="D14" i="58"/>
  <c r="AJ14" i="58"/>
  <c r="AX14" i="58"/>
  <c r="AU14" i="58"/>
  <c r="AE14" i="58"/>
  <c r="P14" i="58"/>
  <c r="C14" i="58"/>
  <c r="AM14" i="58"/>
  <c r="AR16" i="58"/>
  <c r="AX16" i="58"/>
  <c r="AB16" i="58"/>
  <c r="D16" i="58"/>
  <c r="AT16" i="58"/>
  <c r="V16" i="58"/>
  <c r="AP16" i="58"/>
  <c r="Q16" i="58"/>
  <c r="AO16" i="58"/>
  <c r="N16" i="58"/>
  <c r="AJ16" i="58"/>
  <c r="M16" i="58"/>
  <c r="AG16" i="58"/>
  <c r="H16" i="58"/>
  <c r="J23" i="58"/>
  <c r="X10" i="58"/>
  <c r="AX10" i="58"/>
  <c r="B27" i="58"/>
  <c r="AT27" i="58"/>
  <c r="F30" i="58"/>
  <c r="AJ30" i="58"/>
  <c r="B18" i="58"/>
  <c r="T18" i="58"/>
  <c r="AT18" i="58"/>
  <c r="AM21" i="58"/>
  <c r="S27" i="58"/>
  <c r="AP27" i="58"/>
  <c r="X15" i="58"/>
  <c r="AU15" i="58"/>
  <c r="C18" i="58"/>
  <c r="V18" i="58"/>
  <c r="AX18" i="58"/>
  <c r="C21" i="58"/>
  <c r="AT21" i="58"/>
  <c r="H24" i="58"/>
  <c r="AL24" i="58"/>
  <c r="K25" i="58"/>
  <c r="V27" i="58"/>
  <c r="Y10" i="58"/>
  <c r="B15" i="58"/>
  <c r="AA15" i="58"/>
  <c r="D18" i="58"/>
  <c r="Y18" i="58"/>
  <c r="N21" i="58"/>
  <c r="T22" i="58"/>
  <c r="AX22" i="58"/>
  <c r="J24" i="58"/>
  <c r="X24" i="58"/>
  <c r="AM24" i="58"/>
  <c r="M25" i="58"/>
  <c r="C27" i="58"/>
  <c r="AA27" i="58"/>
  <c r="AU27" i="58"/>
  <c r="K28" i="58"/>
  <c r="AI28" i="58"/>
  <c r="H29" i="58"/>
  <c r="J30" i="58"/>
  <c r="AL30" i="58"/>
  <c r="AG10" i="58"/>
  <c r="K18" i="58"/>
  <c r="AE18" i="58"/>
  <c r="X21" i="58"/>
  <c r="M24" i="58"/>
  <c r="AB24" i="58"/>
  <c r="AR24" i="58"/>
  <c r="Y25" i="58"/>
  <c r="J27" i="58"/>
  <c r="AE27" i="58"/>
  <c r="S28" i="58"/>
  <c r="AM28" i="58"/>
  <c r="Y29" i="58"/>
  <c r="N30" i="58"/>
  <c r="AR30" i="58"/>
  <c r="M27" i="58"/>
  <c r="AL27" i="58"/>
  <c r="V30" i="58"/>
  <c r="AX30" i="58"/>
  <c r="Q18" i="58"/>
  <c r="AP18" i="58"/>
  <c r="N27" i="58"/>
  <c r="AM27" i="58"/>
  <c r="V17" i="58"/>
  <c r="H21" i="58"/>
  <c r="Y21" i="58"/>
  <c r="AR21" i="58"/>
  <c r="AR26" i="58"/>
  <c r="AJ26" i="58"/>
  <c r="AB26" i="58"/>
  <c r="T26" i="58"/>
  <c r="D26" i="58"/>
  <c r="AI26" i="58"/>
  <c r="AA26" i="58"/>
  <c r="S26" i="58"/>
  <c r="K26" i="58"/>
  <c r="C26" i="58"/>
  <c r="AU26" i="58"/>
  <c r="AM26" i="58"/>
  <c r="AE26" i="58"/>
  <c r="F26" i="58"/>
  <c r="AP26" i="58"/>
  <c r="N26" i="58"/>
  <c r="AO26" i="58"/>
  <c r="M26" i="58"/>
  <c r="Y26" i="58"/>
  <c r="J26" i="58"/>
  <c r="AL26" i="58"/>
  <c r="X26" i="58"/>
  <c r="AX26" i="58"/>
  <c r="V26" i="58"/>
  <c r="H26" i="58"/>
  <c r="AW26" i="58"/>
  <c r="AG26" i="58"/>
  <c r="Q26" i="58"/>
  <c r="B26" i="58"/>
  <c r="AR11" i="58"/>
  <c r="AJ11" i="58"/>
  <c r="AB11" i="58"/>
  <c r="T11" i="58"/>
  <c r="D11" i="58"/>
  <c r="AI11" i="58"/>
  <c r="AA11" i="58"/>
  <c r="S11" i="58"/>
  <c r="K11" i="58"/>
  <c r="C11" i="58"/>
  <c r="X11" i="58"/>
  <c r="P11" i="58"/>
  <c r="H11" i="58"/>
  <c r="N11" i="58"/>
  <c r="AM11" i="58"/>
  <c r="B10" i="58"/>
  <c r="P10" i="58"/>
  <c r="AB10" i="58"/>
  <c r="B11" i="58"/>
  <c r="AO11" i="58"/>
  <c r="AA17" i="58"/>
  <c r="AO17" i="58"/>
  <c r="AU10" i="58"/>
  <c r="AM10" i="58"/>
  <c r="AE10" i="58"/>
  <c r="AT10" i="58"/>
  <c r="AL10" i="58"/>
  <c r="AD10" i="58"/>
  <c r="V10" i="58"/>
  <c r="N10" i="58"/>
  <c r="F10" i="58"/>
  <c r="AI10" i="58"/>
  <c r="AA10" i="58"/>
  <c r="S10" i="58"/>
  <c r="K10" i="58"/>
  <c r="C10" i="58"/>
  <c r="M10" i="58"/>
  <c r="J17" i="58"/>
  <c r="AM17" i="58"/>
  <c r="D10" i="58"/>
  <c r="Q10" i="58"/>
  <c r="AP10" i="58"/>
  <c r="Q11" i="58"/>
  <c r="AD11" i="58"/>
  <c r="AP11" i="58"/>
  <c r="AR10" i="58"/>
  <c r="F11" i="58"/>
  <c r="AE11" i="58"/>
  <c r="AT15" i="58"/>
  <c r="AL15" i="58"/>
  <c r="AD15" i="58"/>
  <c r="V15" i="58"/>
  <c r="N15" i="58"/>
  <c r="F15" i="58"/>
  <c r="AR15" i="58"/>
  <c r="AI15" i="58"/>
  <c r="Q15" i="58"/>
  <c r="H15" i="58"/>
  <c r="Y15" i="58"/>
  <c r="P15" i="58"/>
  <c r="AW15" i="58"/>
  <c r="AE15" i="58"/>
  <c r="C15" i="58"/>
  <c r="M17" i="58"/>
  <c r="AB17" i="58"/>
  <c r="X19" i="58"/>
  <c r="P19" i="58"/>
  <c r="H19" i="58"/>
  <c r="AP19" i="58"/>
  <c r="AG19" i="58"/>
  <c r="N19" i="58"/>
  <c r="AX19" i="58"/>
  <c r="AM19" i="58"/>
  <c r="S19" i="58"/>
  <c r="AW19" i="58"/>
  <c r="AL19" i="58"/>
  <c r="AB19" i="58"/>
  <c r="AI19" i="58"/>
  <c r="Y19" i="58"/>
  <c r="M19" i="58"/>
  <c r="C19" i="58"/>
  <c r="Q19" i="58"/>
  <c r="M20" i="58"/>
  <c r="AT20" i="58"/>
  <c r="AJ20" i="58"/>
  <c r="AA20" i="58"/>
  <c r="AO20" i="58"/>
  <c r="AE20" i="58"/>
  <c r="T20" i="58"/>
  <c r="J20" i="58"/>
  <c r="AX20" i="58"/>
  <c r="AD20" i="58"/>
  <c r="S20" i="58"/>
  <c r="H20" i="58"/>
  <c r="AU20" i="58"/>
  <c r="AI20" i="58"/>
  <c r="Y20" i="58"/>
  <c r="D20" i="58"/>
  <c r="P20" i="58"/>
  <c r="AG20" i="58"/>
  <c r="AW20" i="58"/>
  <c r="AD26" i="58"/>
  <c r="X17" i="58"/>
  <c r="P17" i="58"/>
  <c r="H17" i="58"/>
  <c r="Y17" i="58"/>
  <c r="F17" i="58"/>
  <c r="AP17" i="58"/>
  <c r="AG17" i="58"/>
  <c r="N17" i="58"/>
  <c r="AU17" i="58"/>
  <c r="AL17" i="58"/>
  <c r="T17" i="58"/>
  <c r="K17" i="58"/>
  <c r="B17" i="58"/>
  <c r="Q17" i="58"/>
  <c r="AD17" i="58"/>
  <c r="AX21" i="58"/>
  <c r="AP21" i="58"/>
  <c r="J21" i="58"/>
  <c r="B21" i="58"/>
  <c r="AW21" i="58"/>
  <c r="AE21" i="58"/>
  <c r="V21" i="58"/>
  <c r="M21" i="58"/>
  <c r="D21" i="58"/>
  <c r="K21" i="58"/>
  <c r="AO21" i="58"/>
  <c r="AD21" i="58"/>
  <c r="T21" i="58"/>
  <c r="AU21" i="58"/>
  <c r="AA21" i="58"/>
  <c r="P21" i="58"/>
  <c r="F21" i="58"/>
  <c r="Q21" i="58"/>
  <c r="AI21" i="58"/>
  <c r="AT26" i="58"/>
  <c r="M12" i="58"/>
  <c r="AL12" i="58"/>
  <c r="F13" i="58"/>
  <c r="X13" i="58"/>
  <c r="AG13" i="58"/>
  <c r="AP13" i="58"/>
  <c r="P16" i="58"/>
  <c r="Y16" i="58"/>
  <c r="F18" i="58"/>
  <c r="X18" i="58"/>
  <c r="AG18" i="58"/>
  <c r="AR18" i="58"/>
  <c r="F22" i="58"/>
  <c r="AB22" i="58"/>
  <c r="AL22" i="58"/>
  <c r="H23" i="58"/>
  <c r="AA25" i="58"/>
  <c r="M31" i="58"/>
  <c r="AR31" i="58"/>
  <c r="AJ31" i="58"/>
  <c r="AB31" i="58"/>
  <c r="T31" i="58"/>
  <c r="D31" i="58"/>
  <c r="AI31" i="58"/>
  <c r="AA31" i="58"/>
  <c r="S31" i="58"/>
  <c r="K31" i="58"/>
  <c r="C31" i="58"/>
  <c r="X31" i="58"/>
  <c r="P31" i="58"/>
  <c r="H31" i="58"/>
  <c r="AT31" i="58"/>
  <c r="AL31" i="58"/>
  <c r="AD31" i="58"/>
  <c r="V31" i="58"/>
  <c r="N31" i="58"/>
  <c r="F31" i="58"/>
  <c r="AX31" i="58"/>
  <c r="AE31" i="58"/>
  <c r="AW31" i="58"/>
  <c r="AO31" i="58"/>
  <c r="AM31" i="58"/>
  <c r="Q31" i="58"/>
  <c r="AG31" i="58"/>
  <c r="J31" i="58"/>
  <c r="B31" i="58"/>
  <c r="AU25" i="58"/>
  <c r="AM25" i="58"/>
  <c r="AE25" i="58"/>
  <c r="AT25" i="58"/>
  <c r="AL25" i="58"/>
  <c r="AD25" i="58"/>
  <c r="V25" i="58"/>
  <c r="N25" i="58"/>
  <c r="F25" i="58"/>
  <c r="AX25" i="58"/>
  <c r="AP25" i="58"/>
  <c r="J25" i="58"/>
  <c r="B25" i="58"/>
  <c r="AR25" i="58"/>
  <c r="S25" i="58"/>
  <c r="P25" i="58"/>
  <c r="H12" i="58"/>
  <c r="P12" i="58"/>
  <c r="X12" i="58"/>
  <c r="AG12" i="58"/>
  <c r="AA13" i="58"/>
  <c r="AI16" i="58"/>
  <c r="AA16" i="58"/>
  <c r="S16" i="58"/>
  <c r="K16" i="58"/>
  <c r="C16" i="58"/>
  <c r="J16" i="58"/>
  <c r="T16" i="58"/>
  <c r="AL16" i="58"/>
  <c r="AU16" i="58"/>
  <c r="AU22" i="58"/>
  <c r="AM22" i="58"/>
  <c r="AE22" i="58"/>
  <c r="AR22" i="58"/>
  <c r="AI22" i="58"/>
  <c r="Q22" i="58"/>
  <c r="H22" i="58"/>
  <c r="K22" i="58"/>
  <c r="AP22" i="58"/>
  <c r="AR23" i="58"/>
  <c r="AJ23" i="58"/>
  <c r="AB23" i="58"/>
  <c r="T23" i="58"/>
  <c r="D23" i="58"/>
  <c r="AM23" i="58"/>
  <c r="AD23" i="58"/>
  <c r="K23" i="58"/>
  <c r="B23" i="58"/>
  <c r="M23" i="58"/>
  <c r="AG23" i="58"/>
  <c r="C25" i="58"/>
  <c r="Q25" i="58"/>
  <c r="AG25" i="58"/>
  <c r="Y31" i="58"/>
  <c r="CA155" i="58"/>
  <c r="CA80" i="58"/>
  <c r="AU12" i="58"/>
  <c r="AM12" i="58"/>
  <c r="AE12" i="58"/>
  <c r="Q12" i="58"/>
  <c r="Y12" i="58"/>
  <c r="AR13" i="58"/>
  <c r="AJ13" i="58"/>
  <c r="AB13" i="58"/>
  <c r="T13" i="58"/>
  <c r="D13" i="58"/>
  <c r="J13" i="58"/>
  <c r="S13" i="58"/>
  <c r="AL13" i="58"/>
  <c r="AU13" i="58"/>
  <c r="B16" i="58"/>
  <c r="AD16" i="58"/>
  <c r="AM16" i="58"/>
  <c r="AI18" i="58"/>
  <c r="AU18" i="58"/>
  <c r="AL18" i="58"/>
  <c r="M18" i="58"/>
  <c r="J18" i="58"/>
  <c r="S18" i="58"/>
  <c r="AB18" i="58"/>
  <c r="AM18" i="58"/>
  <c r="AW18" i="58"/>
  <c r="B22" i="58"/>
  <c r="V22" i="58"/>
  <c r="AG22" i="58"/>
  <c r="C23" i="58"/>
  <c r="N23" i="58"/>
  <c r="X23" i="58"/>
  <c r="D25" i="58"/>
  <c r="T25" i="58"/>
  <c r="AI25" i="58"/>
  <c r="AW25" i="58"/>
  <c r="AP31" i="58"/>
  <c r="H25" i="58"/>
  <c r="AJ25" i="58"/>
  <c r="AU31" i="58"/>
  <c r="AI29" i="58"/>
  <c r="AA29" i="58"/>
  <c r="S29" i="58"/>
  <c r="K29" i="58"/>
  <c r="C29" i="58"/>
  <c r="AX29" i="58"/>
  <c r="AP29" i="58"/>
  <c r="J29" i="58"/>
  <c r="B29" i="58"/>
  <c r="AT29" i="58"/>
  <c r="AL29" i="58"/>
  <c r="AD29" i="58"/>
  <c r="V29" i="58"/>
  <c r="N29" i="58"/>
  <c r="F29" i="58"/>
  <c r="AR29" i="58"/>
  <c r="AJ29" i="58"/>
  <c r="AB29" i="58"/>
  <c r="T29" i="58"/>
  <c r="D29" i="58"/>
  <c r="Q29" i="58"/>
  <c r="AG29" i="58"/>
  <c r="AW29" i="58"/>
  <c r="Q14" i="58"/>
  <c r="Y14" i="58"/>
  <c r="AG14" i="58"/>
  <c r="AO14" i="58"/>
  <c r="AM29" i="58"/>
  <c r="M29" i="58"/>
  <c r="AE29" i="58"/>
  <c r="AU29" i="58"/>
  <c r="Q30" i="58"/>
  <c r="Y30" i="58"/>
  <c r="AG30" i="58"/>
  <c r="AO30" i="58"/>
  <c r="AW30" i="58"/>
  <c r="D27" i="58"/>
  <c r="T27" i="58"/>
  <c r="AB27" i="58"/>
  <c r="AJ27" i="58"/>
  <c r="AR27" i="58"/>
  <c r="Q28" i="58"/>
  <c r="Y28" i="58"/>
  <c r="AG28" i="58"/>
  <c r="AO28" i="58"/>
  <c r="AW28" i="58"/>
  <c r="C30" i="58"/>
  <c r="K30" i="58"/>
  <c r="S30" i="58"/>
  <c r="AA30" i="58"/>
  <c r="AI30" i="58"/>
  <c r="Q24" i="58"/>
  <c r="Y24" i="58"/>
  <c r="AG24" i="58"/>
  <c r="AO24" i="58"/>
  <c r="H27" i="58"/>
  <c r="P27" i="58"/>
  <c r="X27" i="58"/>
  <c r="M28" i="58"/>
  <c r="AE30" i="58"/>
  <c r="AM30" i="58"/>
  <c r="AU30" i="58"/>
  <c r="Q27" i="58"/>
  <c r="Y27" i="58"/>
  <c r="AG27" i="58"/>
  <c r="AO27" i="58"/>
  <c r="F28" i="58"/>
  <c r="N28" i="58"/>
  <c r="V28" i="58"/>
  <c r="AD28" i="58"/>
  <c r="AL28" i="58"/>
  <c r="H30" i="58"/>
  <c r="P30" i="58"/>
  <c r="AX9" i="19"/>
  <c r="AW9" i="19"/>
  <c r="AU9" i="19"/>
  <c r="AT9" i="19"/>
  <c r="AR9" i="19"/>
  <c r="AP9" i="19"/>
  <c r="AO9" i="19"/>
  <c r="AM9" i="19"/>
  <c r="AL9" i="19"/>
  <c r="AJ9" i="19"/>
  <c r="AI9" i="19"/>
  <c r="AG9" i="19"/>
  <c r="AE9" i="19"/>
  <c r="AD9" i="19"/>
  <c r="AB9" i="19"/>
  <c r="AA9" i="19"/>
  <c r="Y9" i="19"/>
  <c r="X9" i="19"/>
  <c r="V9" i="19"/>
  <c r="S9" i="19"/>
  <c r="Q9" i="19"/>
  <c r="P9" i="19"/>
  <c r="N9" i="19"/>
  <c r="M9" i="19"/>
  <c r="K9" i="19"/>
  <c r="J9" i="19"/>
  <c r="H9" i="19"/>
  <c r="F9" i="19"/>
  <c r="D9" i="19"/>
  <c r="C9" i="19"/>
  <c r="A31" i="19"/>
  <c r="K31" i="19" s="1"/>
  <c r="A30" i="19"/>
  <c r="AL30" i="19" s="1"/>
  <c r="A29" i="19"/>
  <c r="AO29" i="19" s="1"/>
  <c r="A28" i="19"/>
  <c r="K28" i="19" s="1"/>
  <c r="A27" i="19"/>
  <c r="AW27" i="19" s="1"/>
  <c r="A26" i="19"/>
  <c r="N26" i="19" s="1"/>
  <c r="A25" i="19"/>
  <c r="AA25" i="19" s="1"/>
  <c r="A24" i="19"/>
  <c r="AO24" i="19" s="1"/>
  <c r="A23" i="19"/>
  <c r="AG23" i="19" s="1"/>
  <c r="A22" i="19"/>
  <c r="Y22" i="19" s="1"/>
  <c r="A21" i="19"/>
  <c r="F21" i="19" s="1"/>
  <c r="A20" i="19"/>
  <c r="A19" i="19"/>
  <c r="A18" i="19"/>
  <c r="A17" i="19"/>
  <c r="A16" i="19"/>
  <c r="T16" i="19" s="1"/>
  <c r="A15" i="19"/>
  <c r="T15" i="19" s="1"/>
  <c r="A14" i="19"/>
  <c r="A13" i="19"/>
  <c r="A12" i="19"/>
  <c r="A11" i="19"/>
  <c r="A10" i="19"/>
  <c r="CA1" i="19"/>
  <c r="CA80" i="19" s="1"/>
  <c r="AJ13" i="19" l="1"/>
  <c r="T13" i="19"/>
  <c r="AD14" i="19"/>
  <c r="T14" i="19"/>
  <c r="S12" i="19"/>
  <c r="T12" i="19"/>
  <c r="C20" i="19"/>
  <c r="T20" i="19"/>
  <c r="AP10" i="19"/>
  <c r="T10" i="19"/>
  <c r="AX18" i="19"/>
  <c r="T18" i="19"/>
  <c r="AT17" i="19"/>
  <c r="T17" i="19"/>
  <c r="AP11" i="19"/>
  <c r="T11" i="19"/>
  <c r="AP19" i="19"/>
  <c r="T19" i="19"/>
  <c r="F16" i="19"/>
  <c r="N19" i="19"/>
  <c r="AG11" i="19"/>
  <c r="S19" i="19"/>
  <c r="Q25" i="19"/>
  <c r="Q19" i="19"/>
  <c r="D23" i="19"/>
  <c r="K18" i="19"/>
  <c r="C17" i="19"/>
  <c r="AB19" i="19"/>
  <c r="AL17" i="19"/>
  <c r="T25" i="19"/>
  <c r="K17" i="19"/>
  <c r="C27" i="19"/>
  <c r="J19" i="19"/>
  <c r="AE26" i="19"/>
  <c r="C24" i="19"/>
  <c r="AG12" i="19"/>
  <c r="AB12" i="19"/>
  <c r="AL12" i="19"/>
  <c r="H28" i="19"/>
  <c r="T28" i="19"/>
  <c r="X28" i="19"/>
  <c r="AW28" i="19"/>
  <c r="D17" i="19"/>
  <c r="M28" i="19"/>
  <c r="Q27" i="19"/>
  <c r="T26" i="19"/>
  <c r="Y25" i="19"/>
  <c r="AD21" i="19"/>
  <c r="AM27" i="19"/>
  <c r="AR28" i="19"/>
  <c r="AW19" i="19"/>
  <c r="M20" i="19"/>
  <c r="X20" i="19"/>
  <c r="AJ28" i="19"/>
  <c r="C28" i="19"/>
  <c r="P16" i="19"/>
  <c r="AE20" i="19"/>
  <c r="AP27" i="19"/>
  <c r="AT20" i="19"/>
  <c r="M12" i="19"/>
  <c r="AW12" i="19"/>
  <c r="D27" i="19"/>
  <c r="F20" i="19"/>
  <c r="K25" i="19"/>
  <c r="N24" i="19"/>
  <c r="P12" i="19"/>
  <c r="V27" i="19"/>
  <c r="AL19" i="19"/>
  <c r="AO20" i="19"/>
  <c r="AI29" i="19"/>
  <c r="AR13" i="19"/>
  <c r="AW13" i="19"/>
  <c r="AM13" i="19"/>
  <c r="AA13" i="19"/>
  <c r="X13" i="19"/>
  <c r="AD13" i="19"/>
  <c r="Y13" i="19"/>
  <c r="N13" i="19"/>
  <c r="AP13" i="19"/>
  <c r="P13" i="19"/>
  <c r="J13" i="19"/>
  <c r="AW21" i="19"/>
  <c r="AT21" i="19"/>
  <c r="AO21" i="19"/>
  <c r="Q21" i="19"/>
  <c r="AM21" i="19"/>
  <c r="AI21" i="19"/>
  <c r="C21" i="19"/>
  <c r="AX21" i="19"/>
  <c r="Y21" i="19"/>
  <c r="V21" i="19"/>
  <c r="AT29" i="19"/>
  <c r="AW29" i="19"/>
  <c r="AR29" i="19"/>
  <c r="Y29" i="19"/>
  <c r="T29" i="19"/>
  <c r="D29" i="19"/>
  <c r="K29" i="19"/>
  <c r="F29" i="19"/>
  <c r="AP29" i="19"/>
  <c r="AA29" i="19"/>
  <c r="AR21" i="19"/>
  <c r="P21" i="19"/>
  <c r="X29" i="19"/>
  <c r="AW31" i="19"/>
  <c r="C31" i="19"/>
  <c r="AE13" i="19"/>
  <c r="AI22" i="19"/>
  <c r="AR23" i="19"/>
  <c r="AD17" i="19"/>
  <c r="AX17" i="19"/>
  <c r="AO25" i="19"/>
  <c r="AL25" i="19"/>
  <c r="M25" i="19"/>
  <c r="P25" i="19"/>
  <c r="D25" i="19"/>
  <c r="B25" i="19"/>
  <c r="D13" i="19"/>
  <c r="AI10" i="19"/>
  <c r="F10" i="19"/>
  <c r="D10" i="19"/>
  <c r="J29" i="19"/>
  <c r="P29" i="19"/>
  <c r="V26" i="19"/>
  <c r="X17" i="19"/>
  <c r="AD29" i="19"/>
  <c r="AG25" i="19"/>
  <c r="AM29" i="19"/>
  <c r="AP17" i="19"/>
  <c r="AX25" i="19"/>
  <c r="AP30" i="19"/>
  <c r="AT13" i="19"/>
  <c r="Q11" i="19"/>
  <c r="N11" i="19"/>
  <c r="AU11" i="19"/>
  <c r="D11" i="19"/>
  <c r="V13" i="19"/>
  <c r="AD25" i="19"/>
  <c r="AG17" i="19"/>
  <c r="AJ21" i="19"/>
  <c r="AO17" i="19"/>
  <c r="AW25" i="19"/>
  <c r="K12" i="19"/>
  <c r="P28" i="19"/>
  <c r="S20" i="19"/>
  <c r="AB28" i="19"/>
  <c r="AD27" i="19"/>
  <c r="AE12" i="19"/>
  <c r="AJ20" i="19"/>
  <c r="AR20" i="19"/>
  <c r="H20" i="19"/>
  <c r="M27" i="19"/>
  <c r="AA19" i="19"/>
  <c r="AL28" i="19"/>
  <c r="AU27" i="19"/>
  <c r="F28" i="19"/>
  <c r="H19" i="19"/>
  <c r="AG19" i="19"/>
  <c r="B15" i="19"/>
  <c r="AT15" i="19"/>
  <c r="AD15" i="19"/>
  <c r="AX15" i="19"/>
  <c r="AI15" i="19"/>
  <c r="Y15" i="19"/>
  <c r="V15" i="19"/>
  <c r="J15" i="19"/>
  <c r="AO15" i="19"/>
  <c r="AL15" i="19"/>
  <c r="P15" i="19"/>
  <c r="M15" i="19"/>
  <c r="C15" i="19"/>
  <c r="AP15" i="19"/>
  <c r="D15" i="19"/>
  <c r="X15" i="19"/>
  <c r="K15" i="19"/>
  <c r="AU15" i="19"/>
  <c r="AE15" i="19"/>
  <c r="N15" i="19"/>
  <c r="AW15" i="19"/>
  <c r="AR15" i="19"/>
  <c r="F15" i="19"/>
  <c r="AG15" i="19"/>
  <c r="AA15" i="19"/>
  <c r="S15" i="19"/>
  <c r="AB15" i="19"/>
  <c r="AJ15" i="19"/>
  <c r="B23" i="19"/>
  <c r="AT23" i="19"/>
  <c r="AD23" i="19"/>
  <c r="T23" i="19"/>
  <c r="AX23" i="19"/>
  <c r="AI23" i="19"/>
  <c r="Y23" i="19"/>
  <c r="V23" i="19"/>
  <c r="J23" i="19"/>
  <c r="AO23" i="19"/>
  <c r="AL23" i="19"/>
  <c r="P23" i="19"/>
  <c r="M23" i="19"/>
  <c r="C23" i="19"/>
  <c r="AW23" i="19"/>
  <c r="AB23" i="19"/>
  <c r="AE23" i="19"/>
  <c r="N23" i="19"/>
  <c r="AJ23" i="19"/>
  <c r="Q23" i="19"/>
  <c r="H23" i="19"/>
  <c r="AU23" i="19"/>
  <c r="K23" i="19"/>
  <c r="AM23" i="19"/>
  <c r="AA23" i="19"/>
  <c r="B31" i="19"/>
  <c r="AT31" i="19"/>
  <c r="AD31" i="19"/>
  <c r="T31" i="19"/>
  <c r="AX31" i="19"/>
  <c r="AI31" i="19"/>
  <c r="AB31" i="19"/>
  <c r="Y31" i="19"/>
  <c r="V31" i="19"/>
  <c r="J31" i="19"/>
  <c r="AO31" i="19"/>
  <c r="AL31" i="19"/>
  <c r="P31" i="19"/>
  <c r="M31" i="19"/>
  <c r="AU31" i="19"/>
  <c r="AR31" i="19"/>
  <c r="F31" i="19"/>
  <c r="AJ31" i="19"/>
  <c r="S31" i="19"/>
  <c r="H31" i="19"/>
  <c r="AP31" i="19"/>
  <c r="AM31" i="19"/>
  <c r="AE31" i="19"/>
  <c r="AG31" i="19"/>
  <c r="X31" i="19"/>
  <c r="AA31" i="19"/>
  <c r="Q31" i="19"/>
  <c r="N31" i="19"/>
  <c r="AW10" i="19"/>
  <c r="AL10" i="19"/>
  <c r="X10" i="19"/>
  <c r="M10" i="19"/>
  <c r="AO10" i="19"/>
  <c r="AD10" i="19"/>
  <c r="P10" i="19"/>
  <c r="C10" i="19"/>
  <c r="AG10" i="19"/>
  <c r="AB10" i="19"/>
  <c r="S10" i="19"/>
  <c r="H10" i="19"/>
  <c r="AX10" i="19"/>
  <c r="V10" i="19"/>
  <c r="AE10" i="19"/>
  <c r="N10" i="19"/>
  <c r="AJ10" i="19"/>
  <c r="Q10" i="19"/>
  <c r="AU10" i="19"/>
  <c r="K10" i="19"/>
  <c r="AM10" i="19"/>
  <c r="AT10" i="19"/>
  <c r="J10" i="19"/>
  <c r="AA10" i="19"/>
  <c r="AW18" i="19"/>
  <c r="AL18" i="19"/>
  <c r="X18" i="19"/>
  <c r="M18" i="19"/>
  <c r="AO18" i="19"/>
  <c r="AD18" i="19"/>
  <c r="P18" i="19"/>
  <c r="C18" i="19"/>
  <c r="AG18" i="19"/>
  <c r="AB18" i="19"/>
  <c r="S18" i="19"/>
  <c r="H18" i="19"/>
  <c r="AU18" i="19"/>
  <c r="AR18" i="19"/>
  <c r="AI18" i="19"/>
  <c r="F18" i="19"/>
  <c r="AJ18" i="19"/>
  <c r="AA18" i="19"/>
  <c r="AP18" i="19"/>
  <c r="AM18" i="19"/>
  <c r="D18" i="19"/>
  <c r="AE18" i="19"/>
  <c r="Q18" i="19"/>
  <c r="B18" i="19"/>
  <c r="Y18" i="19"/>
  <c r="V18" i="19"/>
  <c r="N18" i="19"/>
  <c r="AT18" i="19"/>
  <c r="AW26" i="19"/>
  <c r="AL26" i="19"/>
  <c r="X26" i="19"/>
  <c r="M26" i="19"/>
  <c r="AO26" i="19"/>
  <c r="AD26" i="19"/>
  <c r="P26" i="19"/>
  <c r="AG26" i="19"/>
  <c r="AB26" i="19"/>
  <c r="S26" i="19"/>
  <c r="H26" i="19"/>
  <c r="Q26" i="19"/>
  <c r="K26" i="19"/>
  <c r="D26" i="19"/>
  <c r="B26" i="19"/>
  <c r="AT26" i="19"/>
  <c r="AM26" i="19"/>
  <c r="AX26" i="19"/>
  <c r="AR26" i="19"/>
  <c r="AI26" i="19"/>
  <c r="F26" i="19"/>
  <c r="AP26" i="19"/>
  <c r="AJ26" i="19"/>
  <c r="Y26" i="19"/>
  <c r="J18" i="19"/>
  <c r="C26" i="19"/>
  <c r="D14" i="19"/>
  <c r="M14" i="19"/>
  <c r="AD16" i="19"/>
  <c r="H22" i="19"/>
  <c r="AM15" i="19"/>
  <c r="AT14" i="19"/>
  <c r="F23" i="19"/>
  <c r="M16" i="19"/>
  <c r="Q22" i="19"/>
  <c r="AP23" i="19"/>
  <c r="V14" i="19"/>
  <c r="X23" i="19"/>
  <c r="Y10" i="19"/>
  <c r="D31" i="19"/>
  <c r="H15" i="19"/>
  <c r="AU26" i="19"/>
  <c r="B14" i="19"/>
  <c r="AW14" i="19"/>
  <c r="AR14" i="19"/>
  <c r="AE14" i="19"/>
  <c r="X14" i="19"/>
  <c r="F14" i="19"/>
  <c r="AO14" i="19"/>
  <c r="AJ14" i="19"/>
  <c r="P14" i="19"/>
  <c r="K14" i="19"/>
  <c r="C14" i="19"/>
  <c r="AM14" i="19"/>
  <c r="AB14" i="19"/>
  <c r="S14" i="19"/>
  <c r="N14" i="19"/>
  <c r="AL14" i="19"/>
  <c r="Y14" i="19"/>
  <c r="J14" i="19"/>
  <c r="Q14" i="19"/>
  <c r="AG14" i="19"/>
  <c r="AA14" i="19"/>
  <c r="H14" i="19"/>
  <c r="AP14" i="19"/>
  <c r="AX14" i="19"/>
  <c r="AI14" i="19"/>
  <c r="B22" i="19"/>
  <c r="AW22" i="19"/>
  <c r="AR22" i="19"/>
  <c r="AE22" i="19"/>
  <c r="X22" i="19"/>
  <c r="F22" i="19"/>
  <c r="AO22" i="19"/>
  <c r="AJ22" i="19"/>
  <c r="P22" i="19"/>
  <c r="K22" i="19"/>
  <c r="C22" i="19"/>
  <c r="AM22" i="19"/>
  <c r="AB22" i="19"/>
  <c r="S22" i="19"/>
  <c r="N22" i="19"/>
  <c r="V22" i="19"/>
  <c r="AP22" i="19"/>
  <c r="AG22" i="19"/>
  <c r="D22" i="19"/>
  <c r="AT22" i="19"/>
  <c r="AX22" i="19"/>
  <c r="AU22" i="19"/>
  <c r="AL22" i="19"/>
  <c r="J22" i="19"/>
  <c r="AA22" i="19"/>
  <c r="T22" i="19"/>
  <c r="AD22" i="19"/>
  <c r="B30" i="19"/>
  <c r="AW30" i="19"/>
  <c r="AR30" i="19"/>
  <c r="AE30" i="19"/>
  <c r="X30" i="19"/>
  <c r="F30" i="19"/>
  <c r="AO30" i="19"/>
  <c r="AJ30" i="19"/>
  <c r="P30" i="19"/>
  <c r="K30" i="19"/>
  <c r="AM30" i="19"/>
  <c r="AB30" i="19"/>
  <c r="S30" i="19"/>
  <c r="N30" i="19"/>
  <c r="AI30" i="19"/>
  <c r="AA30" i="19"/>
  <c r="T30" i="19"/>
  <c r="H30" i="19"/>
  <c r="D30" i="19"/>
  <c r="AX30" i="19"/>
  <c r="AD30" i="19"/>
  <c r="Y30" i="19"/>
  <c r="M30" i="19"/>
  <c r="AT30" i="19"/>
  <c r="AG30" i="19"/>
  <c r="V30" i="19"/>
  <c r="Q30" i="19"/>
  <c r="AU30" i="19"/>
  <c r="C30" i="19"/>
  <c r="J30" i="19"/>
  <c r="Q15" i="19"/>
  <c r="B16" i="19"/>
  <c r="AP16" i="19"/>
  <c r="AA16" i="19"/>
  <c r="Q16" i="19"/>
  <c r="D16" i="19"/>
  <c r="AU16" i="19"/>
  <c r="AG16" i="19"/>
  <c r="H16" i="19"/>
  <c r="AX16" i="19"/>
  <c r="AJ16" i="19"/>
  <c r="Y16" i="19"/>
  <c r="K16" i="19"/>
  <c r="AO16" i="19"/>
  <c r="AL16" i="19"/>
  <c r="J16" i="19"/>
  <c r="C16" i="19"/>
  <c r="V16" i="19"/>
  <c r="AW16" i="19"/>
  <c r="AI16" i="19"/>
  <c r="AT16" i="19"/>
  <c r="AE16" i="19"/>
  <c r="N16" i="19"/>
  <c r="S16" i="19"/>
  <c r="AR16" i="19"/>
  <c r="AB16" i="19"/>
  <c r="B24" i="19"/>
  <c r="AP24" i="19"/>
  <c r="AA24" i="19"/>
  <c r="Q24" i="19"/>
  <c r="AU24" i="19"/>
  <c r="AG24" i="19"/>
  <c r="H24" i="19"/>
  <c r="AX24" i="19"/>
  <c r="AJ24" i="19"/>
  <c r="Y24" i="19"/>
  <c r="K24" i="19"/>
  <c r="AM24" i="19"/>
  <c r="AD24" i="19"/>
  <c r="S24" i="19"/>
  <c r="M24" i="19"/>
  <c r="AW24" i="19"/>
  <c r="AB24" i="19"/>
  <c r="V24" i="19"/>
  <c r="T24" i="19"/>
  <c r="AR24" i="19"/>
  <c r="AI24" i="19"/>
  <c r="X24" i="19"/>
  <c r="F24" i="19"/>
  <c r="D24" i="19"/>
  <c r="AL24" i="19"/>
  <c r="J24" i="19"/>
  <c r="P24" i="19"/>
  <c r="AT24" i="19"/>
  <c r="B10" i="19"/>
  <c r="J26" i="19"/>
  <c r="M22" i="19"/>
  <c r="S23" i="19"/>
  <c r="X16" i="19"/>
  <c r="AA26" i="19"/>
  <c r="AE24" i="19"/>
  <c r="AM16" i="19"/>
  <c r="AR10" i="19"/>
  <c r="AU14" i="19"/>
  <c r="V19" i="19"/>
  <c r="AI27" i="19"/>
  <c r="B12" i="19"/>
  <c r="AP12" i="19"/>
  <c r="AI12" i="19"/>
  <c r="AA12" i="19"/>
  <c r="V12" i="19"/>
  <c r="Q12" i="19"/>
  <c r="J12" i="19"/>
  <c r="D12" i="19"/>
  <c r="AU12" i="19"/>
  <c r="AM12" i="19"/>
  <c r="N12" i="19"/>
  <c r="AX12" i="19"/>
  <c r="AD12" i="19"/>
  <c r="Y12" i="19"/>
  <c r="B20" i="19"/>
  <c r="AP20" i="19"/>
  <c r="AI20" i="19"/>
  <c r="AA20" i="19"/>
  <c r="V20" i="19"/>
  <c r="Q20" i="19"/>
  <c r="J20" i="19"/>
  <c r="D20" i="19"/>
  <c r="AU20" i="19"/>
  <c r="AM20" i="19"/>
  <c r="N20" i="19"/>
  <c r="AX20" i="19"/>
  <c r="AD20" i="19"/>
  <c r="Y20" i="19"/>
  <c r="B28" i="19"/>
  <c r="AP28" i="19"/>
  <c r="AI28" i="19"/>
  <c r="AA28" i="19"/>
  <c r="V28" i="19"/>
  <c r="Q28" i="19"/>
  <c r="J28" i="19"/>
  <c r="AU28" i="19"/>
  <c r="AM28" i="19"/>
  <c r="N28" i="19"/>
  <c r="AX28" i="19"/>
  <c r="AD28" i="19"/>
  <c r="Y28" i="19"/>
  <c r="B17" i="19"/>
  <c r="C29" i="19"/>
  <c r="C25" i="19"/>
  <c r="D19" i="19"/>
  <c r="C13" i="19"/>
  <c r="F13" i="19"/>
  <c r="H25" i="19"/>
  <c r="H12" i="19"/>
  <c r="K21" i="19"/>
  <c r="M19" i="19"/>
  <c r="N29" i="19"/>
  <c r="Q17" i="19"/>
  <c r="S28" i="19"/>
  <c r="T21" i="19"/>
  <c r="X25" i="19"/>
  <c r="X12" i="19"/>
  <c r="AB27" i="19"/>
  <c r="AA21" i="19"/>
  <c r="AD19" i="19"/>
  <c r="AE29" i="19"/>
  <c r="AG28" i="19"/>
  <c r="AI13" i="19"/>
  <c r="AJ25" i="19"/>
  <c r="AJ12" i="19"/>
  <c r="AM19" i="19"/>
  <c r="AP25" i="19"/>
  <c r="AO13" i="19"/>
  <c r="B11" i="19"/>
  <c r="AT11" i="19"/>
  <c r="AJ11" i="19"/>
  <c r="K11" i="19"/>
  <c r="AX11" i="19"/>
  <c r="Y11" i="19"/>
  <c r="AR11" i="19"/>
  <c r="AO11" i="19"/>
  <c r="AE11" i="19"/>
  <c r="P11" i="19"/>
  <c r="F11" i="19"/>
  <c r="C11" i="19"/>
  <c r="B19" i="19"/>
  <c r="AT19" i="19"/>
  <c r="AJ19" i="19"/>
  <c r="K19" i="19"/>
  <c r="AX19" i="19"/>
  <c r="Y19" i="19"/>
  <c r="AR19" i="19"/>
  <c r="AO19" i="19"/>
  <c r="AE19" i="19"/>
  <c r="P19" i="19"/>
  <c r="F19" i="19"/>
  <c r="C19" i="19"/>
  <c r="B27" i="19"/>
  <c r="AT27" i="19"/>
  <c r="AJ27" i="19"/>
  <c r="T27" i="19"/>
  <c r="K27" i="19"/>
  <c r="AX27" i="19"/>
  <c r="Y27" i="19"/>
  <c r="AR27" i="19"/>
  <c r="AO27" i="19"/>
  <c r="AE27" i="19"/>
  <c r="P27" i="19"/>
  <c r="F27" i="19"/>
  <c r="H27" i="19"/>
  <c r="J11" i="19"/>
  <c r="X19" i="19"/>
  <c r="AL11" i="19"/>
  <c r="B13" i="19"/>
  <c r="AG13" i="19"/>
  <c r="H13" i="19"/>
  <c r="AL13" i="19"/>
  <c r="AB13" i="19"/>
  <c r="S13" i="19"/>
  <c r="M13" i="19"/>
  <c r="AU13" i="19"/>
  <c r="B21" i="19"/>
  <c r="AG21" i="19"/>
  <c r="H21" i="19"/>
  <c r="AL21" i="19"/>
  <c r="AB21" i="19"/>
  <c r="S21" i="19"/>
  <c r="M21" i="19"/>
  <c r="AU21" i="19"/>
  <c r="B29" i="19"/>
  <c r="AG29" i="19"/>
  <c r="H29" i="19"/>
  <c r="AL29" i="19"/>
  <c r="AB29" i="19"/>
  <c r="S29" i="19"/>
  <c r="M29" i="19"/>
  <c r="AU29" i="19"/>
  <c r="D28" i="19"/>
  <c r="C12" i="19"/>
  <c r="F12" i="19"/>
  <c r="H11" i="19"/>
  <c r="J21" i="19"/>
  <c r="K20" i="19"/>
  <c r="M17" i="19"/>
  <c r="N27" i="19"/>
  <c r="Q29" i="19"/>
  <c r="P17" i="19"/>
  <c r="S27" i="19"/>
  <c r="V29" i="19"/>
  <c r="Y17" i="19"/>
  <c r="X11" i="19"/>
  <c r="AA27" i="19"/>
  <c r="AB20" i="19"/>
  <c r="AE28" i="19"/>
  <c r="AG27" i="19"/>
  <c r="AI11" i="19"/>
  <c r="AL20" i="19"/>
  <c r="AO12" i="19"/>
  <c r="AR12" i="19"/>
  <c r="AT28" i="19"/>
  <c r="AW20" i="19"/>
  <c r="AX13" i="19"/>
  <c r="V11" i="19"/>
  <c r="AB11" i="19"/>
  <c r="AI19" i="19"/>
  <c r="AU19" i="19"/>
  <c r="AW11" i="19"/>
  <c r="AM17" i="19"/>
  <c r="N17" i="19"/>
  <c r="AR17" i="19"/>
  <c r="AE17" i="19"/>
  <c r="AB17" i="19"/>
  <c r="S17" i="19"/>
  <c r="F17" i="19"/>
  <c r="AU17" i="19"/>
  <c r="AI17" i="19"/>
  <c r="V17" i="19"/>
  <c r="J17" i="19"/>
  <c r="AM25" i="19"/>
  <c r="N25" i="19"/>
  <c r="AR25" i="19"/>
  <c r="AE25" i="19"/>
  <c r="AB25" i="19"/>
  <c r="S25" i="19"/>
  <c r="F25" i="19"/>
  <c r="AU25" i="19"/>
  <c r="AI25" i="19"/>
  <c r="V25" i="19"/>
  <c r="J25" i="19"/>
  <c r="D21" i="19"/>
  <c r="H17" i="19"/>
  <c r="J27" i="19"/>
  <c r="K13" i="19"/>
  <c r="M11" i="19"/>
  <c r="N21" i="19"/>
  <c r="P20" i="19"/>
  <c r="Q13" i="19"/>
  <c r="S11" i="19"/>
  <c r="X27" i="19"/>
  <c r="X21" i="19"/>
  <c r="AA17" i="19"/>
  <c r="AA11" i="19"/>
  <c r="AD11" i="19"/>
  <c r="AE21" i="19"/>
  <c r="AG20" i="19"/>
  <c r="AJ29" i="19"/>
  <c r="AJ17" i="19"/>
  <c r="AL27" i="19"/>
  <c r="AM11" i="19"/>
  <c r="AO28" i="19"/>
  <c r="AP21" i="19"/>
  <c r="AT25" i="19"/>
  <c r="AT12" i="19"/>
  <c r="AX29" i="19"/>
  <c r="AW17" i="19"/>
  <c r="CA155" i="19"/>
  <c r="AY9" i="19" l="1"/>
  <c r="AY10" i="19" s="1"/>
  <c r="AY11" i="19" s="1"/>
  <c r="AY12" i="19" s="1"/>
  <c r="AY13" i="19" s="1"/>
  <c r="AY14" i="19" s="1"/>
  <c r="AY15" i="19" s="1"/>
  <c r="AY16" i="19" s="1"/>
  <c r="AY17" i="19" s="1"/>
  <c r="AY18" i="19" s="1"/>
  <c r="AY19" i="19" s="1"/>
  <c r="AY20" i="19" s="1"/>
  <c r="AY21" i="19" s="1"/>
  <c r="AY22" i="19" s="1"/>
  <c r="AY23" i="19" s="1"/>
  <c r="AY24" i="19" s="1"/>
  <c r="AY25" i="19" s="1"/>
  <c r="AY26" i="19" s="1"/>
  <c r="AY27" i="19" s="1"/>
  <c r="AY28" i="19" s="1"/>
  <c r="AY29" i="19" s="1"/>
  <c r="AY30" i="19" s="1"/>
  <c r="AY31" i="19" s="1"/>
  <c r="AV9" i="19"/>
  <c r="AV10" i="19" s="1"/>
  <c r="AV11" i="19" s="1"/>
  <c r="AV12" i="19" s="1"/>
  <c r="AV13" i="19" s="1"/>
  <c r="AV14" i="19" s="1"/>
  <c r="AV15" i="19" s="1"/>
  <c r="AV16" i="19" s="1"/>
  <c r="AV17" i="19" s="1"/>
  <c r="AV18" i="19" s="1"/>
  <c r="AV19" i="19" s="1"/>
  <c r="AV20" i="19" s="1"/>
  <c r="AV21" i="19" s="1"/>
  <c r="AV22" i="19" s="1"/>
  <c r="AV23" i="19" s="1"/>
  <c r="AV24" i="19" s="1"/>
  <c r="AV25" i="19" s="1"/>
  <c r="AV26" i="19" s="1"/>
  <c r="AV27" i="19" s="1"/>
  <c r="AV28" i="19" s="1"/>
  <c r="AV29" i="19" s="1"/>
  <c r="AV30" i="19" s="1"/>
  <c r="AV31" i="19" s="1"/>
  <c r="AS9" i="19"/>
  <c r="AS10" i="19" s="1"/>
  <c r="AS11" i="19" s="1"/>
  <c r="AS12" i="19" s="1"/>
  <c r="AS13" i="19" s="1"/>
  <c r="AS14" i="19" s="1"/>
  <c r="AS15" i="19" s="1"/>
  <c r="AS16" i="19" s="1"/>
  <c r="AS17" i="19" s="1"/>
  <c r="AS18" i="19" s="1"/>
  <c r="AS19" i="19" s="1"/>
  <c r="AS20" i="19" s="1"/>
  <c r="AS21" i="19" s="1"/>
  <c r="AS22" i="19" s="1"/>
  <c r="AS23" i="19" s="1"/>
  <c r="AS24" i="19" s="1"/>
  <c r="AS25" i="19" s="1"/>
  <c r="AS26" i="19" s="1"/>
  <c r="AS27" i="19" s="1"/>
  <c r="AS28" i="19" s="1"/>
  <c r="AS29" i="19" s="1"/>
  <c r="AS30" i="19" s="1"/>
  <c r="AS31" i="19" s="1"/>
  <c r="AQ9" i="19"/>
  <c r="AQ10" i="19" s="1"/>
  <c r="AQ11" i="19" s="1"/>
  <c r="AQ12" i="19" s="1"/>
  <c r="AQ13" i="19" s="1"/>
  <c r="AQ14" i="19" s="1"/>
  <c r="AQ15" i="19" s="1"/>
  <c r="AQ16" i="19" s="1"/>
  <c r="AQ17" i="19" s="1"/>
  <c r="AQ18" i="19" s="1"/>
  <c r="AQ19" i="19" s="1"/>
  <c r="AQ20" i="19" s="1"/>
  <c r="AQ21" i="19" s="1"/>
  <c r="AQ22" i="19" s="1"/>
  <c r="AQ23" i="19" s="1"/>
  <c r="AQ24" i="19" s="1"/>
  <c r="AQ25" i="19" s="1"/>
  <c r="AQ26" i="19" s="1"/>
  <c r="AQ27" i="19" s="1"/>
  <c r="AQ28" i="19" s="1"/>
  <c r="AQ29" i="19" s="1"/>
  <c r="AQ30" i="19" s="1"/>
  <c r="AQ31" i="19" s="1"/>
  <c r="AN9" i="19"/>
  <c r="AN10" i="19" s="1"/>
  <c r="AN11" i="19" s="1"/>
  <c r="AN12" i="19" s="1"/>
  <c r="AN13" i="19" s="1"/>
  <c r="AN14" i="19" s="1"/>
  <c r="AN15" i="19" s="1"/>
  <c r="AN16" i="19" s="1"/>
  <c r="AN17" i="19" s="1"/>
  <c r="AN18" i="19" s="1"/>
  <c r="AN19" i="19" s="1"/>
  <c r="AN20" i="19" s="1"/>
  <c r="AN21" i="19" s="1"/>
  <c r="AN22" i="19" s="1"/>
  <c r="AN23" i="19" s="1"/>
  <c r="AN24" i="19" s="1"/>
  <c r="AN25" i="19" s="1"/>
  <c r="AN26" i="19" s="1"/>
  <c r="AN27" i="19" s="1"/>
  <c r="AN28" i="19" s="1"/>
  <c r="AN29" i="19" s="1"/>
  <c r="AN30" i="19" s="1"/>
  <c r="AN31" i="19" s="1"/>
  <c r="AK9" i="19"/>
  <c r="AK10" i="19" s="1"/>
  <c r="AK11" i="19" s="1"/>
  <c r="AK12" i="19" s="1"/>
  <c r="AK13" i="19" s="1"/>
  <c r="AK14" i="19" s="1"/>
  <c r="AK15" i="19" s="1"/>
  <c r="AK16" i="19" s="1"/>
  <c r="AK17" i="19" s="1"/>
  <c r="AK18" i="19" s="1"/>
  <c r="AK19" i="19" s="1"/>
  <c r="AK20" i="19" s="1"/>
  <c r="AK21" i="19" s="1"/>
  <c r="AK22" i="19" s="1"/>
  <c r="AK23" i="19" s="1"/>
  <c r="AK24" i="19" s="1"/>
  <c r="AK25" i="19" s="1"/>
  <c r="AK26" i="19" s="1"/>
  <c r="AK27" i="19" s="1"/>
  <c r="AK28" i="19" s="1"/>
  <c r="AK29" i="19" s="1"/>
  <c r="AK30" i="19" s="1"/>
  <c r="AK31" i="19" s="1"/>
  <c r="AH9" i="19"/>
  <c r="AH10" i="19" s="1"/>
  <c r="AH11" i="19" s="1"/>
  <c r="AH12" i="19" s="1"/>
  <c r="AH13" i="19" s="1"/>
  <c r="AH14" i="19" s="1"/>
  <c r="AH15" i="19" s="1"/>
  <c r="AH16" i="19" s="1"/>
  <c r="AH17" i="19" s="1"/>
  <c r="AH18" i="19" s="1"/>
  <c r="AH19" i="19" s="1"/>
  <c r="AH20" i="19" s="1"/>
  <c r="AH21" i="19" s="1"/>
  <c r="AH22" i="19" s="1"/>
  <c r="AH23" i="19" s="1"/>
  <c r="AH24" i="19" s="1"/>
  <c r="AH25" i="19" s="1"/>
  <c r="AH26" i="19" s="1"/>
  <c r="AH27" i="19" s="1"/>
  <c r="AH28" i="19" s="1"/>
  <c r="AH29" i="19" s="1"/>
  <c r="AH30" i="19" s="1"/>
  <c r="AH31" i="19" s="1"/>
  <c r="AF9" i="19"/>
  <c r="AF10" i="19" s="1"/>
  <c r="AF11" i="19" s="1"/>
  <c r="AF12" i="19" s="1"/>
  <c r="AF13" i="19" s="1"/>
  <c r="AF14" i="19" s="1"/>
  <c r="AF15" i="19" s="1"/>
  <c r="AF16" i="19" s="1"/>
  <c r="AF17" i="19" s="1"/>
  <c r="AF18" i="19" s="1"/>
  <c r="AF19" i="19" s="1"/>
  <c r="AF20" i="19" s="1"/>
  <c r="AF21" i="19" s="1"/>
  <c r="AF22" i="19" s="1"/>
  <c r="AF23" i="19" s="1"/>
  <c r="AF24" i="19" s="1"/>
  <c r="AF25" i="19" s="1"/>
  <c r="AF26" i="19" s="1"/>
  <c r="AF27" i="19" s="1"/>
  <c r="AF28" i="19" s="1"/>
  <c r="AF29" i="19" s="1"/>
  <c r="AF30" i="19" s="1"/>
  <c r="AF31" i="19" s="1"/>
  <c r="AC9" i="19"/>
  <c r="AC10" i="19" s="1"/>
  <c r="AC11" i="19" s="1"/>
  <c r="AC12" i="19" s="1"/>
  <c r="AC13" i="19" s="1"/>
  <c r="AC14" i="19" s="1"/>
  <c r="AC15" i="19" s="1"/>
  <c r="AC16" i="19" s="1"/>
  <c r="AC17" i="19" s="1"/>
  <c r="AC18" i="19" s="1"/>
  <c r="AC19" i="19" s="1"/>
  <c r="AC20" i="19" s="1"/>
  <c r="AC21" i="19" s="1"/>
  <c r="AC22" i="19" s="1"/>
  <c r="AC23" i="19" s="1"/>
  <c r="AC24" i="19" s="1"/>
  <c r="AC25" i="19" s="1"/>
  <c r="AC26" i="19" s="1"/>
  <c r="AC27" i="19" s="1"/>
  <c r="AC28" i="19" s="1"/>
  <c r="AC29" i="19" s="1"/>
  <c r="AC30" i="19" s="1"/>
  <c r="AC31" i="19" s="1"/>
  <c r="Z9" i="19"/>
  <c r="Z10" i="19" s="1"/>
  <c r="Z11" i="19" s="1"/>
  <c r="Z12" i="19" s="1"/>
  <c r="Z13" i="19" s="1"/>
  <c r="Z14" i="19" s="1"/>
  <c r="Z15" i="19" s="1"/>
  <c r="Z16" i="19" s="1"/>
  <c r="Z17" i="19" s="1"/>
  <c r="Z18" i="19" s="1"/>
  <c r="Z19" i="19" s="1"/>
  <c r="Z20" i="19" s="1"/>
  <c r="Z21" i="19" s="1"/>
  <c r="Z22" i="19" s="1"/>
  <c r="Z23" i="19" s="1"/>
  <c r="Z24" i="19" s="1"/>
  <c r="Z25" i="19" s="1"/>
  <c r="Z26" i="19" s="1"/>
  <c r="Z27" i="19" s="1"/>
  <c r="Z28" i="19" s="1"/>
  <c r="Z29" i="19" s="1"/>
  <c r="Z30" i="19" s="1"/>
  <c r="Z31" i="19" s="1"/>
  <c r="W9" i="19"/>
  <c r="W10" i="19" s="1"/>
  <c r="W11" i="19" s="1"/>
  <c r="W12" i="19" s="1"/>
  <c r="W13" i="19" s="1"/>
  <c r="W14" i="19" s="1"/>
  <c r="W15" i="19" s="1"/>
  <c r="W16" i="19" s="1"/>
  <c r="W17" i="19" s="1"/>
  <c r="W18" i="19" s="1"/>
  <c r="W19" i="19" s="1"/>
  <c r="W20" i="19" s="1"/>
  <c r="W21" i="19" s="1"/>
  <c r="W22" i="19" s="1"/>
  <c r="W23" i="19" s="1"/>
  <c r="W24" i="19" s="1"/>
  <c r="W25" i="19" s="1"/>
  <c r="W26" i="19" s="1"/>
  <c r="W27" i="19" s="1"/>
  <c r="W28" i="19" s="1"/>
  <c r="W29" i="19" s="1"/>
  <c r="W30" i="19" s="1"/>
  <c r="W31" i="19" s="1"/>
  <c r="U9" i="19"/>
  <c r="U10" i="19" s="1"/>
  <c r="U11" i="19" s="1"/>
  <c r="U12" i="19" s="1"/>
  <c r="U13" i="19" s="1"/>
  <c r="U14" i="19" s="1"/>
  <c r="U15" i="19" s="1"/>
  <c r="U16" i="19" s="1"/>
  <c r="U17" i="19" s="1"/>
  <c r="U18" i="19" s="1"/>
  <c r="U19" i="19" s="1"/>
  <c r="U20" i="19" s="1"/>
  <c r="U21" i="19" s="1"/>
  <c r="U22" i="19" s="1"/>
  <c r="U23" i="19" s="1"/>
  <c r="U24" i="19" s="1"/>
  <c r="U25" i="19" s="1"/>
  <c r="U26" i="19" s="1"/>
  <c r="U27" i="19" s="1"/>
  <c r="U28" i="19" s="1"/>
  <c r="U29" i="19" s="1"/>
  <c r="U30" i="19" s="1"/>
  <c r="U31" i="19" s="1"/>
  <c r="R9" i="19"/>
  <c r="R10" i="19" s="1"/>
  <c r="R11" i="19" s="1"/>
  <c r="R12" i="19" s="1"/>
  <c r="R13" i="19" s="1"/>
  <c r="R14" i="19" s="1"/>
  <c r="R15" i="19" s="1"/>
  <c r="R16" i="19" s="1"/>
  <c r="R17" i="19" s="1"/>
  <c r="R18" i="19" s="1"/>
  <c r="R19" i="19" s="1"/>
  <c r="R20" i="19" s="1"/>
  <c r="R21" i="19" s="1"/>
  <c r="R22" i="19" s="1"/>
  <c r="R23" i="19" s="1"/>
  <c r="R24" i="19" s="1"/>
  <c r="R25" i="19" s="1"/>
  <c r="R26" i="19" s="1"/>
  <c r="R27" i="19" s="1"/>
  <c r="R28" i="19" s="1"/>
  <c r="R29" i="19" s="1"/>
  <c r="R30" i="19" s="1"/>
  <c r="R31" i="19" s="1"/>
  <c r="O9" i="19"/>
  <c r="O10" i="19" s="1"/>
  <c r="O11" i="19" s="1"/>
  <c r="O12" i="19" s="1"/>
  <c r="O13" i="19" s="1"/>
  <c r="O14" i="19" s="1"/>
  <c r="O15" i="19" s="1"/>
  <c r="O16" i="19" s="1"/>
  <c r="O17" i="19" s="1"/>
  <c r="O18" i="19" s="1"/>
  <c r="O19" i="19" s="1"/>
  <c r="O20" i="19" s="1"/>
  <c r="O21" i="19" s="1"/>
  <c r="O22" i="19" s="1"/>
  <c r="O23" i="19" s="1"/>
  <c r="O24" i="19" s="1"/>
  <c r="O25" i="19" s="1"/>
  <c r="O26" i="19" s="1"/>
  <c r="O27" i="19" s="1"/>
  <c r="O28" i="19" s="1"/>
  <c r="O29" i="19" s="1"/>
  <c r="O30" i="19" s="1"/>
  <c r="O31" i="19" s="1"/>
  <c r="L9" i="19"/>
  <c r="L10" i="19" s="1"/>
  <c r="L11" i="19" s="1"/>
  <c r="L12" i="19" s="1"/>
  <c r="L13" i="19" s="1"/>
  <c r="L14" i="19" s="1"/>
  <c r="L15" i="19" s="1"/>
  <c r="L16" i="19" s="1"/>
  <c r="L17" i="19" s="1"/>
  <c r="L18" i="19" s="1"/>
  <c r="L19" i="19" s="1"/>
  <c r="L20" i="19" s="1"/>
  <c r="L21" i="19" s="1"/>
  <c r="L22" i="19" s="1"/>
  <c r="L23" i="19" s="1"/>
  <c r="L24" i="19" s="1"/>
  <c r="L25" i="19" s="1"/>
  <c r="L26" i="19" s="1"/>
  <c r="L27" i="19" s="1"/>
  <c r="L28" i="19" s="1"/>
  <c r="L29" i="19" s="1"/>
  <c r="L30" i="19" s="1"/>
  <c r="L31" i="19" s="1"/>
  <c r="I9" i="19"/>
  <c r="I10" i="19" s="1"/>
  <c r="I11" i="19" s="1"/>
  <c r="I12" i="19" s="1"/>
  <c r="I13" i="19" s="1"/>
  <c r="I14" i="19" s="1"/>
  <c r="I15" i="19" s="1"/>
  <c r="I16" i="19" s="1"/>
  <c r="I17" i="19" s="1"/>
  <c r="I18" i="19" s="1"/>
  <c r="I19" i="19" s="1"/>
  <c r="I20" i="19" s="1"/>
  <c r="I21" i="19" s="1"/>
  <c r="I22" i="19" s="1"/>
  <c r="I23" i="19" s="1"/>
  <c r="I24" i="19" s="1"/>
  <c r="I25" i="19" s="1"/>
  <c r="I26" i="19" s="1"/>
  <c r="I27" i="19" s="1"/>
  <c r="I28" i="19" s="1"/>
  <c r="I29" i="19" s="1"/>
  <c r="I30" i="19" s="1"/>
  <c r="I31" i="19" s="1"/>
  <c r="G9" i="19"/>
  <c r="G10" i="19" s="1"/>
  <c r="G11" i="19" s="1"/>
  <c r="G12" i="19" s="1"/>
  <c r="G13" i="19" s="1"/>
  <c r="G14" i="19" s="1"/>
  <c r="G15" i="19" s="1"/>
  <c r="G16" i="19" s="1"/>
  <c r="G17" i="19" s="1"/>
  <c r="G18" i="19" s="1"/>
  <c r="G19" i="19" s="1"/>
  <c r="G20" i="19" s="1"/>
  <c r="G21" i="19" s="1"/>
  <c r="G22" i="19" s="1"/>
  <c r="G23" i="19" s="1"/>
  <c r="G24" i="19" s="1"/>
  <c r="G25" i="19" s="1"/>
  <c r="G26" i="19" s="1"/>
  <c r="G27" i="19" s="1"/>
  <c r="G28" i="19" s="1"/>
  <c r="G29" i="19" s="1"/>
  <c r="G30" i="19" s="1"/>
  <c r="G31" i="19" s="1"/>
  <c r="E9" i="19"/>
  <c r="E10" i="19" s="1"/>
  <c r="E11" i="19" s="1"/>
  <c r="E12" i="19" s="1"/>
  <c r="E13" i="19" s="1"/>
  <c r="E14" i="19" s="1"/>
  <c r="E15" i="19" s="1"/>
  <c r="E16" i="19" s="1"/>
  <c r="E17" i="19" s="1"/>
  <c r="E18" i="19" s="1"/>
  <c r="E19" i="19" s="1"/>
  <c r="E20" i="19" s="1"/>
  <c r="E21" i="19" s="1"/>
  <c r="E22" i="19" s="1"/>
  <c r="E23" i="19" s="1"/>
  <c r="E24" i="19" s="1"/>
  <c r="E25" i="19" s="1"/>
  <c r="E26" i="19" s="1"/>
  <c r="E27" i="19" s="1"/>
  <c r="E28" i="19" s="1"/>
  <c r="E29" i="19" s="1"/>
  <c r="E30" i="19" s="1"/>
  <c r="E31" i="19" s="1"/>
</calcChain>
</file>

<file path=xl/sharedStrings.xml><?xml version="1.0" encoding="utf-8"?>
<sst xmlns="http://schemas.openxmlformats.org/spreadsheetml/2006/main" count="9922" uniqueCount="1058">
  <si>
    <t>都道府県を選択</t>
    <rPh sb="0" eb="1">
      <t>ト</t>
    </rPh>
    <rPh sb="1" eb="4">
      <t>ドウフケン</t>
    </rPh>
    <rPh sb="5" eb="7">
      <t>センタク</t>
    </rPh>
    <phoneticPr fontId="4"/>
  </si>
  <si>
    <r>
      <t>　外来医療の状況（都道府県内二次医療圏比較）</t>
    </r>
    <r>
      <rPr>
        <b/>
        <sz val="26"/>
        <color theme="0"/>
        <rFont val="メイリオ"/>
        <family val="3"/>
        <charset val="128"/>
      </rPr>
      <t>①通院外来／時間外等外来</t>
    </r>
    <rPh sb="1" eb="3">
      <t>ガイライ</t>
    </rPh>
    <rPh sb="3" eb="5">
      <t>イリョウ</t>
    </rPh>
    <rPh sb="6" eb="8">
      <t>ジョウキョウ</t>
    </rPh>
    <rPh sb="23" eb="25">
      <t>ツウイン</t>
    </rPh>
    <rPh sb="25" eb="27">
      <t>ガイライ</t>
    </rPh>
    <rPh sb="28" eb="31">
      <t>ジカンガイ</t>
    </rPh>
    <rPh sb="31" eb="32">
      <t>ナド</t>
    </rPh>
    <rPh sb="32" eb="34">
      <t>ガイライ</t>
    </rPh>
    <phoneticPr fontId="4"/>
  </si>
  <si>
    <t>1/3</t>
    <phoneticPr fontId="4"/>
  </si>
  <si>
    <t>01 北海道</t>
  </si>
  <si>
    <t>02 青森県</t>
  </si>
  <si>
    <t>03 岩手県</t>
  </si>
  <si>
    <t>04 宮城県</t>
  </si>
  <si>
    <t>05 秋田県</t>
  </si>
  <si>
    <t>通院外来</t>
    <rPh sb="0" eb="2">
      <t>ツウイン</t>
    </rPh>
    <rPh sb="2" eb="4">
      <t>ガイライ</t>
    </rPh>
    <phoneticPr fontId="4"/>
  </si>
  <si>
    <t>時間外等外来</t>
    <rPh sb="0" eb="3">
      <t>ジカンガイ</t>
    </rPh>
    <rPh sb="3" eb="4">
      <t>ナド</t>
    </rPh>
    <rPh sb="4" eb="6">
      <t>ガイライ</t>
    </rPh>
    <phoneticPr fontId="4"/>
  </si>
  <si>
    <t>検索Index</t>
    <rPh sb="0" eb="2">
      <t>ケンサク</t>
    </rPh>
    <phoneticPr fontId="4"/>
  </si>
  <si>
    <t>二次医療圏名</t>
    <rPh sb="0" eb="2">
      <t>ニジ</t>
    </rPh>
    <rPh sb="2" eb="4">
      <t>イリョウ</t>
    </rPh>
    <rPh sb="4" eb="5">
      <t>ケン</t>
    </rPh>
    <rPh sb="5" eb="6">
      <t>メイ</t>
    </rPh>
    <phoneticPr fontId="4"/>
  </si>
  <si>
    <t>通院外来患者数</t>
    <rPh sb="0" eb="2">
      <t>ツウイン</t>
    </rPh>
    <rPh sb="2" eb="4">
      <t>ガイライ</t>
    </rPh>
    <rPh sb="4" eb="7">
      <t>カンジャスウ</t>
    </rPh>
    <phoneticPr fontId="4"/>
  </si>
  <si>
    <t>施設当たり患者数</t>
    <rPh sb="0" eb="2">
      <t>シセツ</t>
    </rPh>
    <rPh sb="2" eb="3">
      <t>ア</t>
    </rPh>
    <rPh sb="5" eb="8">
      <t>カンジャスウ</t>
    </rPh>
    <phoneticPr fontId="4"/>
  </si>
  <si>
    <t>通院外来患者割合</t>
    <rPh sb="0" eb="2">
      <t>ツウイン</t>
    </rPh>
    <rPh sb="2" eb="4">
      <t>ガイライ</t>
    </rPh>
    <rPh sb="4" eb="6">
      <t>カンジャ</t>
    </rPh>
    <rPh sb="6" eb="8">
      <t>ワリアイ</t>
    </rPh>
    <phoneticPr fontId="4"/>
  </si>
  <si>
    <t>医療施設数</t>
    <rPh sb="4" eb="5">
      <t>スウ</t>
    </rPh>
    <phoneticPr fontId="4"/>
  </si>
  <si>
    <t>医師数</t>
    <rPh sb="0" eb="3">
      <t>イシスウ</t>
    </rPh>
    <phoneticPr fontId="4"/>
  </si>
  <si>
    <t>時間外等外来患者数</t>
    <rPh sb="0" eb="3">
      <t>ジカンガイ</t>
    </rPh>
    <rPh sb="3" eb="4">
      <t>ナド</t>
    </rPh>
    <rPh sb="4" eb="6">
      <t>ガイライ</t>
    </rPh>
    <rPh sb="6" eb="9">
      <t>カンジャスウ</t>
    </rPh>
    <phoneticPr fontId="4"/>
  </si>
  <si>
    <t>時間外等外来患者割合</t>
    <rPh sb="0" eb="3">
      <t>ジカンガイ</t>
    </rPh>
    <rPh sb="3" eb="4">
      <t>ナド</t>
    </rPh>
    <rPh sb="4" eb="6">
      <t>ガイライ</t>
    </rPh>
    <rPh sb="6" eb="8">
      <t>カンジャ</t>
    </rPh>
    <rPh sb="7" eb="8">
      <t>キュウカン</t>
    </rPh>
    <rPh sb="8" eb="10">
      <t>ワリアイ</t>
    </rPh>
    <phoneticPr fontId="4"/>
  </si>
  <si>
    <t>時間外等外来患者受診医療施設数</t>
    <rPh sb="0" eb="3">
      <t>ジカンガイ</t>
    </rPh>
    <rPh sb="3" eb="4">
      <t>ナド</t>
    </rPh>
    <rPh sb="4" eb="6">
      <t>ガイライ</t>
    </rPh>
    <rPh sb="6" eb="8">
      <t>カンジャ</t>
    </rPh>
    <rPh sb="8" eb="10">
      <t>ジュシン</t>
    </rPh>
    <rPh sb="14" eb="15">
      <t>スウ</t>
    </rPh>
    <phoneticPr fontId="4"/>
  </si>
  <si>
    <t>在宅医療（訪問診療）</t>
    <rPh sb="0" eb="2">
      <t>ザイタク</t>
    </rPh>
    <rPh sb="2" eb="4">
      <t>イリョウ</t>
    </rPh>
    <rPh sb="5" eb="7">
      <t>ホウモン</t>
    </rPh>
    <rPh sb="7" eb="9">
      <t>シンリョウ</t>
    </rPh>
    <phoneticPr fontId="4"/>
  </si>
  <si>
    <t>訪問診療患者割合</t>
    <rPh sb="4" eb="6">
      <t>カンジャ</t>
    </rPh>
    <rPh sb="6" eb="8">
      <t>ワリアイ</t>
    </rPh>
    <phoneticPr fontId="4"/>
  </si>
  <si>
    <t>訪問診療実施医療施設数</t>
  </si>
  <si>
    <t>在宅医療（往診）</t>
    <rPh sb="0" eb="2">
      <t>ザイタク</t>
    </rPh>
    <rPh sb="2" eb="4">
      <t>イリョウ</t>
    </rPh>
    <rPh sb="5" eb="7">
      <t>オウシン</t>
    </rPh>
    <phoneticPr fontId="4"/>
  </si>
  <si>
    <t>往診患者割合</t>
    <rPh sb="0" eb="2">
      <t>オウシン</t>
    </rPh>
    <phoneticPr fontId="4"/>
  </si>
  <si>
    <t>往診実施医療施設数</t>
    <rPh sb="0" eb="2">
      <t>オウシン</t>
    </rPh>
    <phoneticPr fontId="4"/>
  </si>
  <si>
    <t>06 山形県</t>
  </si>
  <si>
    <t>人口10万人あたり通院外来患者延数（病院）</t>
    <rPh sb="0" eb="2">
      <t>ジンコウ</t>
    </rPh>
    <rPh sb="4" eb="6">
      <t>マンニン</t>
    </rPh>
    <rPh sb="9" eb="11">
      <t>ツウイン</t>
    </rPh>
    <rPh sb="11" eb="13">
      <t>ガイライ</t>
    </rPh>
    <rPh sb="13" eb="15">
      <t>カンジャ</t>
    </rPh>
    <rPh sb="15" eb="16">
      <t>ノ</t>
    </rPh>
    <rPh sb="16" eb="17">
      <t>スウ</t>
    </rPh>
    <rPh sb="18" eb="20">
      <t>ビョウイン</t>
    </rPh>
    <phoneticPr fontId="19"/>
  </si>
  <si>
    <t>人口10万人あたり通院外来患者延数（診療所）</t>
    <rPh sb="0" eb="2">
      <t>ジンコウ</t>
    </rPh>
    <rPh sb="4" eb="6">
      <t>マンニン</t>
    </rPh>
    <rPh sb="9" eb="11">
      <t>ツウイン</t>
    </rPh>
    <rPh sb="11" eb="13">
      <t>ガイライ</t>
    </rPh>
    <rPh sb="13" eb="15">
      <t>カンジャ</t>
    </rPh>
    <rPh sb="15" eb="16">
      <t>ノ</t>
    </rPh>
    <rPh sb="16" eb="17">
      <t>スウ</t>
    </rPh>
    <rPh sb="18" eb="21">
      <t>シンリョウジョ</t>
    </rPh>
    <phoneticPr fontId="19"/>
  </si>
  <si>
    <t>全国平均値</t>
    <rPh sb="0" eb="2">
      <t>ゼンコク</t>
    </rPh>
    <rPh sb="2" eb="4">
      <t>ヘイキン</t>
    </rPh>
    <rPh sb="4" eb="5">
      <t>チ</t>
    </rPh>
    <phoneticPr fontId="4"/>
  </si>
  <si>
    <t>全診療所数あたり通院外来患者延数</t>
    <rPh sb="0" eb="1">
      <t>ゼン</t>
    </rPh>
    <rPh sb="1" eb="4">
      <t>シンリョウジョ</t>
    </rPh>
    <rPh sb="4" eb="5">
      <t>スウ</t>
    </rPh>
    <rPh sb="8" eb="10">
      <t>ツウイン</t>
    </rPh>
    <rPh sb="10" eb="12">
      <t>ガイライ</t>
    </rPh>
    <rPh sb="12" eb="14">
      <t>カンジャ</t>
    </rPh>
    <rPh sb="14" eb="15">
      <t>ノ</t>
    </rPh>
    <rPh sb="15" eb="16">
      <t>スウ</t>
    </rPh>
    <phoneticPr fontId="4"/>
  </si>
  <si>
    <t>全診療所医師数あたり通院外来患者延数</t>
    <rPh sb="0" eb="1">
      <t>ゼン</t>
    </rPh>
    <rPh sb="1" eb="4">
      <t>シンリョウジョ</t>
    </rPh>
    <rPh sb="4" eb="6">
      <t>イシ</t>
    </rPh>
    <rPh sb="6" eb="7">
      <t>スウ</t>
    </rPh>
    <rPh sb="10" eb="12">
      <t>ツウイン</t>
    </rPh>
    <rPh sb="12" eb="14">
      <t>ガイライ</t>
    </rPh>
    <rPh sb="14" eb="16">
      <t>カンジャ</t>
    </rPh>
    <rPh sb="16" eb="17">
      <t>ノベ</t>
    </rPh>
    <rPh sb="17" eb="18">
      <t>スウ</t>
    </rPh>
    <phoneticPr fontId="4"/>
  </si>
  <si>
    <t>人口10万人あたり通院外来患者延数（病院）</t>
    <rPh sb="0" eb="2">
      <t>ジンコウ</t>
    </rPh>
    <rPh sb="4" eb="6">
      <t>マンニン</t>
    </rPh>
    <rPh sb="9" eb="11">
      <t>ツウイン</t>
    </rPh>
    <rPh sb="11" eb="13">
      <t>ガイライ</t>
    </rPh>
    <rPh sb="13" eb="15">
      <t>カンジャ</t>
    </rPh>
    <rPh sb="15" eb="16">
      <t>ノベ</t>
    </rPh>
    <rPh sb="16" eb="17">
      <t>スウ</t>
    </rPh>
    <rPh sb="18" eb="20">
      <t>ビョウイン</t>
    </rPh>
    <phoneticPr fontId="19"/>
  </si>
  <si>
    <t>人口10万人あたり通院外来患者延数（診療所）</t>
    <rPh sb="0" eb="2">
      <t>ジンコウ</t>
    </rPh>
    <rPh sb="4" eb="6">
      <t>マンニン</t>
    </rPh>
    <rPh sb="9" eb="11">
      <t>ツウイン</t>
    </rPh>
    <rPh sb="11" eb="13">
      <t>ガイライ</t>
    </rPh>
    <rPh sb="13" eb="15">
      <t>カンジャ</t>
    </rPh>
    <rPh sb="15" eb="16">
      <t>ノベ</t>
    </rPh>
    <rPh sb="16" eb="17">
      <t>スウ</t>
    </rPh>
    <rPh sb="18" eb="21">
      <t>シンリョウジョ</t>
    </rPh>
    <phoneticPr fontId="19"/>
  </si>
  <si>
    <t>人口10万人あたり医療施設数（病院）</t>
    <rPh sb="0" eb="2">
      <t>ジンコウ</t>
    </rPh>
    <rPh sb="4" eb="6">
      <t>マンニン</t>
    </rPh>
    <rPh sb="13" eb="14">
      <t>スウ</t>
    </rPh>
    <rPh sb="15" eb="17">
      <t>ビョウイン</t>
    </rPh>
    <phoneticPr fontId="19"/>
  </si>
  <si>
    <t>人口10万人あたり医療施設数（診療所）</t>
    <rPh sb="0" eb="2">
      <t>ジンコウ</t>
    </rPh>
    <rPh sb="4" eb="6">
      <t>マンニン</t>
    </rPh>
    <rPh sb="13" eb="14">
      <t>スウ</t>
    </rPh>
    <rPh sb="15" eb="18">
      <t>シンリョウジョ</t>
    </rPh>
    <phoneticPr fontId="19"/>
  </si>
  <si>
    <t>人口10万人あたり医師数（病院）</t>
    <rPh sb="0" eb="2">
      <t>ジンコウ</t>
    </rPh>
    <rPh sb="4" eb="6">
      <t>マンニン</t>
    </rPh>
    <rPh sb="9" eb="11">
      <t>イシ</t>
    </rPh>
    <rPh sb="11" eb="12">
      <t>スウ</t>
    </rPh>
    <rPh sb="12" eb="13">
      <t>カンスウ</t>
    </rPh>
    <rPh sb="13" eb="15">
      <t>ビョウイン</t>
    </rPh>
    <phoneticPr fontId="19"/>
  </si>
  <si>
    <t>人口10万人あたり医師数（診療所）</t>
    <rPh sb="0" eb="2">
      <t>ジンコウ</t>
    </rPh>
    <rPh sb="4" eb="6">
      <t>マンニン</t>
    </rPh>
    <rPh sb="9" eb="11">
      <t>イシ</t>
    </rPh>
    <rPh sb="11" eb="12">
      <t>スウ</t>
    </rPh>
    <rPh sb="12" eb="13">
      <t>カンスウ</t>
    </rPh>
    <rPh sb="13" eb="16">
      <t>シンリョウジョ</t>
    </rPh>
    <phoneticPr fontId="19"/>
  </si>
  <si>
    <t>人口10万人あたり時間外等外来患者延数（病院）</t>
    <rPh sb="0" eb="2">
      <t>ジンコウ</t>
    </rPh>
    <rPh sb="4" eb="6">
      <t>マンニン</t>
    </rPh>
    <rPh sb="9" eb="12">
      <t>ジカンガイ</t>
    </rPh>
    <rPh sb="12" eb="13">
      <t>ナド</t>
    </rPh>
    <rPh sb="13" eb="15">
      <t>ガイライ</t>
    </rPh>
    <rPh sb="15" eb="17">
      <t>カンジャ</t>
    </rPh>
    <rPh sb="19" eb="20">
      <t>カンスウ</t>
    </rPh>
    <rPh sb="20" eb="22">
      <t>ビョウイン</t>
    </rPh>
    <phoneticPr fontId="19"/>
  </si>
  <si>
    <t>人口10万人あたり時間外等外来患者延数（診療所）</t>
    <rPh sb="0" eb="2">
      <t>ジンコウ</t>
    </rPh>
    <rPh sb="4" eb="6">
      <t>マンニン</t>
    </rPh>
    <rPh sb="9" eb="12">
      <t>ジカンガイ</t>
    </rPh>
    <rPh sb="12" eb="13">
      <t>ナド</t>
    </rPh>
    <rPh sb="13" eb="15">
      <t>ガイライ</t>
    </rPh>
    <rPh sb="15" eb="17">
      <t>カンジャ</t>
    </rPh>
    <rPh sb="19" eb="20">
      <t>カンスウ</t>
    </rPh>
    <rPh sb="20" eb="23">
      <t>シンリョウジョ</t>
    </rPh>
    <phoneticPr fontId="19"/>
  </si>
  <si>
    <t>実施診療所数あたり時間外等外来患者延数</t>
    <rPh sb="0" eb="2">
      <t>ジッシ</t>
    </rPh>
    <rPh sb="2" eb="5">
      <t>シンリョウジョ</t>
    </rPh>
    <rPh sb="5" eb="6">
      <t>スウ</t>
    </rPh>
    <rPh sb="9" eb="12">
      <t>ジカンガイ</t>
    </rPh>
    <rPh sb="12" eb="13">
      <t>ナド</t>
    </rPh>
    <rPh sb="13" eb="15">
      <t>ガイライ</t>
    </rPh>
    <rPh sb="15" eb="17">
      <t>カンジャ</t>
    </rPh>
    <phoneticPr fontId="4"/>
  </si>
  <si>
    <t>人口10万人あたり時間外等外来施設数（病院）</t>
    <rPh sb="0" eb="2">
      <t>ジンコウ</t>
    </rPh>
    <rPh sb="4" eb="6">
      <t>マンニン</t>
    </rPh>
    <rPh sb="9" eb="12">
      <t>ジカンガイ</t>
    </rPh>
    <rPh sb="12" eb="13">
      <t>ナド</t>
    </rPh>
    <rPh sb="13" eb="15">
      <t>ガイライ</t>
    </rPh>
    <rPh sb="15" eb="18">
      <t>シセツスウ</t>
    </rPh>
    <rPh sb="19" eb="21">
      <t>ビョウイン</t>
    </rPh>
    <phoneticPr fontId="19"/>
  </si>
  <si>
    <t>人口10万人あたり時間外等外来施設数（診療所）</t>
    <rPh sb="0" eb="2">
      <t>ジンコウ</t>
    </rPh>
    <rPh sb="4" eb="6">
      <t>マンニン</t>
    </rPh>
    <rPh sb="9" eb="12">
      <t>ジカンガイ</t>
    </rPh>
    <rPh sb="12" eb="13">
      <t>ナド</t>
    </rPh>
    <rPh sb="13" eb="15">
      <t>ガイライ</t>
    </rPh>
    <rPh sb="15" eb="18">
      <t>シセツスウ</t>
    </rPh>
    <rPh sb="19" eb="22">
      <t>シンリョウジョ</t>
    </rPh>
    <phoneticPr fontId="19"/>
  </si>
  <si>
    <t>人口10万人あたり訪問診療患者延数（病院）</t>
    <rPh sb="0" eb="2">
      <t>ジンコウ</t>
    </rPh>
    <rPh sb="4" eb="6">
      <t>マンニン</t>
    </rPh>
    <rPh sb="9" eb="11">
      <t>ホウモン</t>
    </rPh>
    <rPh sb="11" eb="13">
      <t>シンリョウ</t>
    </rPh>
    <rPh sb="13" eb="15">
      <t>カンジャ</t>
    </rPh>
    <rPh sb="17" eb="18">
      <t>カンスウ</t>
    </rPh>
    <rPh sb="18" eb="20">
      <t>ビョウイン</t>
    </rPh>
    <phoneticPr fontId="19"/>
  </si>
  <si>
    <t>人口10万人あたり訪問診療患者延数（診療所）</t>
    <rPh sb="0" eb="2">
      <t>ジンコウ</t>
    </rPh>
    <rPh sb="4" eb="6">
      <t>マンニン</t>
    </rPh>
    <rPh sb="9" eb="11">
      <t>ホウモン</t>
    </rPh>
    <rPh sb="11" eb="13">
      <t>シンリョウ</t>
    </rPh>
    <rPh sb="13" eb="15">
      <t>カンジャ</t>
    </rPh>
    <rPh sb="17" eb="18">
      <t>カンスウ</t>
    </rPh>
    <rPh sb="18" eb="21">
      <t>シンリョウジョ</t>
    </rPh>
    <phoneticPr fontId="19"/>
  </si>
  <si>
    <t>実施診療所数あたり訪問診療患者延数</t>
    <rPh sb="0" eb="2">
      <t>ジッシ</t>
    </rPh>
    <rPh sb="2" eb="5">
      <t>シンリョウジョ</t>
    </rPh>
    <rPh sb="5" eb="6">
      <t>スウ</t>
    </rPh>
    <rPh sb="9" eb="11">
      <t>ホウモン</t>
    </rPh>
    <rPh sb="11" eb="13">
      <t>シンリョウ</t>
    </rPh>
    <rPh sb="13" eb="15">
      <t>カンジャ</t>
    </rPh>
    <phoneticPr fontId="4"/>
  </si>
  <si>
    <t>人口10万人あたり訪問診療実施施設数（病院）</t>
    <phoneticPr fontId="4"/>
  </si>
  <si>
    <t>人口10万人あたり訪問診療実施施設数（診療所）</t>
    <rPh sb="19" eb="22">
      <t>シンリョウジョ</t>
    </rPh>
    <phoneticPr fontId="4"/>
  </si>
  <si>
    <t>人口10万人あたり往診患者延数（病院）</t>
    <rPh sb="0" eb="2">
      <t>ジンコウ</t>
    </rPh>
    <rPh sb="4" eb="6">
      <t>マンニン</t>
    </rPh>
    <rPh sb="11" eb="13">
      <t>カンジャ</t>
    </rPh>
    <rPh sb="16" eb="18">
      <t>ビョウイン</t>
    </rPh>
    <phoneticPr fontId="19"/>
  </si>
  <si>
    <t>人口10万人あたり往診患者延数（診療所）</t>
    <rPh sb="0" eb="2">
      <t>ジンコウ</t>
    </rPh>
    <rPh sb="4" eb="6">
      <t>マンニン</t>
    </rPh>
    <rPh sb="11" eb="13">
      <t>カンジャ</t>
    </rPh>
    <rPh sb="16" eb="19">
      <t>シンリョウジョ</t>
    </rPh>
    <phoneticPr fontId="19"/>
  </si>
  <si>
    <t>実施診療所数あたり往診患者延数</t>
    <rPh sb="0" eb="2">
      <t>ジッシ</t>
    </rPh>
    <rPh sb="2" eb="5">
      <t>シンリョウジョ</t>
    </rPh>
    <rPh sb="5" eb="6">
      <t>スウ</t>
    </rPh>
    <rPh sb="9" eb="11">
      <t>オウシン</t>
    </rPh>
    <rPh sb="11" eb="13">
      <t>カンジャ</t>
    </rPh>
    <phoneticPr fontId="4"/>
  </si>
  <si>
    <t>人口10万人あたり往診患者延数（診療所）</t>
    <rPh sb="0" eb="2">
      <t>ジンコウ</t>
    </rPh>
    <rPh sb="4" eb="6">
      <t>マンニン</t>
    </rPh>
    <rPh sb="9" eb="11">
      <t>オウシン</t>
    </rPh>
    <rPh sb="11" eb="13">
      <t>カンジャ</t>
    </rPh>
    <rPh sb="16" eb="19">
      <t>シンリョウジョ</t>
    </rPh>
    <phoneticPr fontId="19"/>
  </si>
  <si>
    <t>人口10万人あたり往診実施施設数（病院）</t>
    <rPh sb="0" eb="2">
      <t>ジンコウ</t>
    </rPh>
    <rPh sb="4" eb="6">
      <t>マンニン</t>
    </rPh>
    <rPh sb="11" eb="13">
      <t>ジッシ</t>
    </rPh>
    <rPh sb="15" eb="16">
      <t>スウ</t>
    </rPh>
    <rPh sb="17" eb="19">
      <t>ビョウイン</t>
    </rPh>
    <phoneticPr fontId="19"/>
  </si>
  <si>
    <t>人口10万人あたり往診実施施設数（診療所）</t>
    <rPh sb="0" eb="2">
      <t>ジンコウ</t>
    </rPh>
    <rPh sb="4" eb="6">
      <t>マンニン</t>
    </rPh>
    <rPh sb="11" eb="13">
      <t>ジッシ</t>
    </rPh>
    <rPh sb="15" eb="16">
      <t>スウ</t>
    </rPh>
    <rPh sb="17" eb="20">
      <t>シンリョウジョ</t>
    </rPh>
    <phoneticPr fontId="19"/>
  </si>
  <si>
    <t>07 福島県</t>
  </si>
  <si>
    <t>0000</t>
    <phoneticPr fontId="4"/>
  </si>
  <si>
    <t>全国（加重平均）</t>
    <rPh sb="3" eb="5">
      <t>カジュウ</t>
    </rPh>
    <rPh sb="5" eb="7">
      <t>ヘイキン</t>
    </rPh>
    <phoneticPr fontId="4"/>
  </si>
  <si>
    <t>08 茨城県</t>
  </si>
  <si>
    <t>09 栃木県</t>
  </si>
  <si>
    <t>10 群馬県</t>
  </si>
  <si>
    <t>11 埼玉県</t>
  </si>
  <si>
    <t>12 千葉県</t>
  </si>
  <si>
    <t>13 東京都</t>
  </si>
  <si>
    <t>14 神奈川県</t>
  </si>
  <si>
    <t>15 新潟県</t>
  </si>
  <si>
    <t>16 富山県</t>
  </si>
  <si>
    <t>17 石川県</t>
  </si>
  <si>
    <t>18 福井県</t>
  </si>
  <si>
    <t>19 山梨県</t>
  </si>
  <si>
    <t>20 長野県</t>
  </si>
  <si>
    <t>21 岐阜県</t>
  </si>
  <si>
    <t>22 静岡県</t>
  </si>
  <si>
    <t>23 愛知県</t>
  </si>
  <si>
    <t>24 三重県</t>
  </si>
  <si>
    <t>25 滋賀県</t>
  </si>
  <si>
    <t>26 京都府</t>
  </si>
  <si>
    <t>27 大阪府</t>
  </si>
  <si>
    <t>28 兵庫県</t>
  </si>
  <si>
    <t>29 奈良県</t>
  </si>
  <si>
    <t>30 和歌山県</t>
  </si>
  <si>
    <t>31 鳥取県</t>
  </si>
  <si>
    <t>32 島根県</t>
  </si>
  <si>
    <t>33 岡山県</t>
  </si>
  <si>
    <t>34 広島県</t>
  </si>
  <si>
    <t>35 山口県</t>
  </si>
  <si>
    <t>36 徳島県</t>
  </si>
  <si>
    <t>37 香川県</t>
  </si>
  <si>
    <t>38 愛媛県</t>
  </si>
  <si>
    <t>39 高知県</t>
  </si>
  <si>
    <t>40 福岡県</t>
  </si>
  <si>
    <t>41 佐賀県</t>
  </si>
  <si>
    <t>42 長崎県</t>
  </si>
  <si>
    <t>43 熊本県</t>
  </si>
  <si>
    <t>44 大分県</t>
  </si>
  <si>
    <t>45 宮崎県</t>
  </si>
  <si>
    <t>46 鹿児島県</t>
  </si>
  <si>
    <t>47 沖縄県</t>
  </si>
  <si>
    <t>※　ここでの医療施設数は、平成26年医療施設調査の対象となった施設数。</t>
    <rPh sb="10" eb="11">
      <t>スウ</t>
    </rPh>
    <rPh sb="13" eb="15">
      <t>ヘイセイ</t>
    </rPh>
    <rPh sb="17" eb="18">
      <t>ネン</t>
    </rPh>
    <rPh sb="18" eb="20">
      <t>イリョウ</t>
    </rPh>
    <rPh sb="20" eb="22">
      <t>シセツ</t>
    </rPh>
    <rPh sb="22" eb="24">
      <t>チョウサ</t>
    </rPh>
    <rPh sb="25" eb="27">
      <t>タイショウ</t>
    </rPh>
    <rPh sb="31" eb="34">
      <t>シセツスウ</t>
    </rPh>
    <phoneticPr fontId="4"/>
  </si>
  <si>
    <t>※　ここでの医療施設数は、平成29年度NDBデータで当該レセプトの算定があった施設数（月平均施設数）。</t>
    <rPh sb="10" eb="11">
      <t>スウ</t>
    </rPh>
    <rPh sb="13" eb="15">
      <t>ヘイセイ</t>
    </rPh>
    <rPh sb="17" eb="18">
      <t>ネン</t>
    </rPh>
    <rPh sb="18" eb="19">
      <t>ド</t>
    </rPh>
    <rPh sb="26" eb="28">
      <t>トウガイ</t>
    </rPh>
    <rPh sb="33" eb="35">
      <t>サンテイ</t>
    </rPh>
    <rPh sb="39" eb="42">
      <t>シセツスウ</t>
    </rPh>
    <rPh sb="43" eb="44">
      <t>ツキ</t>
    </rPh>
    <rPh sb="44" eb="46">
      <t>ヘイキン</t>
    </rPh>
    <rPh sb="46" eb="49">
      <t>シセツスウ</t>
    </rPh>
    <phoneticPr fontId="4"/>
  </si>
  <si>
    <r>
      <t>　外来医療の状況（都道府県内二次医療圏比較）</t>
    </r>
    <r>
      <rPr>
        <b/>
        <sz val="26"/>
        <color theme="0"/>
        <rFont val="メイリオ"/>
        <family val="3"/>
        <charset val="128"/>
      </rPr>
      <t>②訪問診療／往診</t>
    </r>
    <rPh sb="23" eb="25">
      <t>ホウモン</t>
    </rPh>
    <rPh sb="25" eb="27">
      <t>シンリョウ</t>
    </rPh>
    <rPh sb="28" eb="30">
      <t>オウシン</t>
    </rPh>
    <phoneticPr fontId="4"/>
  </si>
  <si>
    <t>2/3</t>
    <phoneticPr fontId="4"/>
  </si>
  <si>
    <t>在宅医療（訪問診療・往診）</t>
    <rPh sb="0" eb="2">
      <t>ザイタク</t>
    </rPh>
    <rPh sb="2" eb="4">
      <t>イリョウ</t>
    </rPh>
    <rPh sb="5" eb="7">
      <t>ホウモン</t>
    </rPh>
    <rPh sb="7" eb="9">
      <t>シンリョウ</t>
    </rPh>
    <rPh sb="10" eb="12">
      <t>オウシン</t>
    </rPh>
    <phoneticPr fontId="4"/>
  </si>
  <si>
    <r>
      <t>　外来医療の状況（都道府県内二次医療圏比較）</t>
    </r>
    <r>
      <rPr>
        <b/>
        <sz val="26"/>
        <color theme="0"/>
        <rFont val="メイリオ"/>
        <family val="3"/>
        <charset val="128"/>
      </rPr>
      <t>③診療所数あたり外来患者数</t>
    </r>
    <rPh sb="23" eb="26">
      <t>シンリョウジョ</t>
    </rPh>
    <rPh sb="26" eb="27">
      <t>スウ</t>
    </rPh>
    <rPh sb="30" eb="32">
      <t>ガイライ</t>
    </rPh>
    <rPh sb="32" eb="35">
      <t>カンジャスウ</t>
    </rPh>
    <phoneticPr fontId="4"/>
  </si>
  <si>
    <t>3/3</t>
    <phoneticPr fontId="4"/>
  </si>
  <si>
    <t>01 北海道</t>
    <phoneticPr fontId="4"/>
  </si>
  <si>
    <t>【本ブックのシート構成とデータ項目】</t>
    <rPh sb="1" eb="2">
      <t>ホン</t>
    </rPh>
    <rPh sb="9" eb="11">
      <t>コウセイ</t>
    </rPh>
    <rPh sb="15" eb="17">
      <t>コウモク</t>
    </rPh>
    <phoneticPr fontId="4"/>
  </si>
  <si>
    <t>内容説明</t>
    <phoneticPr fontId="29"/>
  </si>
  <si>
    <t>《患者等の流出入に係る外来医師偏在指標再計算データ》</t>
    <rPh sb="1" eb="3">
      <t>カンジャ</t>
    </rPh>
    <rPh sb="3" eb="4">
      <t>トウ</t>
    </rPh>
    <rPh sb="5" eb="7">
      <t>リュウシュツ</t>
    </rPh>
    <rPh sb="7" eb="8">
      <t>ニュウ</t>
    </rPh>
    <rPh sb="9" eb="10">
      <t>カカワ</t>
    </rPh>
    <rPh sb="19" eb="22">
      <t>サイケイサン</t>
    </rPh>
    <phoneticPr fontId="4"/>
  </si>
  <si>
    <t>「外来医師偏在指標」シート</t>
    <phoneticPr fontId="4"/>
  </si>
  <si>
    <t>・外来医師偏在指標（再計算値）</t>
    <rPh sb="11" eb="14">
      <t>サイケイサン</t>
    </rPh>
    <rPh sb="14" eb="15">
      <t>チ</t>
    </rPh>
    <phoneticPr fontId="4"/>
  </si>
  <si>
    <t>都道府県・二次医療圏ごとに表記</t>
    <rPh sb="0" eb="4">
      <t>トドウフケン</t>
    </rPh>
    <rPh sb="5" eb="7">
      <t>ニジ</t>
    </rPh>
    <rPh sb="7" eb="9">
      <t>イリョウ</t>
    </rPh>
    <rPh sb="9" eb="10">
      <t>ケン</t>
    </rPh>
    <rPh sb="13" eb="15">
      <t>ヒョウキ</t>
    </rPh>
    <phoneticPr fontId="4"/>
  </si>
  <si>
    <t>・標準化診療所従事医師数</t>
    <rPh sb="1" eb="4">
      <t>ヒョウジュンカ</t>
    </rPh>
    <phoneticPr fontId="4"/>
  </si>
  <si>
    <t>・2021年1月1日時点人口(10万人）</t>
    <phoneticPr fontId="4"/>
  </si>
  <si>
    <t>・標準化外来受療率比</t>
    <rPh sb="1" eb="4">
      <t>ヒョウジュンカ</t>
    </rPh>
    <rPh sb="6" eb="8">
      <t>ジュリョウ</t>
    </rPh>
    <rPh sb="8" eb="9">
      <t>リツ</t>
    </rPh>
    <rPh sb="9" eb="10">
      <t>ヒ</t>
    </rPh>
    <phoneticPr fontId="10"/>
  </si>
  <si>
    <t>・診療所外来患者数割合</t>
    <rPh sb="1" eb="3">
      <t>シンリョウ</t>
    </rPh>
    <rPh sb="3" eb="4">
      <t>ジョ</t>
    </rPh>
    <rPh sb="4" eb="6">
      <t>ガイライ</t>
    </rPh>
    <rPh sb="6" eb="9">
      <t>カンジャスウ</t>
    </rPh>
    <rPh sb="9" eb="11">
      <t>ワリアイ</t>
    </rPh>
    <phoneticPr fontId="10"/>
  </si>
  <si>
    <t>・病院+一般診療所外来患者流出入調整係数</t>
    <rPh sb="13" eb="16">
      <t>リュウシュツニュウ</t>
    </rPh>
    <rPh sb="16" eb="20">
      <t>チョウセイケイスウ</t>
    </rPh>
    <phoneticPr fontId="10"/>
  </si>
  <si>
    <t>《外来医師偏在指標関連データ》</t>
    <rPh sb="9" eb="11">
      <t>カンレン</t>
    </rPh>
    <phoneticPr fontId="4"/>
  </si>
  <si>
    <t>3-1</t>
    <phoneticPr fontId="29"/>
  </si>
  <si>
    <t>「標準化診療所従事医師数」シート</t>
    <phoneticPr fontId="4"/>
  </si>
  <si>
    <t>・総標準化医師数</t>
    <rPh sb="1" eb="2">
      <t>ソウ</t>
    </rPh>
    <rPh sb="2" eb="5">
      <t>ヒョウジュンカ</t>
    </rPh>
    <rPh sb="5" eb="8">
      <t>イシスウ</t>
    </rPh>
    <phoneticPr fontId="4"/>
  </si>
  <si>
    <t>・男性・年齢階級別標準化医師数</t>
    <rPh sb="1" eb="3">
      <t>ダンセイ</t>
    </rPh>
    <rPh sb="4" eb="6">
      <t>ネンレイ</t>
    </rPh>
    <rPh sb="6" eb="8">
      <t>カイキュウ</t>
    </rPh>
    <rPh sb="8" eb="9">
      <t>ベツ</t>
    </rPh>
    <rPh sb="9" eb="12">
      <t>ヒョウジュンカ</t>
    </rPh>
    <rPh sb="12" eb="15">
      <t>イシスウ</t>
    </rPh>
    <phoneticPr fontId="4"/>
  </si>
  <si>
    <t>～24歳／25～29歳／30～34歳／35～39歳／40～44歳／45～49歳／</t>
    <phoneticPr fontId="30"/>
  </si>
  <si>
    <t>50～54歳／55～59歳／60～64歳／65～69歳／70～74歳／75～79歳／80歳以上</t>
    <phoneticPr fontId="4"/>
  </si>
  <si>
    <t>・女性・年齢階級別標準化医師数</t>
    <rPh sb="1" eb="3">
      <t>ジョセイ</t>
    </rPh>
    <rPh sb="4" eb="6">
      <t>ネンレイ</t>
    </rPh>
    <rPh sb="6" eb="8">
      <t>カイキュウ</t>
    </rPh>
    <rPh sb="8" eb="9">
      <t>ベツ</t>
    </rPh>
    <rPh sb="9" eb="12">
      <t>ヒョウジュンカ</t>
    </rPh>
    <rPh sb="12" eb="15">
      <t>イシスウ</t>
    </rPh>
    <phoneticPr fontId="4"/>
  </si>
  <si>
    <t>3-2</t>
    <phoneticPr fontId="29"/>
  </si>
  <si>
    <t>「労働時間比」シート</t>
    <phoneticPr fontId="4"/>
  </si>
  <si>
    <t>・男性・年齢階級別労働時間比</t>
    <phoneticPr fontId="4"/>
  </si>
  <si>
    <t>全国のみ</t>
    <rPh sb="0" eb="2">
      <t>ゼンコク</t>
    </rPh>
    <phoneticPr fontId="4"/>
  </si>
  <si>
    <t>・女性・年齢階級別労働時間比</t>
    <phoneticPr fontId="4"/>
  </si>
  <si>
    <t>3-3</t>
    <phoneticPr fontId="29"/>
  </si>
  <si>
    <t>「診療所従事医師数」シート</t>
    <rPh sb="1" eb="4">
      <t>シンリョウジョ</t>
    </rPh>
    <rPh sb="4" eb="6">
      <t>ジュウジ</t>
    </rPh>
    <rPh sb="6" eb="9">
      <t>イシスウ</t>
    </rPh>
    <phoneticPr fontId="4"/>
  </si>
  <si>
    <t>・総医師数</t>
    <phoneticPr fontId="4"/>
  </si>
  <si>
    <t>令和2年12月31日現在</t>
    <rPh sb="0" eb="2">
      <t>レイワ</t>
    </rPh>
    <phoneticPr fontId="4"/>
  </si>
  <si>
    <t>・男性・年齢階級別医師数</t>
    <rPh sb="4" eb="6">
      <t>ネンレイ</t>
    </rPh>
    <rPh sb="6" eb="8">
      <t>カイキュウ</t>
    </rPh>
    <rPh sb="8" eb="9">
      <t>ベツ</t>
    </rPh>
    <rPh sb="9" eb="12">
      <t>イシスウ</t>
    </rPh>
    <phoneticPr fontId="4"/>
  </si>
  <si>
    <t>医師・歯科医師・薬剤師統計</t>
  </si>
  <si>
    <t>・女性・年齢階級別医師数</t>
    <phoneticPr fontId="4"/>
  </si>
  <si>
    <t>3-4</t>
    <phoneticPr fontId="29"/>
  </si>
  <si>
    <t>「標準化外来受療率比」シート</t>
    <phoneticPr fontId="4"/>
  </si>
  <si>
    <t>・標準化外来受療率比</t>
    <rPh sb="1" eb="4">
      <t>ヒョウジュンカ</t>
    </rPh>
    <rPh sb="4" eb="6">
      <t>ガイライ</t>
    </rPh>
    <rPh sb="6" eb="8">
      <t>ジュリョウ</t>
    </rPh>
    <rPh sb="8" eb="9">
      <t>リツ</t>
    </rPh>
    <rPh sb="9" eb="10">
      <t>ヒ</t>
    </rPh>
    <phoneticPr fontId="4"/>
  </si>
  <si>
    <t>・期待外来受療率</t>
    <rPh sb="1" eb="3">
      <t>キタイ</t>
    </rPh>
    <rPh sb="5" eb="7">
      <t>ジュリョウ</t>
    </rPh>
    <rPh sb="7" eb="8">
      <t>リツ</t>
    </rPh>
    <phoneticPr fontId="4"/>
  </si>
  <si>
    <t>・男性・年齢階級別外来医療需要</t>
    <rPh sb="4" eb="6">
      <t>ネンレイ</t>
    </rPh>
    <rPh sb="6" eb="8">
      <t>カイキュウ</t>
    </rPh>
    <rPh sb="8" eb="9">
      <t>ベツ</t>
    </rPh>
    <rPh sb="9" eb="11">
      <t>ガイライ</t>
    </rPh>
    <rPh sb="11" eb="13">
      <t>イリョウ</t>
    </rPh>
    <rPh sb="13" eb="15">
      <t>ジュヨウ</t>
    </rPh>
    <phoneticPr fontId="4"/>
  </si>
  <si>
    <t>0～4歳／5～9歳／10～14歳／15～19歳／20～24歳／25～29歳／30～34歳／35～39歳／40～44歳／</t>
    <rPh sb="3" eb="4">
      <t>サイ</t>
    </rPh>
    <phoneticPr fontId="30"/>
  </si>
  <si>
    <t>45～49歳／50～54歳／55～59歳／60～64歳／65～69歳／70～74歳／75～79歳／80歳以上</t>
    <phoneticPr fontId="4"/>
  </si>
  <si>
    <t>・女性・年齢階級別外来医療需要</t>
    <rPh sb="4" eb="6">
      <t>ネンレイ</t>
    </rPh>
    <rPh sb="6" eb="8">
      <t>カイキュウ</t>
    </rPh>
    <rPh sb="8" eb="9">
      <t>ベツ</t>
    </rPh>
    <rPh sb="9" eb="11">
      <t>ガイライ</t>
    </rPh>
    <rPh sb="11" eb="13">
      <t>イリョウ</t>
    </rPh>
    <rPh sb="13" eb="15">
      <t>ジュヨウ</t>
    </rPh>
    <phoneticPr fontId="4"/>
  </si>
  <si>
    <t>3-5</t>
    <phoneticPr fontId="29"/>
  </si>
  <si>
    <t>「人口（2021年1月1日時点）」シート</t>
    <phoneticPr fontId="4"/>
  </si>
  <si>
    <t>・総人口</t>
    <rPh sb="2" eb="4">
      <t>ジンコウ</t>
    </rPh>
    <phoneticPr fontId="4"/>
  </si>
  <si>
    <t>令和3年1月1日</t>
    <rPh sb="0" eb="2">
      <t>レイワ</t>
    </rPh>
    <phoneticPr fontId="4"/>
  </si>
  <si>
    <t>・男性・年齢階級別人口</t>
    <rPh sb="4" eb="6">
      <t>ネンレイ</t>
    </rPh>
    <rPh sb="6" eb="8">
      <t>カイキュウ</t>
    </rPh>
    <rPh sb="8" eb="9">
      <t>ベツ</t>
    </rPh>
    <rPh sb="9" eb="11">
      <t>ジンコウ</t>
    </rPh>
    <phoneticPr fontId="4"/>
  </si>
  <si>
    <t>住民基本台帳年齢階級別人口</t>
    <phoneticPr fontId="4"/>
  </si>
  <si>
    <t>・女性・年齢階級別人口</t>
    <rPh sb="4" eb="6">
      <t>ネンレイ</t>
    </rPh>
    <rPh sb="6" eb="8">
      <t>カイキュウ</t>
    </rPh>
    <rPh sb="8" eb="9">
      <t>ベツ</t>
    </rPh>
    <rPh sb="9" eb="11">
      <t>ジンコウ</t>
    </rPh>
    <phoneticPr fontId="4"/>
  </si>
  <si>
    <t>3-6</t>
    <phoneticPr fontId="29"/>
  </si>
  <si>
    <t>「全国受療率」シート</t>
    <phoneticPr fontId="29"/>
  </si>
  <si>
    <t>・男性・年齢階級別外来受療率</t>
    <rPh sb="9" eb="11">
      <t>ガイライ</t>
    </rPh>
    <rPh sb="11" eb="14">
      <t>ジュリョウリツ</t>
    </rPh>
    <phoneticPr fontId="29"/>
  </si>
  <si>
    <t>・女性・年齢階級別外来受療率</t>
    <rPh sb="1" eb="2">
      <t>オンナ</t>
    </rPh>
    <rPh sb="9" eb="11">
      <t>ガイライ</t>
    </rPh>
    <rPh sb="11" eb="14">
      <t>ジュリョウリツ</t>
    </rPh>
    <phoneticPr fontId="29"/>
  </si>
  <si>
    <t>　内容説明〔【23年11月版】外来医師偏在指標.xlsx〕</t>
    <rPh sb="1" eb="3">
      <t>ナイヨウ</t>
    </rPh>
    <rPh sb="3" eb="5">
      <t>セツメイ</t>
    </rPh>
    <rPh sb="9" eb="10">
      <t>ネン</t>
    </rPh>
    <rPh sb="12" eb="13">
      <t>ガツ</t>
    </rPh>
    <rPh sb="13" eb="14">
      <t>ハン</t>
    </rPh>
    <rPh sb="15" eb="17">
      <t>ガイライ</t>
    </rPh>
    <rPh sb="17" eb="19">
      <t>イシ</t>
    </rPh>
    <rPh sb="19" eb="21">
      <t>ヘンザイ</t>
    </rPh>
    <rPh sb="21" eb="23">
      <t>シヒョウ</t>
    </rPh>
    <phoneticPr fontId="4"/>
  </si>
  <si>
    <t>3-7</t>
    <phoneticPr fontId="29"/>
  </si>
  <si>
    <t>「患者数」シート</t>
    <rPh sb="1" eb="3">
      <t>カンジャ</t>
    </rPh>
    <rPh sb="3" eb="4">
      <t>スウ</t>
    </rPh>
    <phoneticPr fontId="29"/>
  </si>
  <si>
    <t>・総外来患者数</t>
    <rPh sb="2" eb="4">
      <t>ガイライ</t>
    </rPh>
    <rPh sb="4" eb="7">
      <t>カンジャスウ</t>
    </rPh>
    <phoneticPr fontId="4"/>
  </si>
  <si>
    <t>・男性・年齢階級別外来患者数</t>
    <rPh sb="4" eb="6">
      <t>ネンレイ</t>
    </rPh>
    <rPh sb="6" eb="7">
      <t>カイ</t>
    </rPh>
    <rPh sb="9" eb="11">
      <t>ガイライ</t>
    </rPh>
    <phoneticPr fontId="4"/>
  </si>
  <si>
    <t>・女性・年齢階級別外来患者数</t>
    <rPh sb="4" eb="6">
      <t>ネンレイ</t>
    </rPh>
    <rPh sb="6" eb="8">
      <t>カイキュウ</t>
    </rPh>
    <rPh sb="8" eb="9">
      <t>ベツ</t>
    </rPh>
    <rPh sb="9" eb="11">
      <t>ガイライ</t>
    </rPh>
    <phoneticPr fontId="4"/>
  </si>
  <si>
    <t>3-8</t>
    <phoneticPr fontId="29"/>
  </si>
  <si>
    <t>「診療所外来患者対応割合」シート</t>
    <phoneticPr fontId="29"/>
  </si>
  <si>
    <t>・診療所の外来患者対応割合</t>
    <phoneticPr fontId="4"/>
  </si>
  <si>
    <t>【外来医師偏在指標の算出方法】</t>
    <rPh sb="10" eb="12">
      <t>サンシュツ</t>
    </rPh>
    <rPh sb="12" eb="14">
      <t>ホウホウ</t>
    </rPh>
    <phoneticPr fontId="4"/>
  </si>
  <si>
    <t>外来医師偏在指標　＝</t>
    <phoneticPr fontId="4"/>
  </si>
  <si>
    <r>
      <t>標準化診療所医師数</t>
    </r>
    <r>
      <rPr>
        <vertAlign val="superscript"/>
        <sz val="14"/>
        <color rgb="FFFF0000"/>
        <rFont val="メイリオ"/>
        <family val="3"/>
        <charset val="128"/>
      </rPr>
      <t>(※１)</t>
    </r>
    <rPh sb="0" eb="3">
      <t>ヒョウジュンカ</t>
    </rPh>
    <rPh sb="3" eb="6">
      <t>シンリョウジョ</t>
    </rPh>
    <rPh sb="6" eb="9">
      <t>イシスウ</t>
    </rPh>
    <phoneticPr fontId="4"/>
  </si>
  <si>
    <r>
      <t>地域の人口（10万人）×  地域の標準化外来受療率比</t>
    </r>
    <r>
      <rPr>
        <vertAlign val="superscript"/>
        <sz val="14"/>
        <color rgb="FFFF0000"/>
        <rFont val="メイリオ"/>
        <family val="3"/>
        <charset val="128"/>
      </rPr>
      <t>(※２)</t>
    </r>
    <r>
      <rPr>
        <sz val="14"/>
        <color theme="1"/>
        <rFont val="メイリオ"/>
        <family val="2"/>
        <charset val="128"/>
      </rPr>
      <t xml:space="preserve"> × 診療所外来患者数割合×（病院+一般診療所外来患者流出入調整係数）</t>
    </r>
    <rPh sb="0" eb="2">
      <t>チイキ</t>
    </rPh>
    <rPh sb="3" eb="5">
      <t>ジンコウ</t>
    </rPh>
    <rPh sb="8" eb="9">
      <t>マン</t>
    </rPh>
    <rPh sb="9" eb="10">
      <t>ニン</t>
    </rPh>
    <rPh sb="14" eb="16">
      <t>チイキ</t>
    </rPh>
    <phoneticPr fontId="4"/>
  </si>
  <si>
    <r>
      <t>　標準化診療所医師数</t>
    </r>
    <r>
      <rPr>
        <vertAlign val="superscript"/>
        <sz val="12"/>
        <color rgb="FFFF0000"/>
        <rFont val="メイリオ"/>
        <family val="3"/>
        <charset val="128"/>
      </rPr>
      <t>(※１)</t>
    </r>
    <r>
      <rPr>
        <sz val="12"/>
        <color theme="1"/>
        <rFont val="メイリオ"/>
        <family val="2"/>
        <charset val="128"/>
      </rPr>
      <t xml:space="preserve"> ＝</t>
    </r>
    <rPh sb="9" eb="10">
      <t>スウ</t>
    </rPh>
    <phoneticPr fontId="4"/>
  </si>
  <si>
    <t>Σ（</t>
    <phoneticPr fontId="4"/>
  </si>
  <si>
    <t>性・年齢階級別診療所医師数</t>
    <rPh sb="0" eb="1">
      <t>セイ</t>
    </rPh>
    <rPh sb="2" eb="4">
      <t>ネンレイ</t>
    </rPh>
    <rPh sb="4" eb="6">
      <t>カイキュウ</t>
    </rPh>
    <rPh sb="6" eb="7">
      <t>ベツ</t>
    </rPh>
    <rPh sb="12" eb="13">
      <t>スウ</t>
    </rPh>
    <phoneticPr fontId="4"/>
  </si>
  <si>
    <t>　×　性・年齢階級別労働時間比</t>
    <rPh sb="3" eb="4">
      <t>セイ</t>
    </rPh>
    <rPh sb="5" eb="7">
      <t>ネンレイ</t>
    </rPh>
    <rPh sb="7" eb="9">
      <t>カイキュウ</t>
    </rPh>
    <rPh sb="9" eb="10">
      <t>ベツ</t>
    </rPh>
    <rPh sb="10" eb="12">
      <t>ロウドウ</t>
    </rPh>
    <rPh sb="12" eb="14">
      <t>ジカン</t>
    </rPh>
    <rPh sb="14" eb="15">
      <t>ヒ</t>
    </rPh>
    <phoneticPr fontId="4"/>
  </si>
  <si>
    <t xml:space="preserve"> )　</t>
  </si>
  <si>
    <r>
      <t>地域の標準化外来受療率比</t>
    </r>
    <r>
      <rPr>
        <vertAlign val="superscript"/>
        <sz val="12"/>
        <color rgb="FFFF0000"/>
        <rFont val="メイリオ"/>
        <family val="3"/>
        <charset val="128"/>
      </rPr>
      <t>(※２)</t>
    </r>
    <r>
      <rPr>
        <sz val="12"/>
        <color theme="1"/>
        <rFont val="メイリオ"/>
        <family val="2"/>
        <charset val="128"/>
      </rPr>
      <t xml:space="preserve"> ＝</t>
    </r>
    <rPh sb="0" eb="2">
      <t>チイキ</t>
    </rPh>
    <phoneticPr fontId="4"/>
  </si>
  <si>
    <r>
      <t>地域の期待外来受療率</t>
    </r>
    <r>
      <rPr>
        <vertAlign val="superscript"/>
        <sz val="12"/>
        <color rgb="FFFF0000"/>
        <rFont val="メイリオ"/>
        <family val="3"/>
        <charset val="128"/>
      </rPr>
      <t>(※３)</t>
    </r>
    <rPh sb="0" eb="2">
      <t>チイキ</t>
    </rPh>
    <rPh sb="3" eb="5">
      <t>キタイ</t>
    </rPh>
    <rPh sb="7" eb="9">
      <t>ジュリョウ</t>
    </rPh>
    <rPh sb="9" eb="10">
      <t>リツ</t>
    </rPh>
    <phoneticPr fontId="4"/>
  </si>
  <si>
    <t>全国の期待外来受療率</t>
    <rPh sb="0" eb="2">
      <t>ゼンコク</t>
    </rPh>
    <rPh sb="5" eb="7">
      <t>ガイライ</t>
    </rPh>
    <rPh sb="7" eb="9">
      <t>ジュリョウ</t>
    </rPh>
    <rPh sb="9" eb="10">
      <t>リツ</t>
    </rPh>
    <phoneticPr fontId="4"/>
  </si>
  <si>
    <r>
      <t>地域の外来医療需要</t>
    </r>
    <r>
      <rPr>
        <vertAlign val="superscript"/>
        <sz val="12"/>
        <color rgb="FFFF0000"/>
        <rFont val="メイリオ"/>
        <family val="3"/>
        <charset val="128"/>
      </rPr>
      <t>(※4)</t>
    </r>
    <rPh sb="0" eb="2">
      <t>チイキ</t>
    </rPh>
    <rPh sb="3" eb="5">
      <t>ガイライ</t>
    </rPh>
    <rPh sb="5" eb="7">
      <t>イリョウ</t>
    </rPh>
    <rPh sb="7" eb="9">
      <t>ジュヨウ</t>
    </rPh>
    <phoneticPr fontId="4"/>
  </si>
  <si>
    <r>
      <t>　地域の期待外来受療率</t>
    </r>
    <r>
      <rPr>
        <vertAlign val="superscript"/>
        <sz val="12"/>
        <color rgb="FFFF0000"/>
        <rFont val="メイリオ"/>
        <family val="3"/>
        <charset val="128"/>
      </rPr>
      <t>(※３)</t>
    </r>
    <r>
      <rPr>
        <sz val="12"/>
        <color theme="1"/>
        <rFont val="メイリオ"/>
        <family val="2"/>
        <charset val="128"/>
      </rPr>
      <t xml:space="preserve"> ＝</t>
    </r>
    <rPh sb="1" eb="3">
      <t>チイキ</t>
    </rPh>
    <rPh sb="4" eb="6">
      <t>キタイ</t>
    </rPh>
    <rPh sb="6" eb="8">
      <t>ガイライ</t>
    </rPh>
    <rPh sb="8" eb="10">
      <t>ジュリョウ</t>
    </rPh>
    <rPh sb="10" eb="11">
      <t>リツ</t>
    </rPh>
    <phoneticPr fontId="4"/>
  </si>
  <si>
    <t>地域の人口</t>
    <rPh sb="0" eb="2">
      <t>チイキ</t>
    </rPh>
    <rPh sb="3" eb="5">
      <t>ジンコウ</t>
    </rPh>
    <phoneticPr fontId="4"/>
  </si>
  <si>
    <r>
      <t>　地域の外来医療需要</t>
    </r>
    <r>
      <rPr>
        <vertAlign val="superscript"/>
        <sz val="12"/>
        <color rgb="FFFF0000"/>
        <rFont val="メイリオ"/>
        <family val="3"/>
        <charset val="128"/>
      </rPr>
      <t>(※4)</t>
    </r>
    <r>
      <rPr>
        <sz val="12"/>
        <color theme="1"/>
        <rFont val="メイリオ"/>
        <family val="2"/>
        <charset val="128"/>
      </rPr>
      <t xml:space="preserve"> </t>
    </r>
    <rPh sb="1" eb="3">
      <t>チイキ</t>
    </rPh>
    <rPh sb="4" eb="6">
      <t>ガイライ</t>
    </rPh>
    <rPh sb="6" eb="8">
      <t>イリョウ</t>
    </rPh>
    <rPh sb="8" eb="10">
      <t>ジュヨウ</t>
    </rPh>
    <phoneticPr fontId="4"/>
  </si>
  <si>
    <t>＝</t>
    <phoneticPr fontId="29"/>
  </si>
  <si>
    <t>全国の性・年齢階級別外来受療率</t>
    <rPh sb="0" eb="2">
      <t>ゼンコク</t>
    </rPh>
    <rPh sb="3" eb="4">
      <t>セイ</t>
    </rPh>
    <rPh sb="5" eb="7">
      <t>ネンレイ</t>
    </rPh>
    <rPh sb="7" eb="9">
      <t>カイキュウ</t>
    </rPh>
    <rPh sb="9" eb="10">
      <t>ベツ</t>
    </rPh>
    <rPh sb="10" eb="12">
      <t>ガイライ</t>
    </rPh>
    <rPh sb="12" eb="14">
      <t>ジュリョウ</t>
    </rPh>
    <rPh sb="14" eb="15">
      <t>リツ</t>
    </rPh>
    <phoneticPr fontId="4"/>
  </si>
  <si>
    <t>　×　地域の性・年齢階級別人口</t>
    <rPh sb="3" eb="5">
      <t>チイキ</t>
    </rPh>
    <rPh sb="6" eb="7">
      <t>セイ</t>
    </rPh>
    <rPh sb="8" eb="10">
      <t>ネンレイ</t>
    </rPh>
    <rPh sb="10" eb="12">
      <t>カイキュウ</t>
    </rPh>
    <rPh sb="12" eb="13">
      <t>ベツ</t>
    </rPh>
    <rPh sb="13" eb="15">
      <t>ジンコウ</t>
    </rPh>
    <phoneticPr fontId="4"/>
  </si>
  <si>
    <t>）</t>
    <phoneticPr fontId="4"/>
  </si>
  <si>
    <t>【データの出所・算出方法】</t>
    <rPh sb="5" eb="7">
      <t>シュッショ</t>
    </rPh>
    <rPh sb="8" eb="10">
      <t>サンシュツ</t>
    </rPh>
    <rPh sb="10" eb="12">
      <t>ホウホウ</t>
    </rPh>
    <phoneticPr fontId="4"/>
  </si>
  <si>
    <t>病院+一般診療所外来患者流出入調整係数</t>
    <phoneticPr fontId="29"/>
  </si>
  <si>
    <t>・各都道府県から報告された外来患者流入数・流出数、及び地域の入院患者総数に基づいて、以下の方法で算出。</t>
    <rPh sb="1" eb="2">
      <t>カク</t>
    </rPh>
    <rPh sb="13" eb="15">
      <t>ガイライ</t>
    </rPh>
    <rPh sb="15" eb="17">
      <t>カンジャ</t>
    </rPh>
    <rPh sb="17" eb="19">
      <t>リュウニュウ</t>
    </rPh>
    <rPh sb="19" eb="20">
      <t>スウ</t>
    </rPh>
    <rPh sb="21" eb="23">
      <t>リュウシュツ</t>
    </rPh>
    <rPh sb="23" eb="24">
      <t>スウ</t>
    </rPh>
    <rPh sb="25" eb="26">
      <t>オヨ</t>
    </rPh>
    <rPh sb="27" eb="29">
      <t>チイキ</t>
    </rPh>
    <rPh sb="30" eb="32">
      <t>ニュウイン</t>
    </rPh>
    <rPh sb="32" eb="34">
      <t>カンジャ</t>
    </rPh>
    <rPh sb="34" eb="36">
      <t>ソウスウ</t>
    </rPh>
    <rPh sb="37" eb="38">
      <t>モト</t>
    </rPh>
    <rPh sb="42" eb="44">
      <t>イカ</t>
    </rPh>
    <rPh sb="45" eb="47">
      <t>ホウホウ</t>
    </rPh>
    <rPh sb="48" eb="50">
      <t>サンシュツ</t>
    </rPh>
    <phoneticPr fontId="29"/>
  </si>
  <si>
    <t>病院+一般診療所外来患者流出入調整係数＝ 1　+　{地域の外来患者流入数（千人）　ー　地域の外来患者流出数（千人）}　÷　地域の外来患者総数（千人）</t>
    <rPh sb="29" eb="31">
      <t>ガイライ</t>
    </rPh>
    <rPh sb="46" eb="48">
      <t>ガイライ</t>
    </rPh>
    <rPh sb="64" eb="66">
      <t>ガイライ</t>
    </rPh>
    <phoneticPr fontId="29"/>
  </si>
  <si>
    <t>診療所医師数</t>
    <phoneticPr fontId="4"/>
  </si>
  <si>
    <t>・医師・歯科医師・薬剤師統計（2020年）12月31日現在の医療施設（病院及び診療所）従事医師数のうち、診療所従事医師数（性・年齢階級別医師数）。</t>
    <rPh sb="43" eb="47">
      <t>イリョウシセツ</t>
    </rPh>
    <rPh sb="47" eb="49">
      <t>ジュウジ</t>
    </rPh>
    <rPh sb="49" eb="51">
      <t>イシ</t>
    </rPh>
    <rPh sb="51" eb="52">
      <t>スウ</t>
    </rPh>
    <rPh sb="52" eb="55">
      <t>シンリョウジョ</t>
    </rPh>
    <rPh sb="55" eb="57">
      <t>ジュウジ</t>
    </rPh>
    <rPh sb="56" eb="58">
      <t>カイキュウ</t>
    </rPh>
    <rPh sb="58" eb="59">
      <t>ベツ</t>
    </rPh>
    <rPh sb="59" eb="61">
      <t>イシ</t>
    </rPh>
    <rPh sb="61" eb="62">
      <t>スウ</t>
    </rPh>
    <phoneticPr fontId="4"/>
  </si>
  <si>
    <t>労働時間比</t>
    <rPh sb="0" eb="2">
      <t>ロウドウ</t>
    </rPh>
    <rPh sb="2" eb="4">
      <t>ジカン</t>
    </rPh>
    <rPh sb="4" eb="5">
      <t>ヒ</t>
    </rPh>
    <phoneticPr fontId="4"/>
  </si>
  <si>
    <t>・令和4年7月「医師の勤務環境把握に関する調査」(研究班・厚生労働省医政局医事課)より、診療所従事医師の性・年齢階級別の平均労働時間（主たる勤務先以外における労働時間を含む）を算出。</t>
    <rPh sb="1" eb="3">
      <t>レイワ</t>
    </rPh>
    <rPh sb="4" eb="5">
      <t>ネン</t>
    </rPh>
    <rPh sb="6" eb="7">
      <t>ガツ</t>
    </rPh>
    <rPh sb="29" eb="31">
      <t>コウセイ</t>
    </rPh>
    <rPh sb="31" eb="34">
      <t>ロウドウショウ</t>
    </rPh>
    <rPh sb="34" eb="37">
      <t>イセイキョク</t>
    </rPh>
    <rPh sb="37" eb="40">
      <t>イジカ</t>
    </rPh>
    <rPh sb="44" eb="47">
      <t>シンリョウジョ</t>
    </rPh>
    <rPh sb="67" eb="68">
      <t>シュ</t>
    </rPh>
    <rPh sb="70" eb="75">
      <t>キンムサキイガイ</t>
    </rPh>
    <rPh sb="79" eb="83">
      <t>ロウドウジカン</t>
    </rPh>
    <rPh sb="84" eb="85">
      <t>フク</t>
    </rPh>
    <phoneticPr fontId="4"/>
  </si>
  <si>
    <t>人口</t>
    <rPh sb="0" eb="2">
      <t>ジンコウ</t>
    </rPh>
    <phoneticPr fontId="4"/>
  </si>
  <si>
    <t>・住民基本台帳人口（2020年）　2021年1月1日現在の人口（外国人含む、性・年齢階級別の人口）。</t>
    <rPh sb="38" eb="39">
      <t>セイ</t>
    </rPh>
    <rPh sb="40" eb="42">
      <t>ネンレイ</t>
    </rPh>
    <rPh sb="42" eb="44">
      <t>カイキュウ</t>
    </rPh>
    <rPh sb="44" eb="45">
      <t>ベツ</t>
    </rPh>
    <rPh sb="46" eb="48">
      <t>ジンコウ</t>
    </rPh>
    <phoneticPr fontId="4"/>
  </si>
  <si>
    <t>外来受療率</t>
    <rPh sb="0" eb="2">
      <t>ガイライ</t>
    </rPh>
    <rPh sb="2" eb="4">
      <t>ジュリョウ</t>
    </rPh>
    <rPh sb="4" eb="5">
      <t>リツ</t>
    </rPh>
    <phoneticPr fontId="4"/>
  </si>
  <si>
    <t>・患者調査（2017年）　全国の性・年齢階級別入院患者数</t>
    <rPh sb="1" eb="3">
      <t>カンジャ</t>
    </rPh>
    <rPh sb="3" eb="5">
      <t>チョウサ</t>
    </rPh>
    <rPh sb="13" eb="15">
      <t>ゼンコク</t>
    </rPh>
    <rPh sb="16" eb="17">
      <t>セイ</t>
    </rPh>
    <rPh sb="18" eb="20">
      <t>ネンレイ</t>
    </rPh>
    <rPh sb="20" eb="22">
      <t>カイキュウ</t>
    </rPh>
    <rPh sb="22" eb="23">
      <t>ベツ</t>
    </rPh>
    <rPh sb="23" eb="25">
      <t>ニュウイン</t>
    </rPh>
    <rPh sb="25" eb="28">
      <t>カンジャスウ</t>
    </rPh>
    <phoneticPr fontId="4"/>
  </si>
  <si>
    <t>　住民基本台帳人口（2018年1月1日時点）の性・年齢階級別人口を用いて以下の方法で算出。</t>
    <phoneticPr fontId="29"/>
  </si>
  <si>
    <t>　全国の性・年齢階級別の外来受療率 ＝全国の性・年齢階級別外来患者数（人）÷全国の性・年齢階級別人口（10万人）</t>
    <rPh sb="1" eb="3">
      <t>ゼンコク</t>
    </rPh>
    <rPh sb="4" eb="5">
      <t>セイ</t>
    </rPh>
    <rPh sb="6" eb="8">
      <t>ネンレイ</t>
    </rPh>
    <rPh sb="8" eb="10">
      <t>カイキュウ</t>
    </rPh>
    <rPh sb="10" eb="11">
      <t>ベツ</t>
    </rPh>
    <rPh sb="12" eb="14">
      <t>ガイライ</t>
    </rPh>
    <rPh sb="14" eb="16">
      <t>ジュリョウ</t>
    </rPh>
    <rPh sb="16" eb="17">
      <t>リツ</t>
    </rPh>
    <rPh sb="19" eb="21">
      <t>ゼンコク</t>
    </rPh>
    <rPh sb="22" eb="23">
      <t>セイ</t>
    </rPh>
    <rPh sb="24" eb="28">
      <t>ネンレイカイキュウ</t>
    </rPh>
    <rPh sb="28" eb="29">
      <t>ベツ</t>
    </rPh>
    <rPh sb="29" eb="31">
      <t>ガイライ</t>
    </rPh>
    <rPh sb="31" eb="33">
      <t>カンジャ</t>
    </rPh>
    <rPh sb="33" eb="34">
      <t>スウ</t>
    </rPh>
    <rPh sb="35" eb="36">
      <t>ニン</t>
    </rPh>
    <rPh sb="48" eb="50">
      <t>ジンコウ</t>
    </rPh>
    <rPh sb="53" eb="54">
      <t>マン</t>
    </rPh>
    <phoneticPr fontId="10"/>
  </si>
  <si>
    <t>診療所の外来患者対応割合</t>
  </si>
  <si>
    <t>・ＮＤＢ(レセプト情報・特定健診等情報データベース)の平成29年4月から30年3月までの診療分データ（12か月）に基づき抽出・集計したもの。</t>
    <phoneticPr fontId="4"/>
  </si>
  <si>
    <t>　診療所外来患者対応割合 ＝ （当該地域内の診療所の外来患者延数）÷ （当該地域内の診療所の外来患者延数 + 当該地域内の病院の外来患者延数）</t>
    <phoneticPr fontId="4"/>
  </si>
  <si>
    <t>　※ ここでの外来患者延数は、NDBデータにおける医科レセプト（入院外）の初診・再診及び往診・在宅訪問診療の診療行為の算定回数を合算したもの。</t>
    <phoneticPr fontId="4"/>
  </si>
  <si>
    <t>外来医師偏在指標再計算シート</t>
    <rPh sb="0" eb="8">
      <t>ガイライイシヘンザイシヒョウ</t>
    </rPh>
    <rPh sb="8" eb="11">
      <t>サイケイサン</t>
    </rPh>
    <phoneticPr fontId="10"/>
  </si>
  <si>
    <t>※各都道府県から報告された外来患者流入数・流出数、及び地域の入院患者総数に基づいて、以下の方法で算出。</t>
    <rPh sb="1" eb="2">
      <t>カク</t>
    </rPh>
    <rPh sb="13" eb="15">
      <t>ガイライ</t>
    </rPh>
    <rPh sb="15" eb="17">
      <t>カンジャ</t>
    </rPh>
    <rPh sb="17" eb="19">
      <t>リュウニュウ</t>
    </rPh>
    <rPh sb="19" eb="20">
      <t>スウ</t>
    </rPh>
    <rPh sb="21" eb="23">
      <t>リュウシュツ</t>
    </rPh>
    <rPh sb="23" eb="24">
      <t>スウ</t>
    </rPh>
    <rPh sb="25" eb="26">
      <t>オヨ</t>
    </rPh>
    <rPh sb="27" eb="29">
      <t>チイキ</t>
    </rPh>
    <rPh sb="30" eb="32">
      <t>ニュウイン</t>
    </rPh>
    <rPh sb="32" eb="34">
      <t>カンジャ</t>
    </rPh>
    <rPh sb="34" eb="36">
      <t>ソウスウ</t>
    </rPh>
    <rPh sb="37" eb="38">
      <t>モト</t>
    </rPh>
    <rPh sb="42" eb="44">
      <t>イカ</t>
    </rPh>
    <rPh sb="45" eb="47">
      <t>ホウホウ</t>
    </rPh>
    <rPh sb="48" eb="50">
      <t>サンシュツ</t>
    </rPh>
    <phoneticPr fontId="29"/>
  </si>
  <si>
    <t>※病院+一般診療所外来患者流出入調整係数＝ 1　+　{地域の外来患者流入数（千人）　ー　地域の外来患者流出数（千人）}　÷　地域の外来患者総数（千人）</t>
    <rPh sb="30" eb="32">
      <t>ガイライ</t>
    </rPh>
    <rPh sb="47" eb="49">
      <t>ガイライ</t>
    </rPh>
    <rPh sb="65" eb="67">
      <t>ガイライ</t>
    </rPh>
    <phoneticPr fontId="29"/>
  </si>
  <si>
    <t>外来医師偏在指標
（再計算値）</t>
    <rPh sb="10" eb="13">
      <t>サイケイサン</t>
    </rPh>
    <rPh sb="13" eb="14">
      <t>アタイ</t>
    </rPh>
    <phoneticPr fontId="10"/>
  </si>
  <si>
    <t>標準化診療所従事医師数（人）</t>
    <rPh sb="0" eb="3">
      <t>ヒョウジュンカ</t>
    </rPh>
    <rPh sb="3" eb="6">
      <t>シンリョウジョ</t>
    </rPh>
    <rPh sb="6" eb="8">
      <t>ジュウジ</t>
    </rPh>
    <rPh sb="8" eb="11">
      <t>イシスウ</t>
    </rPh>
    <rPh sb="12" eb="13">
      <t>ニン</t>
    </rPh>
    <phoneticPr fontId="10"/>
  </si>
  <si>
    <t>2021年1月1日時点人口(10万人）</t>
    <rPh sb="4" eb="5">
      <t>ネン</t>
    </rPh>
    <rPh sb="6" eb="7">
      <t>ガツ</t>
    </rPh>
    <rPh sb="8" eb="9">
      <t>ニチ</t>
    </rPh>
    <rPh sb="9" eb="11">
      <t>ジテン</t>
    </rPh>
    <rPh sb="11" eb="13">
      <t>ジンコウ</t>
    </rPh>
    <rPh sb="16" eb="18">
      <t>マンニン</t>
    </rPh>
    <phoneticPr fontId="10"/>
  </si>
  <si>
    <t>標準化外来受療率比</t>
    <phoneticPr fontId="10"/>
  </si>
  <si>
    <t>診療所外来患者数割合</t>
    <rPh sb="0" eb="2">
      <t>シンリョウ</t>
    </rPh>
    <rPh sb="2" eb="3">
      <t>ジョ</t>
    </rPh>
    <rPh sb="3" eb="5">
      <t>ガイライ</t>
    </rPh>
    <rPh sb="5" eb="8">
      <t>カンジャスウ</t>
    </rPh>
    <rPh sb="8" eb="10">
      <t>ワリアイ</t>
    </rPh>
    <phoneticPr fontId="10"/>
  </si>
  <si>
    <t>病院+一般診療所外来患者流出入調整係数</t>
    <rPh sb="12" eb="15">
      <t>リュウシュツニュウ</t>
    </rPh>
    <rPh sb="15" eb="19">
      <t>チョウセイケイスウ</t>
    </rPh>
    <phoneticPr fontId="10"/>
  </si>
  <si>
    <t>圏域区分</t>
    <rPh sb="0" eb="2">
      <t>ケンイキ</t>
    </rPh>
    <rPh sb="2" eb="4">
      <t>クブン</t>
    </rPh>
    <phoneticPr fontId="5"/>
  </si>
  <si>
    <t>都道府県名</t>
    <rPh sb="0" eb="4">
      <t>トドウフケン</t>
    </rPh>
    <rPh sb="4" eb="5">
      <t>メイ</t>
    </rPh>
    <phoneticPr fontId="5"/>
  </si>
  <si>
    <t>圏域名</t>
    <rPh sb="0" eb="2">
      <t>ケンイキ</t>
    </rPh>
    <rPh sb="2" eb="3">
      <t>メイ</t>
    </rPh>
    <phoneticPr fontId="5"/>
  </si>
  <si>
    <t>全国</t>
  </si>
  <si>
    <t>00 全国</t>
    <phoneticPr fontId="10"/>
  </si>
  <si>
    <t>00全国</t>
  </si>
  <si>
    <t>都道府県</t>
  </si>
  <si>
    <t>01北海道</t>
  </si>
  <si>
    <t>二次医療圏</t>
  </si>
  <si>
    <t>0101南渡島</t>
  </si>
  <si>
    <t>0102南檜山</t>
  </si>
  <si>
    <t>0103北渡島檜山</t>
  </si>
  <si>
    <t>0104札幌</t>
  </si>
  <si>
    <t>0105後志</t>
  </si>
  <si>
    <t>0106南空知</t>
  </si>
  <si>
    <t>0107中空知</t>
  </si>
  <si>
    <t>0108北空知</t>
  </si>
  <si>
    <t>0109西胆振</t>
  </si>
  <si>
    <t>0110東胆振</t>
  </si>
  <si>
    <t>0111日高</t>
  </si>
  <si>
    <t>0112上川中部</t>
  </si>
  <si>
    <t>0113上川北部</t>
  </si>
  <si>
    <t>0114富良野</t>
  </si>
  <si>
    <t>0115留萌</t>
  </si>
  <si>
    <t>0116宗谷</t>
  </si>
  <si>
    <t>0117北網</t>
  </si>
  <si>
    <t>0118遠紋</t>
  </si>
  <si>
    <t>0119十勝</t>
  </si>
  <si>
    <t>0120釧路</t>
  </si>
  <si>
    <t>0121根室</t>
  </si>
  <si>
    <t>02青森県</t>
  </si>
  <si>
    <t>0201津軽地域</t>
  </si>
  <si>
    <t>0202八戸地域</t>
  </si>
  <si>
    <t>0203青森地域</t>
  </si>
  <si>
    <t>0204西北五地域</t>
  </si>
  <si>
    <t>0205上十三地域</t>
  </si>
  <si>
    <t>0206下北地域</t>
  </si>
  <si>
    <t>03岩手県</t>
  </si>
  <si>
    <t>0301盛岡</t>
  </si>
  <si>
    <t>0302岩手中部</t>
  </si>
  <si>
    <t>0303胆江</t>
  </si>
  <si>
    <t>0304両磐</t>
  </si>
  <si>
    <t>0305気仙</t>
  </si>
  <si>
    <t>0306釜石</t>
  </si>
  <si>
    <t>0307宮古</t>
  </si>
  <si>
    <t>0308久慈</t>
  </si>
  <si>
    <t>0309二戸</t>
  </si>
  <si>
    <t>04宮城県</t>
  </si>
  <si>
    <t>0401仙南</t>
  </si>
  <si>
    <t>0403仙台</t>
  </si>
  <si>
    <t>0406大崎・栗原</t>
  </si>
  <si>
    <t>0409石巻・登米・気仙沼</t>
  </si>
  <si>
    <t>05秋田県</t>
  </si>
  <si>
    <t>0501 県北</t>
  </si>
  <si>
    <t>0502 県央</t>
  </si>
  <si>
    <t>0503 県南</t>
  </si>
  <si>
    <t>06山形県</t>
  </si>
  <si>
    <t>0601村山</t>
  </si>
  <si>
    <t>0602最上</t>
  </si>
  <si>
    <t>0603置賜</t>
  </si>
  <si>
    <t>0604庄内</t>
  </si>
  <si>
    <t>07福島県</t>
  </si>
  <si>
    <t>0701県北</t>
  </si>
  <si>
    <t>0702県中</t>
  </si>
  <si>
    <t>0703県南</t>
  </si>
  <si>
    <t>0706相双</t>
  </si>
  <si>
    <t>0707いわき</t>
  </si>
  <si>
    <t>0708会津・南会津</t>
  </si>
  <si>
    <t>08茨城県</t>
  </si>
  <si>
    <t>0801水戸</t>
  </si>
  <si>
    <t>0802日立</t>
  </si>
  <si>
    <t>0803常陸太田・ひたちなか</t>
  </si>
  <si>
    <t>0804鹿行</t>
  </si>
  <si>
    <t>0805土浦</t>
  </si>
  <si>
    <t>0806つくば</t>
  </si>
  <si>
    <t>0807取手・竜ヶ崎</t>
  </si>
  <si>
    <t>0808筑西・下妻</t>
  </si>
  <si>
    <t>0809古河・坂東</t>
  </si>
  <si>
    <t>09栃木県</t>
  </si>
  <si>
    <t>0901県北</t>
  </si>
  <si>
    <t>0902県西</t>
  </si>
  <si>
    <t>0903宇都宮</t>
  </si>
  <si>
    <t>0904県東</t>
  </si>
  <si>
    <t>0905県南</t>
  </si>
  <si>
    <t>0906両毛</t>
  </si>
  <si>
    <t>10群馬県</t>
  </si>
  <si>
    <t>1001前橋</t>
  </si>
  <si>
    <t>1002渋川</t>
  </si>
  <si>
    <t>1003伊勢崎</t>
  </si>
  <si>
    <t>1004高崎・安中</t>
  </si>
  <si>
    <t>1005藤岡</t>
  </si>
  <si>
    <t>1006富岡</t>
  </si>
  <si>
    <t>1007吾妻</t>
  </si>
  <si>
    <t>1008沼田</t>
  </si>
  <si>
    <t>1009桐生</t>
  </si>
  <si>
    <t>1010太田・館林</t>
  </si>
  <si>
    <t>11埼玉県</t>
  </si>
  <si>
    <t>1101南部</t>
  </si>
  <si>
    <t>1102南西部</t>
  </si>
  <si>
    <t>1103東部</t>
  </si>
  <si>
    <t>1104さいたま</t>
  </si>
  <si>
    <t>1105県央</t>
  </si>
  <si>
    <t>1106川越比企</t>
  </si>
  <si>
    <t>1107西部</t>
  </si>
  <si>
    <t>1108利根</t>
  </si>
  <si>
    <t>1109北部</t>
  </si>
  <si>
    <t>1110秩父</t>
  </si>
  <si>
    <t>12千葉県</t>
  </si>
  <si>
    <t>1201千葉</t>
  </si>
  <si>
    <t>1202東葛南部</t>
  </si>
  <si>
    <t>1203東葛北部</t>
  </si>
  <si>
    <t>1204印旛</t>
  </si>
  <si>
    <t>1205香取海匝</t>
  </si>
  <si>
    <t>1206山武長生夷隅</t>
  </si>
  <si>
    <t>1207安房</t>
  </si>
  <si>
    <t>1208君津</t>
  </si>
  <si>
    <t>1209市原</t>
  </si>
  <si>
    <t>13東京都</t>
  </si>
  <si>
    <t>1301区中央部</t>
  </si>
  <si>
    <t>1302区南部</t>
  </si>
  <si>
    <t>1303区西南部</t>
  </si>
  <si>
    <t>1304区西部</t>
  </si>
  <si>
    <t>1305区西北部</t>
  </si>
  <si>
    <t>1306区東北部</t>
  </si>
  <si>
    <t>1307区東部</t>
  </si>
  <si>
    <t>1308西多摩</t>
  </si>
  <si>
    <t>1309南多摩</t>
  </si>
  <si>
    <t>1310北多摩西部</t>
  </si>
  <si>
    <t>1311北多摩南部</t>
  </si>
  <si>
    <t>1312北多摩北部</t>
  </si>
  <si>
    <t>1313島しょ</t>
  </si>
  <si>
    <t>14神奈川県</t>
  </si>
  <si>
    <t>1404川崎北部</t>
  </si>
  <si>
    <t>1405川崎南部</t>
  </si>
  <si>
    <t>1406横須賀・三浦</t>
  </si>
  <si>
    <t>1407湘南東部</t>
  </si>
  <si>
    <t>1408湘南西部</t>
  </si>
  <si>
    <t>1409県央</t>
  </si>
  <si>
    <t>1410相模原</t>
  </si>
  <si>
    <t>1411県西</t>
  </si>
  <si>
    <t>1412横浜</t>
  </si>
  <si>
    <t>15新潟県</t>
  </si>
  <si>
    <t>1501下越</t>
  </si>
  <si>
    <t>1502新潟</t>
  </si>
  <si>
    <t>1503県央</t>
  </si>
  <si>
    <t>1504中越</t>
  </si>
  <si>
    <t>1505魚沼</t>
  </si>
  <si>
    <t>1506上越</t>
  </si>
  <si>
    <t>1507佐渡</t>
  </si>
  <si>
    <t>16富山県</t>
  </si>
  <si>
    <t>1601新川</t>
  </si>
  <si>
    <t>1602富山</t>
  </si>
  <si>
    <t>1603高岡</t>
  </si>
  <si>
    <t>1604砺波</t>
  </si>
  <si>
    <t>17石川県</t>
  </si>
  <si>
    <t>1701南加賀</t>
  </si>
  <si>
    <t>1702石川中央</t>
  </si>
  <si>
    <t>1703能登中部</t>
  </si>
  <si>
    <t>1704能登北部</t>
  </si>
  <si>
    <t>18福井県</t>
  </si>
  <si>
    <t>1801福井・坂井</t>
  </si>
  <si>
    <t>1802奥越</t>
  </si>
  <si>
    <t>1803丹南</t>
  </si>
  <si>
    <t>1804嶺南</t>
  </si>
  <si>
    <t>19山梨県</t>
  </si>
  <si>
    <t>1901中北</t>
  </si>
  <si>
    <t>1902峡東</t>
  </si>
  <si>
    <t>1903峡南</t>
  </si>
  <si>
    <t>1904富士・東部</t>
  </si>
  <si>
    <t>20長野県</t>
  </si>
  <si>
    <t>2001佐久</t>
  </si>
  <si>
    <t>2002上小</t>
  </si>
  <si>
    <t>2003諏訪</t>
  </si>
  <si>
    <t>2004上伊那</t>
  </si>
  <si>
    <t>2005飯伊</t>
  </si>
  <si>
    <t>2006木曽</t>
  </si>
  <si>
    <t>2007松本</t>
  </si>
  <si>
    <t>2008大北</t>
  </si>
  <si>
    <t>2009長野</t>
  </si>
  <si>
    <t>2010北信</t>
  </si>
  <si>
    <t>21岐阜県</t>
  </si>
  <si>
    <t>2101岐阜</t>
  </si>
  <si>
    <t>2102西濃</t>
  </si>
  <si>
    <t>2103中濃</t>
  </si>
  <si>
    <t>2104東濃</t>
  </si>
  <si>
    <t>2105飛騨</t>
  </si>
  <si>
    <t>22静岡県</t>
  </si>
  <si>
    <t>2201賀茂</t>
  </si>
  <si>
    <t>2202熱海伊東</t>
  </si>
  <si>
    <t>2203駿東田方</t>
  </si>
  <si>
    <t>2204富士</t>
  </si>
  <si>
    <t>2205静岡</t>
  </si>
  <si>
    <t>2206志太榛原</t>
  </si>
  <si>
    <t>2207中東遠</t>
  </si>
  <si>
    <t>2208西部</t>
  </si>
  <si>
    <t>23愛知県</t>
  </si>
  <si>
    <t>2302海部</t>
  </si>
  <si>
    <t>2304尾張東部</t>
  </si>
  <si>
    <t>2305尾張西部</t>
  </si>
  <si>
    <t>2306尾張北部</t>
  </si>
  <si>
    <t>2307知多半島</t>
  </si>
  <si>
    <t>2308西三河北部</t>
  </si>
  <si>
    <t>2309西三河南部西</t>
  </si>
  <si>
    <t>2310西三河南部東</t>
  </si>
  <si>
    <t>2311東三河北部</t>
  </si>
  <si>
    <t>2312東三河南部</t>
  </si>
  <si>
    <t>2313名古屋・尾張中部</t>
  </si>
  <si>
    <t>24三重県</t>
  </si>
  <si>
    <t>2401北勢</t>
  </si>
  <si>
    <t>2402中勢伊賀</t>
  </si>
  <si>
    <t>2403南勢志摩</t>
  </si>
  <si>
    <t>2404東紀州</t>
  </si>
  <si>
    <t>25滋賀県</t>
  </si>
  <si>
    <t>2501大津</t>
  </si>
  <si>
    <t>2502湖南</t>
  </si>
  <si>
    <t>2503甲賀</t>
  </si>
  <si>
    <t>2504東近江</t>
  </si>
  <si>
    <t>2505湖東</t>
  </si>
  <si>
    <t>2506湖北</t>
  </si>
  <si>
    <t>2507湖西</t>
  </si>
  <si>
    <t>26京都府</t>
  </si>
  <si>
    <t>2601丹後</t>
  </si>
  <si>
    <t>2602中丹</t>
  </si>
  <si>
    <t>2603南丹</t>
  </si>
  <si>
    <t>2604京都・乙訓</t>
  </si>
  <si>
    <t>2605山城北</t>
  </si>
  <si>
    <t>2606山城南</t>
  </si>
  <si>
    <t>27大阪府</t>
  </si>
  <si>
    <t>2701豊能</t>
  </si>
  <si>
    <t>2702三島</t>
  </si>
  <si>
    <t>2703北河内</t>
  </si>
  <si>
    <t>2704中河内</t>
  </si>
  <si>
    <t>2705南河内</t>
  </si>
  <si>
    <t>2706堺市</t>
  </si>
  <si>
    <t>2707泉州</t>
  </si>
  <si>
    <t>2708大阪市</t>
  </si>
  <si>
    <t>28兵庫県</t>
  </si>
  <si>
    <t>2801神戸</t>
  </si>
  <si>
    <t>2804東播磨</t>
  </si>
  <si>
    <t>2805北播磨</t>
  </si>
  <si>
    <t>2808但馬</t>
  </si>
  <si>
    <t>2809丹波</t>
  </si>
  <si>
    <t>2810淡路</t>
  </si>
  <si>
    <t>2811阪神</t>
  </si>
  <si>
    <t>2812播磨姫路</t>
  </si>
  <si>
    <t>29奈良県</t>
  </si>
  <si>
    <t>2901奈良</t>
  </si>
  <si>
    <t>2902東和</t>
  </si>
  <si>
    <t>2903西和</t>
  </si>
  <si>
    <t>2904中和</t>
  </si>
  <si>
    <t>2905南和</t>
  </si>
  <si>
    <t>30和歌山県</t>
  </si>
  <si>
    <t>3001和歌山</t>
  </si>
  <si>
    <t>3002那賀</t>
  </si>
  <si>
    <t>3003橋本</t>
  </si>
  <si>
    <t>3004有田</t>
  </si>
  <si>
    <t>3005御坊</t>
  </si>
  <si>
    <t>3006田辺</t>
  </si>
  <si>
    <t>3007新宮</t>
  </si>
  <si>
    <t>31鳥取県</t>
  </si>
  <si>
    <t>3101東部</t>
  </si>
  <si>
    <t>3102中部</t>
  </si>
  <si>
    <t>3103西部</t>
  </si>
  <si>
    <t>32島根県</t>
  </si>
  <si>
    <t>3201松江</t>
  </si>
  <si>
    <t>3202雲南</t>
  </si>
  <si>
    <t>3203出雲</t>
  </si>
  <si>
    <t>3204大田</t>
  </si>
  <si>
    <t>3205浜田</t>
  </si>
  <si>
    <t>3206益田</t>
  </si>
  <si>
    <t>3207隠岐</t>
  </si>
  <si>
    <t>33岡山県</t>
  </si>
  <si>
    <t>3301県南東部</t>
  </si>
  <si>
    <t>3302県南西部</t>
  </si>
  <si>
    <t>3303高梁・新見</t>
  </si>
  <si>
    <t>3304真庭</t>
  </si>
  <si>
    <t>3305津山・英田</t>
  </si>
  <si>
    <t>34広島県</t>
  </si>
  <si>
    <t>3401広島</t>
  </si>
  <si>
    <t>3402広島西</t>
  </si>
  <si>
    <t>3403呉</t>
  </si>
  <si>
    <t>3404広島中央</t>
  </si>
  <si>
    <t>3405尾三</t>
  </si>
  <si>
    <t>3406福山・府中</t>
  </si>
  <si>
    <t>3407備北</t>
  </si>
  <si>
    <t>35山口県</t>
  </si>
  <si>
    <t>3501岩国</t>
  </si>
  <si>
    <t>3502柳井</t>
  </si>
  <si>
    <t>3503周南</t>
  </si>
  <si>
    <t>3504山口・防府</t>
  </si>
  <si>
    <t>3505宇部・小野田</t>
  </si>
  <si>
    <t>3506下関</t>
  </si>
  <si>
    <t>3507長門</t>
  </si>
  <si>
    <t>3508萩</t>
  </si>
  <si>
    <t>36徳島県</t>
  </si>
  <si>
    <t>3601東部</t>
  </si>
  <si>
    <t>3603南部</t>
  </si>
  <si>
    <t>3605西部</t>
  </si>
  <si>
    <t>37香川県</t>
  </si>
  <si>
    <t>3702小豆</t>
  </si>
  <si>
    <t>3706東部</t>
  </si>
  <si>
    <t>3707西部</t>
  </si>
  <si>
    <t>38愛媛県</t>
  </si>
  <si>
    <t>3801宇摩</t>
  </si>
  <si>
    <t>3802新居浜・西条</t>
  </si>
  <si>
    <t>3803今治</t>
  </si>
  <si>
    <t>3804松山</t>
  </si>
  <si>
    <t>3805八幡浜・大洲</t>
  </si>
  <si>
    <t>3806宇和島</t>
  </si>
  <si>
    <t>39高知県</t>
  </si>
  <si>
    <t>3901安芸</t>
  </si>
  <si>
    <t>3902中央</t>
  </si>
  <si>
    <t>3903高幡</t>
  </si>
  <si>
    <t>3904幡多</t>
  </si>
  <si>
    <t>40福岡県</t>
  </si>
  <si>
    <t>4001福岡・糸島</t>
  </si>
  <si>
    <t>4002粕屋</t>
  </si>
  <si>
    <t>4003宗像</t>
  </si>
  <si>
    <t>4004筑紫</t>
  </si>
  <si>
    <t>4005朝倉</t>
  </si>
  <si>
    <t>4006久留米</t>
  </si>
  <si>
    <t>4007八女・筑後</t>
  </si>
  <si>
    <t>4008有明</t>
  </si>
  <si>
    <t>4009飯塚</t>
  </si>
  <si>
    <t>4010直方・鞍手</t>
  </si>
  <si>
    <t>4011田川</t>
  </si>
  <si>
    <t>4012北九州</t>
  </si>
  <si>
    <t>4013京築</t>
  </si>
  <si>
    <t>41佐賀県</t>
  </si>
  <si>
    <t>4101中部</t>
  </si>
  <si>
    <t>4102東部</t>
  </si>
  <si>
    <t>4103北部</t>
  </si>
  <si>
    <t>4104西部</t>
  </si>
  <si>
    <t>4105南部</t>
  </si>
  <si>
    <t>42長崎県</t>
  </si>
  <si>
    <t>4201長崎</t>
  </si>
  <si>
    <t>4202佐世保県北</t>
  </si>
  <si>
    <t>4203県央</t>
  </si>
  <si>
    <t>4204県南</t>
  </si>
  <si>
    <t>4206五島</t>
  </si>
  <si>
    <t>4207上五島</t>
  </si>
  <si>
    <t>4208壱岐</t>
  </si>
  <si>
    <t>4209対馬</t>
  </si>
  <si>
    <t>43熊本県</t>
  </si>
  <si>
    <t>4302宇城</t>
  </si>
  <si>
    <t>4303有明</t>
  </si>
  <si>
    <t>4304鹿本</t>
  </si>
  <si>
    <t>4305菊池</t>
  </si>
  <si>
    <t>4306阿蘇</t>
  </si>
  <si>
    <t>4308八代</t>
  </si>
  <si>
    <t>4309芦北</t>
  </si>
  <si>
    <t>4310球磨</t>
  </si>
  <si>
    <t>4311天草</t>
  </si>
  <si>
    <t>4312熊本・上益城</t>
  </si>
  <si>
    <t>44大分県</t>
  </si>
  <si>
    <t>4401東部</t>
  </si>
  <si>
    <t>4403中部</t>
  </si>
  <si>
    <t>4405南部</t>
  </si>
  <si>
    <t>4406豊肥</t>
  </si>
  <si>
    <t>4408西部</t>
  </si>
  <si>
    <t>4409北部</t>
  </si>
  <si>
    <t>45宮崎県</t>
  </si>
  <si>
    <t>4501宮崎東諸県</t>
  </si>
  <si>
    <t>4502都城北諸県</t>
  </si>
  <si>
    <t>4503延岡西臼杵</t>
  </si>
  <si>
    <t>4504日南串間</t>
  </si>
  <si>
    <t>4505西諸</t>
  </si>
  <si>
    <t>4506西都児湯</t>
  </si>
  <si>
    <t>4507日向入郷</t>
  </si>
  <si>
    <t>46鹿児島県</t>
  </si>
  <si>
    <t>4601鹿児島</t>
  </si>
  <si>
    <t>4603南薩</t>
  </si>
  <si>
    <t>4605川薩</t>
  </si>
  <si>
    <t>4606出水</t>
  </si>
  <si>
    <t>4607姶良・伊佐</t>
  </si>
  <si>
    <t>4609曽於</t>
  </si>
  <si>
    <t>4610肝属</t>
  </si>
  <si>
    <t>4611熊毛</t>
  </si>
  <si>
    <t>4612奄美</t>
  </si>
  <si>
    <t>47沖縄県</t>
  </si>
  <si>
    <t>4701北部</t>
  </si>
  <si>
    <t>4702中部</t>
  </si>
  <si>
    <t>4703南部</t>
  </si>
  <si>
    <t>4704宮古</t>
  </si>
  <si>
    <t>4705八重山</t>
  </si>
  <si>
    <t>地域の外来期待受療率／外来標準化受療率比</t>
    <rPh sb="0" eb="2">
      <t>チイキ</t>
    </rPh>
    <rPh sb="3" eb="5">
      <t>ガイライ</t>
    </rPh>
    <rPh sb="5" eb="7">
      <t>キタイ</t>
    </rPh>
    <rPh sb="7" eb="9">
      <t>ジュリョウ</t>
    </rPh>
    <rPh sb="9" eb="10">
      <t>リツ</t>
    </rPh>
    <rPh sb="11" eb="13">
      <t>ガイライ</t>
    </rPh>
    <rPh sb="13" eb="16">
      <t>ヒョウジュンカ</t>
    </rPh>
    <rPh sb="16" eb="18">
      <t>ジュリョウ</t>
    </rPh>
    <rPh sb="18" eb="19">
      <t>リツ</t>
    </rPh>
    <rPh sb="19" eb="20">
      <t>ヒ</t>
    </rPh>
    <phoneticPr fontId="4"/>
  </si>
  <si>
    <t>外来標準化受療率比</t>
    <rPh sb="7" eb="8">
      <t>リツ</t>
    </rPh>
    <rPh sb="8" eb="9">
      <t>ヒ</t>
    </rPh>
    <phoneticPr fontId="4"/>
  </si>
  <si>
    <t>外来期待受療率</t>
    <rPh sb="0" eb="2">
      <t>ガイライ</t>
    </rPh>
    <rPh sb="2" eb="4">
      <t>キタイ</t>
    </rPh>
    <rPh sb="4" eb="6">
      <t>ジュリョウ</t>
    </rPh>
    <rPh sb="6" eb="7">
      <t>リツ</t>
    </rPh>
    <phoneticPr fontId="4"/>
  </si>
  <si>
    <t>男性・年齢階級別人口（10万人）</t>
    <rPh sb="0" eb="2">
      <t>ダンセイ</t>
    </rPh>
    <rPh sb="8" eb="10">
      <t>ジンコウ</t>
    </rPh>
    <rPh sb="9" eb="10">
      <t>チュウカン</t>
    </rPh>
    <rPh sb="13" eb="15">
      <t>マンニン</t>
    </rPh>
    <phoneticPr fontId="4"/>
  </si>
  <si>
    <t>女性・年齢階級別人口（10万人）</t>
    <rPh sb="0" eb="2">
      <t>ジョセイ</t>
    </rPh>
    <rPh sb="8" eb="10">
      <t>ジンコウ</t>
    </rPh>
    <rPh sb="13" eb="15">
      <t>マンニン</t>
    </rPh>
    <phoneticPr fontId="4"/>
  </si>
  <si>
    <t>0～4歳</t>
    <rPh sb="3" eb="4">
      <t>サイ</t>
    </rPh>
    <phoneticPr fontId="7"/>
  </si>
  <si>
    <t>5～9歳</t>
    <rPh sb="3" eb="4">
      <t>サイ</t>
    </rPh>
    <phoneticPr fontId="6"/>
  </si>
  <si>
    <t>10～14歳</t>
    <rPh sb="5" eb="6">
      <t>サイ</t>
    </rPh>
    <phoneticPr fontId="6"/>
  </si>
  <si>
    <t>15～19歳</t>
    <rPh sb="5" eb="6">
      <t>サイ</t>
    </rPh>
    <phoneticPr fontId="6"/>
  </si>
  <si>
    <t>20～24歳</t>
    <rPh sb="5" eb="6">
      <t>サイ</t>
    </rPh>
    <phoneticPr fontId="6"/>
  </si>
  <si>
    <t>25～29歳</t>
    <rPh sb="5" eb="6">
      <t>サイ</t>
    </rPh>
    <phoneticPr fontId="6"/>
  </si>
  <si>
    <t>30～34歳</t>
    <rPh sb="5" eb="6">
      <t>サイ</t>
    </rPh>
    <phoneticPr fontId="6"/>
  </si>
  <si>
    <t>35～39歳</t>
    <rPh sb="5" eb="6">
      <t>サイ</t>
    </rPh>
    <phoneticPr fontId="6"/>
  </si>
  <si>
    <t>40～44歳</t>
    <rPh sb="5" eb="6">
      <t>サイ</t>
    </rPh>
    <phoneticPr fontId="6"/>
  </si>
  <si>
    <t>45～49歳</t>
    <rPh sb="5" eb="6">
      <t>サイ</t>
    </rPh>
    <phoneticPr fontId="6"/>
  </si>
  <si>
    <t>50～54歳</t>
    <rPh sb="5" eb="6">
      <t>サイ</t>
    </rPh>
    <phoneticPr fontId="6"/>
  </si>
  <si>
    <t>55～59歳</t>
    <rPh sb="5" eb="6">
      <t>サイ</t>
    </rPh>
    <phoneticPr fontId="6"/>
  </si>
  <si>
    <t>60～64歳</t>
    <rPh sb="5" eb="6">
      <t>サイ</t>
    </rPh>
    <phoneticPr fontId="6"/>
  </si>
  <si>
    <t>65～69歳</t>
    <rPh sb="5" eb="6">
      <t>サイ</t>
    </rPh>
    <phoneticPr fontId="6"/>
  </si>
  <si>
    <t>70～74歳</t>
    <rPh sb="5" eb="6">
      <t>サイ</t>
    </rPh>
    <phoneticPr fontId="6"/>
  </si>
  <si>
    <t>75～79歳</t>
    <rPh sb="5" eb="6">
      <t>サイ</t>
    </rPh>
    <phoneticPr fontId="6"/>
  </si>
  <si>
    <t>80歳以上</t>
    <rPh sb="3" eb="5">
      <t>イジョウ</t>
    </rPh>
    <phoneticPr fontId="4"/>
  </si>
  <si>
    <t>全国</t>
    <rPh sb="0" eb="2">
      <t>ゼンコク</t>
    </rPh>
    <phoneticPr fontId="5"/>
  </si>
  <si>
    <t>00 全国</t>
  </si>
  <si>
    <t>00    全国</t>
    <rPh sb="6" eb="8">
      <t>ゼンコク</t>
    </rPh>
    <phoneticPr fontId="5"/>
  </si>
  <si>
    <t>01    北海道</t>
  </si>
  <si>
    <t>0101  南渡島</t>
  </si>
  <si>
    <t>0102  南檜山</t>
  </si>
  <si>
    <t>0103  北渡島檜山</t>
  </si>
  <si>
    <t>0104  札幌</t>
  </si>
  <si>
    <t>0105  後志</t>
  </si>
  <si>
    <t>0106  南空知</t>
  </si>
  <si>
    <t>0107  中空知</t>
  </si>
  <si>
    <t>0108  北空知</t>
  </si>
  <si>
    <t>0109  西胆振</t>
  </si>
  <si>
    <t>0110  東胆振</t>
  </si>
  <si>
    <t>0111  日高</t>
  </si>
  <si>
    <t>0112  上川中部</t>
  </si>
  <si>
    <t>0113  上川北部</t>
  </si>
  <si>
    <t>0114  富良野</t>
  </si>
  <si>
    <t>0115  留萌</t>
  </si>
  <si>
    <t>0116  宗谷</t>
  </si>
  <si>
    <t>0117  北網</t>
  </si>
  <si>
    <t>0118  遠紋</t>
  </si>
  <si>
    <t>0119  十勝</t>
  </si>
  <si>
    <t>0120  釧路</t>
  </si>
  <si>
    <t>0121  根室</t>
  </si>
  <si>
    <t>02    青森県</t>
  </si>
  <si>
    <t>0201  津軽地域</t>
  </si>
  <si>
    <t>0202  八戸地域</t>
  </si>
  <si>
    <t>0203  青森地域</t>
  </si>
  <si>
    <t>0204  西北五地域</t>
  </si>
  <si>
    <t>0205  上十三地域</t>
  </si>
  <si>
    <t>0206  下北地域</t>
  </si>
  <si>
    <t>03    岩手県</t>
  </si>
  <si>
    <t>0301  盛岡</t>
  </si>
  <si>
    <t>0302  岩手中部</t>
  </si>
  <si>
    <t>0303  胆江</t>
  </si>
  <si>
    <t>0304  両磐</t>
  </si>
  <si>
    <t>0305  気仙</t>
  </si>
  <si>
    <t>0306  釜石</t>
  </si>
  <si>
    <t>0307  宮古</t>
  </si>
  <si>
    <t>0308  久慈</t>
  </si>
  <si>
    <t>0309  二戸</t>
  </si>
  <si>
    <t>04    宮城県</t>
  </si>
  <si>
    <t>0401  仙南</t>
  </si>
  <si>
    <t>0403  仙台</t>
  </si>
  <si>
    <t>0406  大崎・栗原</t>
  </si>
  <si>
    <t>0409  石巻・登米・気仙沼</t>
  </si>
  <si>
    <t>05    秋田県</t>
  </si>
  <si>
    <t>0501  大館・鹿角</t>
  </si>
  <si>
    <t>0502  北秋田</t>
  </si>
  <si>
    <t>0503  能代・山本</t>
  </si>
  <si>
    <t>0504  秋田周辺</t>
  </si>
  <si>
    <t>0505  由利本荘・にかほ</t>
  </si>
  <si>
    <t>0506  大仙・仙北</t>
  </si>
  <si>
    <t>0507  横手</t>
  </si>
  <si>
    <t>0508  湯沢・雄勝</t>
  </si>
  <si>
    <t>06    山形県</t>
  </si>
  <si>
    <t>0601  村山</t>
  </si>
  <si>
    <t>0602  最上</t>
  </si>
  <si>
    <t>0603  置賜</t>
  </si>
  <si>
    <t>0604  庄内</t>
  </si>
  <si>
    <t>07    福島県</t>
  </si>
  <si>
    <t>0701  県北</t>
  </si>
  <si>
    <t>0702  県中</t>
  </si>
  <si>
    <t>0703  県南</t>
  </si>
  <si>
    <t>0706  相双</t>
  </si>
  <si>
    <t>0707  いわき</t>
  </si>
  <si>
    <t>0708  会津・南会津</t>
  </si>
  <si>
    <t>08    茨城県</t>
  </si>
  <si>
    <t>0801  水戸</t>
  </si>
  <si>
    <t>0802  日立</t>
  </si>
  <si>
    <t>0803  常陸太田・ひたちなか</t>
  </si>
  <si>
    <t>0804  鹿行</t>
  </si>
  <si>
    <t>0805  土浦</t>
  </si>
  <si>
    <t>0806  つくば</t>
  </si>
  <si>
    <t>0807  取手・竜ヶ崎</t>
  </si>
  <si>
    <t>0808  筑西・下妻</t>
  </si>
  <si>
    <t>0809  古河・坂東</t>
  </si>
  <si>
    <t>09    栃木県</t>
  </si>
  <si>
    <t>0901  県北</t>
  </si>
  <si>
    <t>0902  県西</t>
  </si>
  <si>
    <t>0903  宇都宮</t>
  </si>
  <si>
    <t>0904  県東</t>
  </si>
  <si>
    <t>0905  県南</t>
  </si>
  <si>
    <t>0906  両毛</t>
  </si>
  <si>
    <t>10    群馬県</t>
  </si>
  <si>
    <t>1001  前橋</t>
  </si>
  <si>
    <t>1002  渋川</t>
  </si>
  <si>
    <t>1003  伊勢崎</t>
  </si>
  <si>
    <t>1004  高崎・安中</t>
  </si>
  <si>
    <t>1005  藤岡</t>
  </si>
  <si>
    <t>1006  富岡</t>
  </si>
  <si>
    <t>1007  吾妻</t>
  </si>
  <si>
    <t>1008  沼田</t>
  </si>
  <si>
    <t>1009  桐生</t>
  </si>
  <si>
    <t>1010  太田・館林</t>
  </si>
  <si>
    <t>11    埼玉県</t>
  </si>
  <si>
    <t>1101  南部</t>
  </si>
  <si>
    <t>1102  南西部</t>
  </si>
  <si>
    <t>1103  東部</t>
  </si>
  <si>
    <t>1104  さいたま</t>
  </si>
  <si>
    <t>1105  県央</t>
  </si>
  <si>
    <t>1106  川越比企</t>
  </si>
  <si>
    <t>1107  西部</t>
  </si>
  <si>
    <t>1108  利根</t>
  </si>
  <si>
    <t>1109  北部</t>
  </si>
  <si>
    <t>1110  秩父</t>
  </si>
  <si>
    <t>12    千葉県</t>
  </si>
  <si>
    <t>1201  千葉</t>
  </si>
  <si>
    <t>1202  東葛南部</t>
  </si>
  <si>
    <t>1203  東葛北部</t>
  </si>
  <si>
    <t>1204  印旛</t>
  </si>
  <si>
    <t>1205  香取海匝</t>
  </si>
  <si>
    <t>1206  山武長生夷隅</t>
  </si>
  <si>
    <t>1207  安房</t>
  </si>
  <si>
    <t>1208  君津</t>
  </si>
  <si>
    <t>1209  市原</t>
  </si>
  <si>
    <t>13    東京都</t>
  </si>
  <si>
    <t>1301  区中央部</t>
  </si>
  <si>
    <t>1302  区南部</t>
  </si>
  <si>
    <t>1303  区西南部</t>
  </si>
  <si>
    <t>1304  区西部</t>
  </si>
  <si>
    <t>1305  区西北部</t>
  </si>
  <si>
    <t>1306  区東北部</t>
  </si>
  <si>
    <t>1307  区東部</t>
  </si>
  <si>
    <t>1308  西多摩</t>
  </si>
  <si>
    <t>1309  南多摩</t>
  </si>
  <si>
    <t>1310  北多摩西部</t>
  </si>
  <si>
    <t>1311  北多摩南部</t>
  </si>
  <si>
    <t>1312  北多摩北部</t>
  </si>
  <si>
    <t>1313  島しょ</t>
  </si>
  <si>
    <t>14    神奈川県</t>
  </si>
  <si>
    <t>1404  川崎北部</t>
  </si>
  <si>
    <t>1405  川崎南部</t>
  </si>
  <si>
    <t>1406  横須賀・三浦</t>
  </si>
  <si>
    <t>1407  湘南東部</t>
  </si>
  <si>
    <t>1408  湘南西部</t>
  </si>
  <si>
    <t>1409  県央</t>
  </si>
  <si>
    <t>1410  相模原</t>
  </si>
  <si>
    <t>1411  県西</t>
  </si>
  <si>
    <t>1412  横浜</t>
  </si>
  <si>
    <t>15    新潟県</t>
  </si>
  <si>
    <t>1501  下越</t>
  </si>
  <si>
    <t>1502  新潟</t>
  </si>
  <si>
    <t>1503  県央</t>
  </si>
  <si>
    <t>1504  中越</t>
  </si>
  <si>
    <t>1505  魚沼</t>
  </si>
  <si>
    <t>1506  上越</t>
  </si>
  <si>
    <t>1507  佐渡</t>
  </si>
  <si>
    <t>16    富山県</t>
  </si>
  <si>
    <t>1601  新川</t>
  </si>
  <si>
    <t>1602  富山</t>
  </si>
  <si>
    <t>1603  高岡</t>
  </si>
  <si>
    <t>1604  砺波</t>
  </si>
  <si>
    <t>17    石川県</t>
  </si>
  <si>
    <t>1701  南加賀</t>
  </si>
  <si>
    <t>1702  石川中央</t>
  </si>
  <si>
    <t>1703  能登中部</t>
  </si>
  <si>
    <t>1704  能登北部</t>
  </si>
  <si>
    <t>18    福井県</t>
  </si>
  <si>
    <t>1801  福井・坂井</t>
  </si>
  <si>
    <t>1802  奥越</t>
  </si>
  <si>
    <t>1803  丹南</t>
  </si>
  <si>
    <t>1804  嶺南</t>
  </si>
  <si>
    <t>19    山梨県</t>
  </si>
  <si>
    <t>1901  中北</t>
  </si>
  <si>
    <t>1902  峡東</t>
  </si>
  <si>
    <t>1903  峡南</t>
  </si>
  <si>
    <t>1904  富士・東部</t>
  </si>
  <si>
    <t>20    長野県</t>
  </si>
  <si>
    <t>2001  佐久</t>
  </si>
  <si>
    <t>2002  上小</t>
  </si>
  <si>
    <t>2003  諏訪</t>
  </si>
  <si>
    <t>2004  上伊那</t>
  </si>
  <si>
    <t>2005  飯伊</t>
  </si>
  <si>
    <t>2006  木曽</t>
  </si>
  <si>
    <t>2007  松本</t>
  </si>
  <si>
    <t>2008  大北</t>
  </si>
  <si>
    <t>2009  長野</t>
  </si>
  <si>
    <t>2010  北信</t>
  </si>
  <si>
    <t>21    岐阜県</t>
  </si>
  <si>
    <t>2101  岐阜</t>
  </si>
  <si>
    <t>2102  西濃</t>
  </si>
  <si>
    <t>2103  中濃</t>
  </si>
  <si>
    <t>2104  東濃</t>
  </si>
  <si>
    <t>2105  飛騨</t>
  </si>
  <si>
    <t>22    静岡県</t>
  </si>
  <si>
    <t>2201  賀茂</t>
  </si>
  <si>
    <t>2202  熱海伊東</t>
  </si>
  <si>
    <t>2203  駿東田方</t>
  </si>
  <si>
    <t>2204  富士</t>
  </si>
  <si>
    <t>2205  静岡</t>
  </si>
  <si>
    <t>2206  志太榛原</t>
  </si>
  <si>
    <t>2207  中東遠</t>
  </si>
  <si>
    <t>2208  西部</t>
  </si>
  <si>
    <t>23    愛知県</t>
  </si>
  <si>
    <t>2302  海部</t>
  </si>
  <si>
    <t>2304  尾張東部</t>
  </si>
  <si>
    <t>2305  尾張西部</t>
  </si>
  <si>
    <t>2306  尾張北部</t>
  </si>
  <si>
    <t>2307  知多半島</t>
  </si>
  <si>
    <t>2308  西三河北部</t>
  </si>
  <si>
    <t>2309  西三河南部西</t>
  </si>
  <si>
    <t>2310  西三河南部東</t>
  </si>
  <si>
    <t>2311  東三河北部</t>
  </si>
  <si>
    <t>2312  東三河南部</t>
  </si>
  <si>
    <t>2313  名古屋・尾張中部</t>
  </si>
  <si>
    <t>24    三重県</t>
  </si>
  <si>
    <t>2401  北勢</t>
  </si>
  <si>
    <t>2402  中勢伊賀</t>
  </si>
  <si>
    <t>2403  南勢志摩</t>
  </si>
  <si>
    <t>2404  東紀州</t>
  </si>
  <si>
    <t>25    滋賀県</t>
  </si>
  <si>
    <t>2501  大津</t>
  </si>
  <si>
    <t>2502  湖南</t>
  </si>
  <si>
    <t>2503  甲賀</t>
  </si>
  <si>
    <t>2504  東近江</t>
  </si>
  <si>
    <t>2505  湖東</t>
  </si>
  <si>
    <t>2506  湖北</t>
  </si>
  <si>
    <t>2507  湖西</t>
  </si>
  <si>
    <t>26    京都府</t>
  </si>
  <si>
    <t>2601  丹後</t>
  </si>
  <si>
    <t>2602  中丹</t>
  </si>
  <si>
    <t>2603  南丹</t>
  </si>
  <si>
    <t>2604  京都・乙訓</t>
  </si>
  <si>
    <t>2605  山城北</t>
  </si>
  <si>
    <t>2606  山城南</t>
  </si>
  <si>
    <t>27    大阪府</t>
  </si>
  <si>
    <t>2701  豊能</t>
  </si>
  <si>
    <t>2702  三島</t>
  </si>
  <si>
    <t>2703  北河内</t>
  </si>
  <si>
    <t>2704  中河内</t>
  </si>
  <si>
    <t>2705  南河内</t>
  </si>
  <si>
    <t>2706  堺市</t>
  </si>
  <si>
    <t>2707  泉州</t>
  </si>
  <si>
    <t>2708  大阪市</t>
  </si>
  <si>
    <t>28    兵庫県</t>
  </si>
  <si>
    <t>2801  神戸</t>
  </si>
  <si>
    <t>2804  東播磨</t>
  </si>
  <si>
    <t>2805  北播磨</t>
  </si>
  <si>
    <t>2808  但馬</t>
  </si>
  <si>
    <t>2809  丹波</t>
  </si>
  <si>
    <t>2810  淡路</t>
  </si>
  <si>
    <t>2811  阪神</t>
  </si>
  <si>
    <t>2812  播磨姫路</t>
  </si>
  <si>
    <t>29    奈良県</t>
  </si>
  <si>
    <t>2901  奈良</t>
  </si>
  <si>
    <t>2902  東和</t>
  </si>
  <si>
    <t>2903  西和</t>
  </si>
  <si>
    <t>2904  中和</t>
  </si>
  <si>
    <t>2905  南和</t>
  </si>
  <si>
    <t>30    和歌山県</t>
  </si>
  <si>
    <t>3001  和歌山</t>
  </si>
  <si>
    <t>3002  那賀</t>
  </si>
  <si>
    <t>3003  橋本</t>
  </si>
  <si>
    <t>3004  有田</t>
  </si>
  <si>
    <t>3005  御坊</t>
  </si>
  <si>
    <t>3006  田辺</t>
  </si>
  <si>
    <t>3007  新宮</t>
  </si>
  <si>
    <t>31    鳥取県</t>
  </si>
  <si>
    <t>3101  東部</t>
  </si>
  <si>
    <t>3102  中部</t>
  </si>
  <si>
    <t>3103  西部</t>
  </si>
  <si>
    <t>32    島根県</t>
  </si>
  <si>
    <t>3201  松江</t>
  </si>
  <si>
    <t>3202  雲南</t>
  </si>
  <si>
    <t>3203  出雲</t>
  </si>
  <si>
    <t>3204  大田</t>
  </si>
  <si>
    <t>3205  浜田</t>
  </si>
  <si>
    <t>3206  益田</t>
  </si>
  <si>
    <t>3207  隠岐</t>
  </si>
  <si>
    <t>33    岡山県</t>
  </si>
  <si>
    <t>3301  県南東部</t>
  </si>
  <si>
    <t>3302  県南西部</t>
  </si>
  <si>
    <t>3303  高梁・新見</t>
  </si>
  <si>
    <t>3304  真庭</t>
  </si>
  <si>
    <t>3305  津山・英田</t>
  </si>
  <si>
    <t>34    広島県</t>
  </si>
  <si>
    <t>3401  広島</t>
  </si>
  <si>
    <t>3402  広島西</t>
  </si>
  <si>
    <t>3403  呉</t>
  </si>
  <si>
    <t>3404  広島中央</t>
  </si>
  <si>
    <t>3405  尾三</t>
  </si>
  <si>
    <t>3406  福山・府中</t>
  </si>
  <si>
    <t>3407  備北</t>
  </si>
  <si>
    <t>35    山口県</t>
  </si>
  <si>
    <t>3501  岩国</t>
  </si>
  <si>
    <t>3502  柳井</t>
  </si>
  <si>
    <t>3503  周南</t>
  </si>
  <si>
    <t>3504  山口・防府</t>
  </si>
  <si>
    <t>3505  宇部・小野田</t>
  </si>
  <si>
    <t>3506  下関</t>
  </si>
  <si>
    <t>3507  長門</t>
  </si>
  <si>
    <t>3508  萩</t>
  </si>
  <si>
    <t>36    徳島県</t>
  </si>
  <si>
    <t>3601  東部</t>
  </si>
  <si>
    <t>3603  南部</t>
  </si>
  <si>
    <t>3605  西部</t>
  </si>
  <si>
    <t>37    香川県</t>
  </si>
  <si>
    <t>3702  小豆</t>
  </si>
  <si>
    <t>3706  東部</t>
  </si>
  <si>
    <t>3707  西部</t>
  </si>
  <si>
    <t>38    愛媛県</t>
  </si>
  <si>
    <t>3801  宇摩</t>
  </si>
  <si>
    <t>3802  新居浜・西条</t>
  </si>
  <si>
    <t>3803  今治</t>
  </si>
  <si>
    <t>3804  松山</t>
  </si>
  <si>
    <t>3805  八幡浜・大洲</t>
  </si>
  <si>
    <t>3806  宇和島</t>
  </si>
  <si>
    <t>39    高知県</t>
  </si>
  <si>
    <t>3901  安芸</t>
  </si>
  <si>
    <t>3902  中央</t>
  </si>
  <si>
    <t>3903  高幡</t>
  </si>
  <si>
    <t>3904  幡多</t>
  </si>
  <si>
    <t>40    福岡県</t>
  </si>
  <si>
    <t>4001  福岡・糸島</t>
  </si>
  <si>
    <t>4002  粕屋</t>
  </si>
  <si>
    <t>4003  宗像</t>
  </si>
  <si>
    <t>4004  筑紫</t>
  </si>
  <si>
    <t>4005  朝倉</t>
  </si>
  <si>
    <t>4006  久留米</t>
  </si>
  <si>
    <t>4007  八女・筑後</t>
  </si>
  <si>
    <t>4008  有明</t>
  </si>
  <si>
    <t>4009  飯塚</t>
  </si>
  <si>
    <t>4010  直方・鞍手</t>
  </si>
  <si>
    <t>4011  田川</t>
  </si>
  <si>
    <t>4012  北九州</t>
  </si>
  <si>
    <t>4013  京築</t>
  </si>
  <si>
    <t>41    佐賀県</t>
  </si>
  <si>
    <t>4101  中部</t>
  </si>
  <si>
    <t>4102  東部</t>
  </si>
  <si>
    <t>4103  北部</t>
  </si>
  <si>
    <t>4104  西部</t>
  </si>
  <si>
    <t>4105  南部</t>
  </si>
  <si>
    <t>42    長崎県</t>
  </si>
  <si>
    <t>4201  長崎</t>
  </si>
  <si>
    <t>4202  佐世保県北</t>
  </si>
  <si>
    <t>4203  県央</t>
  </si>
  <si>
    <t>4204  県南</t>
  </si>
  <si>
    <t>4206  五島</t>
  </si>
  <si>
    <t>4207  上五島</t>
  </si>
  <si>
    <t>4208  壱岐</t>
  </si>
  <si>
    <t>4209  対馬</t>
  </si>
  <si>
    <t>43    熊本県</t>
  </si>
  <si>
    <t>4302  宇城</t>
  </si>
  <si>
    <t>4303  有明</t>
  </si>
  <si>
    <t>4304  鹿本</t>
  </si>
  <si>
    <t>4305  菊池</t>
  </si>
  <si>
    <t>4306  阿蘇</t>
  </si>
  <si>
    <t>4308  八代</t>
  </si>
  <si>
    <t>4309  芦北</t>
  </si>
  <si>
    <t>4310  球磨</t>
  </si>
  <si>
    <t>4311  天草</t>
  </si>
  <si>
    <t>4312  熊本・上益城</t>
  </si>
  <si>
    <t>44    大分県</t>
  </si>
  <si>
    <t>4401  東部</t>
  </si>
  <si>
    <t>4403  中部</t>
  </si>
  <si>
    <t>4405  南部</t>
  </si>
  <si>
    <t>4406  豊肥</t>
  </si>
  <si>
    <t>4408  西部</t>
  </si>
  <si>
    <t>4409  北部</t>
  </si>
  <si>
    <t>45    宮崎県</t>
  </si>
  <si>
    <t>4501  宮崎東諸県</t>
  </si>
  <si>
    <t>4502  都城北諸県</t>
  </si>
  <si>
    <t>4503  延岡西臼杵</t>
  </si>
  <si>
    <t>4504  日南串間</t>
  </si>
  <si>
    <t>4505  西諸</t>
  </si>
  <si>
    <t>4506  西都児湯</t>
  </si>
  <si>
    <t>4507  日向入郷</t>
  </si>
  <si>
    <t>46    鹿児島県</t>
  </si>
  <si>
    <t>4601  鹿児島</t>
  </si>
  <si>
    <t>4603  南薩</t>
  </si>
  <si>
    <t>4605  川薩</t>
  </si>
  <si>
    <t>4606  出水</t>
  </si>
  <si>
    <t>4607  姶良・伊佐</t>
  </si>
  <si>
    <t>4609  曽於</t>
  </si>
  <si>
    <t>4610  肝属</t>
  </si>
  <si>
    <t>4611  熊毛</t>
  </si>
  <si>
    <t>4612  奄美</t>
  </si>
  <si>
    <t>47    沖縄県</t>
  </si>
  <si>
    <t>4701  北部</t>
  </si>
  <si>
    <t>4702  中部</t>
  </si>
  <si>
    <t>4703  南部</t>
  </si>
  <si>
    <t>4704  宮古</t>
  </si>
  <si>
    <t>4705  八重山</t>
  </si>
  <si>
    <t>標準化診療所従事医師数</t>
    <rPh sb="0" eb="3">
      <t>ヒョウジュンカ</t>
    </rPh>
    <rPh sb="3" eb="6">
      <t>シンリョウジョ</t>
    </rPh>
    <rPh sb="6" eb="8">
      <t>ジュウジ</t>
    </rPh>
    <rPh sb="8" eb="10">
      <t>イシ</t>
    </rPh>
    <rPh sb="10" eb="11">
      <t>スウ</t>
    </rPh>
    <phoneticPr fontId="4"/>
  </si>
  <si>
    <t>※性・年齢階級別の標準化診療所従事医師数は、当該の性・年齢階級の診療所従事医師数及び労働時間比を用いて、以下の方法で算出。</t>
    <rPh sb="1" eb="2">
      <t>セイ</t>
    </rPh>
    <rPh sb="3" eb="5">
      <t>ネンレイ</t>
    </rPh>
    <rPh sb="5" eb="7">
      <t>カイキュウ</t>
    </rPh>
    <rPh sb="7" eb="8">
      <t>ベツ</t>
    </rPh>
    <rPh sb="12" eb="15">
      <t>シンリョウジョ</t>
    </rPh>
    <rPh sb="15" eb="17">
      <t>ジュウジ</t>
    </rPh>
    <rPh sb="22" eb="24">
      <t>トウガイ</t>
    </rPh>
    <rPh sb="25" eb="26">
      <t>セイ</t>
    </rPh>
    <rPh sb="27" eb="29">
      <t>ネンレイ</t>
    </rPh>
    <rPh sb="29" eb="31">
      <t>カイキュウ</t>
    </rPh>
    <rPh sb="32" eb="35">
      <t>シンリョウジョ</t>
    </rPh>
    <rPh sb="35" eb="37">
      <t>ジュウジ</t>
    </rPh>
    <rPh sb="40" eb="41">
      <t>オヨ</t>
    </rPh>
    <rPh sb="42" eb="44">
      <t>ロウドウ</t>
    </rPh>
    <rPh sb="44" eb="46">
      <t>ジカン</t>
    </rPh>
    <rPh sb="46" eb="47">
      <t>ヒ</t>
    </rPh>
    <rPh sb="48" eb="49">
      <t>モチ</t>
    </rPh>
    <phoneticPr fontId="4"/>
  </si>
  <si>
    <t>※当該の性・年齢階級別標準化診療所従事医師数＝ 当該の性・年齢階級別診療所従事医師数 × 当該の性・年齢階級別労働時間比</t>
    <rPh sb="1" eb="3">
      <t>トウガイ</t>
    </rPh>
    <rPh sb="4" eb="5">
      <t>セイ</t>
    </rPh>
    <rPh sb="6" eb="8">
      <t>ネンレイ</t>
    </rPh>
    <rPh sb="8" eb="10">
      <t>カイキュウ</t>
    </rPh>
    <rPh sb="10" eb="11">
      <t>ベツ</t>
    </rPh>
    <rPh sb="11" eb="13">
      <t>ヒョウジュン</t>
    </rPh>
    <rPh sb="13" eb="14">
      <t>カ</t>
    </rPh>
    <rPh sb="14" eb="17">
      <t>シンリョウジョ</t>
    </rPh>
    <rPh sb="17" eb="19">
      <t>ジュウジ</t>
    </rPh>
    <rPh sb="19" eb="21">
      <t>イシ</t>
    </rPh>
    <rPh sb="21" eb="22">
      <t>カズ</t>
    </rPh>
    <rPh sb="27" eb="28">
      <t>セイ</t>
    </rPh>
    <rPh sb="29" eb="31">
      <t>ネンレイ</t>
    </rPh>
    <rPh sb="31" eb="33">
      <t>カイキュウ</t>
    </rPh>
    <rPh sb="33" eb="34">
      <t>ベツ</t>
    </rPh>
    <rPh sb="34" eb="37">
      <t>シンリョウジョ</t>
    </rPh>
    <rPh sb="37" eb="39">
      <t>ジュウジ</t>
    </rPh>
    <rPh sb="39" eb="42">
      <t>イシスウ</t>
    </rPh>
    <rPh sb="48" eb="49">
      <t>セイ</t>
    </rPh>
    <rPh sb="50" eb="52">
      <t>ネンレイ</t>
    </rPh>
    <rPh sb="52" eb="54">
      <t>カイキュウ</t>
    </rPh>
    <rPh sb="54" eb="55">
      <t>ベツ</t>
    </rPh>
    <rPh sb="55" eb="57">
      <t>ロウドウ</t>
    </rPh>
    <rPh sb="57" eb="59">
      <t>ジカン</t>
    </rPh>
    <rPh sb="59" eb="60">
      <t>ヒ</t>
    </rPh>
    <phoneticPr fontId="4"/>
  </si>
  <si>
    <t>総標準化診療所従事医師数（人）</t>
    <rPh sb="0" eb="1">
      <t>ソウ</t>
    </rPh>
    <rPh sb="1" eb="4">
      <t>ヒョウジュンカ</t>
    </rPh>
    <rPh sb="4" eb="7">
      <t>シンリョウジョ</t>
    </rPh>
    <rPh sb="7" eb="9">
      <t>ジュウジ</t>
    </rPh>
    <rPh sb="9" eb="11">
      <t>イシ</t>
    </rPh>
    <rPh sb="11" eb="12">
      <t>スウ</t>
    </rPh>
    <rPh sb="13" eb="14">
      <t>ニン</t>
    </rPh>
    <phoneticPr fontId="4"/>
  </si>
  <si>
    <t>男性・年齢階級別標準化診療所従事医師数（人）</t>
    <rPh sb="0" eb="2">
      <t>ダンセイ</t>
    </rPh>
    <rPh sb="8" eb="11">
      <t>ヒョウジュンカ</t>
    </rPh>
    <rPh sb="18" eb="19">
      <t>スウ</t>
    </rPh>
    <phoneticPr fontId="4"/>
  </si>
  <si>
    <t>女性・年齢階級別標準化診療所従事医師数（人）</t>
    <rPh sb="0" eb="2">
      <t>ジョセイ</t>
    </rPh>
    <rPh sb="18" eb="19">
      <t>スウ</t>
    </rPh>
    <phoneticPr fontId="4"/>
  </si>
  <si>
    <t>～24歳</t>
    <rPh sb="3" eb="4">
      <t>サイ</t>
    </rPh>
    <phoneticPr fontId="6"/>
  </si>
  <si>
    <t>性・年齢階級別労働時間比</t>
    <rPh sb="0" eb="1">
      <t>セイ</t>
    </rPh>
    <rPh sb="2" eb="4">
      <t>ネンレイ</t>
    </rPh>
    <rPh sb="4" eb="6">
      <t>カイキュウ</t>
    </rPh>
    <rPh sb="6" eb="7">
      <t>ベツ</t>
    </rPh>
    <rPh sb="7" eb="9">
      <t>ロウドウ</t>
    </rPh>
    <rPh sb="9" eb="11">
      <t>ジカン</t>
    </rPh>
    <rPh sb="11" eb="12">
      <t>ヒ</t>
    </rPh>
    <phoneticPr fontId="4"/>
  </si>
  <si>
    <t>※令和4年7月「医師の勤務環境把握に関する調査」(研究班・厚生労働省医政局医事課)より、診療所従事医師の性・年齢階級別の平均労働時間（主たる勤務先以外における労働時間を含む）を算出。</t>
    <rPh sb="44" eb="47">
      <t>シンリョウジョ</t>
    </rPh>
    <phoneticPr fontId="4"/>
  </si>
  <si>
    <t>男性・年齢階級別労働時間比</t>
    <rPh sb="0" eb="2">
      <t>ダンセイ</t>
    </rPh>
    <rPh sb="8" eb="10">
      <t>ロウドウ</t>
    </rPh>
    <rPh sb="10" eb="12">
      <t>ジカン</t>
    </rPh>
    <rPh sb="12" eb="13">
      <t>ヒ</t>
    </rPh>
    <phoneticPr fontId="4"/>
  </si>
  <si>
    <t>女性・年齢階級別労働時間比</t>
    <rPh sb="0" eb="2">
      <t>ジョセイ</t>
    </rPh>
    <phoneticPr fontId="4"/>
  </si>
  <si>
    <t>診療所従事医師数</t>
    <rPh sb="0" eb="3">
      <t>シンリョウジョ</t>
    </rPh>
    <rPh sb="3" eb="5">
      <t>ジュウジ</t>
    </rPh>
    <rPh sb="5" eb="7">
      <t>イシ</t>
    </rPh>
    <rPh sb="7" eb="8">
      <t>スウ</t>
    </rPh>
    <phoneticPr fontId="4"/>
  </si>
  <si>
    <t>※主たる従事先を診療所とする医師について、二次医療圏・性・年齢階級別に集計。</t>
    <rPh sb="1" eb="2">
      <t>シュ</t>
    </rPh>
    <rPh sb="4" eb="7">
      <t>ジュウジサキ</t>
    </rPh>
    <rPh sb="8" eb="11">
      <t>シンリョウジョ</t>
    </rPh>
    <rPh sb="14" eb="16">
      <t>イシ</t>
    </rPh>
    <rPh sb="21" eb="26">
      <t>ニジイリョウケン</t>
    </rPh>
    <rPh sb="27" eb="28">
      <t>セイ</t>
    </rPh>
    <rPh sb="29" eb="34">
      <t>ネンレイカイキュウベツ</t>
    </rPh>
    <rPh sb="35" eb="37">
      <t>シュウケイ</t>
    </rPh>
    <phoneticPr fontId="6"/>
  </si>
  <si>
    <t>医師・歯科医師・薬剤師統計（令和2年12月31日現在）</t>
    <rPh sb="14" eb="16">
      <t>レイワ</t>
    </rPh>
    <rPh sb="17" eb="18">
      <t>ネン</t>
    </rPh>
    <rPh sb="20" eb="21">
      <t>ガツ</t>
    </rPh>
    <rPh sb="23" eb="26">
      <t>ニチゲンザイ</t>
    </rPh>
    <phoneticPr fontId="4"/>
  </si>
  <si>
    <t>※年齢不詳者がある場合は、不詳者を除く年齢階級の人数比に応じて不詳者を按分するため、小数点以下の端数が生じる。</t>
    <rPh sb="24" eb="26">
      <t>ニンズウ</t>
    </rPh>
    <phoneticPr fontId="6"/>
  </si>
  <si>
    <t>総医師数（人）</t>
    <rPh sb="0" eb="1">
      <t>ソウ</t>
    </rPh>
    <rPh sb="1" eb="3">
      <t>イシ</t>
    </rPh>
    <rPh sb="3" eb="4">
      <t>スウ</t>
    </rPh>
    <rPh sb="5" eb="6">
      <t>ニン</t>
    </rPh>
    <phoneticPr fontId="4"/>
  </si>
  <si>
    <t>男性・年齢階級別医師数（人）</t>
    <rPh sb="0" eb="2">
      <t>ダンセイ</t>
    </rPh>
    <rPh sb="8" eb="10">
      <t>イシ</t>
    </rPh>
    <rPh sb="10" eb="11">
      <t>スウ</t>
    </rPh>
    <phoneticPr fontId="4"/>
  </si>
  <si>
    <t>女性・年齢階級別医師数（人）</t>
    <rPh sb="0" eb="2">
      <t>ジョセイ</t>
    </rPh>
    <rPh sb="8" eb="10">
      <t>イシ</t>
    </rPh>
    <rPh sb="10" eb="11">
      <t>スウ</t>
    </rPh>
    <phoneticPr fontId="4"/>
  </si>
  <si>
    <t>地域の標準化外来受療率比</t>
    <rPh sb="0" eb="2">
      <t>チイキ</t>
    </rPh>
    <rPh sb="3" eb="6">
      <t>ヒョウジュンカ</t>
    </rPh>
    <rPh sb="6" eb="8">
      <t>ガイライ</t>
    </rPh>
    <rPh sb="8" eb="10">
      <t>ジュリョウ</t>
    </rPh>
    <rPh sb="10" eb="11">
      <t>リツ</t>
    </rPh>
    <rPh sb="11" eb="12">
      <t>ヒ</t>
    </rPh>
    <phoneticPr fontId="4"/>
  </si>
  <si>
    <t>※性・年齢階級別の標準化外来受療率は、当該の性・年齢階級の外来受療率及び住民基本台帳人口（2021年1月1日時点）を用いて、以下の方法で算出。</t>
    <rPh sb="1" eb="2">
      <t>セイ</t>
    </rPh>
    <rPh sb="3" eb="5">
      <t>ネンレイ</t>
    </rPh>
    <rPh sb="5" eb="7">
      <t>カイキュウ</t>
    </rPh>
    <rPh sb="7" eb="8">
      <t>ベツ</t>
    </rPh>
    <rPh sb="12" eb="14">
      <t>ガイライ</t>
    </rPh>
    <rPh sb="14" eb="16">
      <t>ジュリョウ</t>
    </rPh>
    <rPh sb="16" eb="17">
      <t>リツ</t>
    </rPh>
    <rPh sb="19" eb="21">
      <t>トウガイ</t>
    </rPh>
    <rPh sb="22" eb="23">
      <t>セイ</t>
    </rPh>
    <rPh sb="24" eb="26">
      <t>ネンレイ</t>
    </rPh>
    <rPh sb="26" eb="28">
      <t>カイキュウ</t>
    </rPh>
    <rPh sb="29" eb="31">
      <t>ガイライ</t>
    </rPh>
    <rPh sb="34" eb="35">
      <t>オヨ</t>
    </rPh>
    <rPh sb="36" eb="38">
      <t>ジュウミン</t>
    </rPh>
    <rPh sb="38" eb="40">
      <t>キホン</t>
    </rPh>
    <rPh sb="40" eb="42">
      <t>ダイチョウ</t>
    </rPh>
    <rPh sb="42" eb="44">
      <t>ジンコウ</t>
    </rPh>
    <rPh sb="49" eb="50">
      <t>ネン</t>
    </rPh>
    <rPh sb="51" eb="52">
      <t>ガツ</t>
    </rPh>
    <rPh sb="53" eb="54">
      <t>ニチ</t>
    </rPh>
    <rPh sb="54" eb="56">
      <t>ジテン</t>
    </rPh>
    <rPh sb="58" eb="59">
      <t>モチ</t>
    </rPh>
    <phoneticPr fontId="4"/>
  </si>
  <si>
    <t>※当該の性・年齢階級別標準化外来受療率＝ 当該の性・年齢階級別外来受療率 × 当該の性・年齢階級別人口</t>
    <rPh sb="1" eb="3">
      <t>トウガイ</t>
    </rPh>
    <rPh sb="4" eb="5">
      <t>セイ</t>
    </rPh>
    <rPh sb="6" eb="8">
      <t>ネンレイ</t>
    </rPh>
    <rPh sb="8" eb="10">
      <t>カイキュウ</t>
    </rPh>
    <rPh sb="10" eb="11">
      <t>ベツ</t>
    </rPh>
    <rPh sb="14" eb="16">
      <t>ガイライ</t>
    </rPh>
    <rPh sb="16" eb="18">
      <t>ジュリョウ</t>
    </rPh>
    <rPh sb="18" eb="19">
      <t>リツ</t>
    </rPh>
    <rPh sb="24" eb="25">
      <t>セイ</t>
    </rPh>
    <rPh sb="26" eb="28">
      <t>ネンレイ</t>
    </rPh>
    <rPh sb="28" eb="30">
      <t>カイキュウ</t>
    </rPh>
    <rPh sb="30" eb="31">
      <t>ベツ</t>
    </rPh>
    <rPh sb="31" eb="33">
      <t>ガイライ</t>
    </rPh>
    <rPh sb="33" eb="35">
      <t>ジュリョウ</t>
    </rPh>
    <rPh sb="35" eb="36">
      <t>リツ</t>
    </rPh>
    <rPh sb="42" eb="43">
      <t>セイ</t>
    </rPh>
    <rPh sb="44" eb="46">
      <t>ネンレイ</t>
    </rPh>
    <rPh sb="46" eb="48">
      <t>カイキュウ</t>
    </rPh>
    <rPh sb="48" eb="49">
      <t>ベツ</t>
    </rPh>
    <rPh sb="49" eb="51">
      <t>ジンコウ</t>
    </rPh>
    <phoneticPr fontId="4"/>
  </si>
  <si>
    <t>標準化外来受療率比</t>
    <phoneticPr fontId="4"/>
  </si>
  <si>
    <t>期待外来受療率</t>
    <rPh sb="0" eb="2">
      <t>キタイガイライジュリョウリツ</t>
    </rPh>
    <phoneticPr fontId="4"/>
  </si>
  <si>
    <t>男性・年齢階級別外来医療需要</t>
    <rPh sb="0" eb="2">
      <t>ダンセイ</t>
    </rPh>
    <rPh sb="8" eb="10">
      <t>ガイライ</t>
    </rPh>
    <rPh sb="10" eb="12">
      <t>イリョウ</t>
    </rPh>
    <rPh sb="12" eb="14">
      <t>ジュヨウ</t>
    </rPh>
    <phoneticPr fontId="4"/>
  </si>
  <si>
    <t>女性・年齢階級別外来医療需要</t>
    <rPh sb="0" eb="2">
      <t>ジョセイ</t>
    </rPh>
    <phoneticPr fontId="4"/>
  </si>
  <si>
    <t>人口(2021年）</t>
    <rPh sb="0" eb="2">
      <t>ジンコウ</t>
    </rPh>
    <rPh sb="7" eb="8">
      <t>ネン</t>
    </rPh>
    <phoneticPr fontId="4"/>
  </si>
  <si>
    <t>※「令和3年1月1日住民基本台帳年齢階級別人口（市区町村別）（総計）」に基づき二次医療圏別に編集したもの（令和2年度（2020年度））。</t>
    <rPh sb="2" eb="4">
      <t>レイワ</t>
    </rPh>
    <rPh sb="36" eb="37">
      <t>モト</t>
    </rPh>
    <rPh sb="39" eb="41">
      <t>ニジ</t>
    </rPh>
    <rPh sb="41" eb="43">
      <t>イリョウ</t>
    </rPh>
    <rPh sb="43" eb="44">
      <t>ケン</t>
    </rPh>
    <rPh sb="44" eb="45">
      <t>ベツ</t>
    </rPh>
    <rPh sb="46" eb="48">
      <t>ヘンシュウ</t>
    </rPh>
    <rPh sb="53" eb="55">
      <t>レイワ</t>
    </rPh>
    <rPh sb="56" eb="58">
      <t>ネンド</t>
    </rPh>
    <rPh sb="63" eb="65">
      <t>ネンド</t>
    </rPh>
    <phoneticPr fontId="6"/>
  </si>
  <si>
    <t>※性年齢不詳者がある場合は、不詳者を除く性・年齢階級の人口比に応じて不詳者を按分するため、小数点以下の端数が生じる。</t>
    <rPh sb="1" eb="2">
      <t>セイ</t>
    </rPh>
    <rPh sb="2" eb="4">
      <t>ネンレイ</t>
    </rPh>
    <rPh sb="4" eb="6">
      <t>フショウ</t>
    </rPh>
    <rPh sb="6" eb="7">
      <t>シャ</t>
    </rPh>
    <rPh sb="10" eb="12">
      <t>バアイ</t>
    </rPh>
    <rPh sb="14" eb="16">
      <t>フショウ</t>
    </rPh>
    <rPh sb="16" eb="17">
      <t>シャ</t>
    </rPh>
    <rPh sb="18" eb="19">
      <t>ノゾ</t>
    </rPh>
    <rPh sb="20" eb="21">
      <t>セイ</t>
    </rPh>
    <rPh sb="22" eb="24">
      <t>ネンレイ</t>
    </rPh>
    <rPh sb="24" eb="26">
      <t>カイキュウ</t>
    </rPh>
    <rPh sb="27" eb="29">
      <t>ジンコウ</t>
    </rPh>
    <rPh sb="29" eb="30">
      <t>ヒ</t>
    </rPh>
    <rPh sb="31" eb="32">
      <t>オウ</t>
    </rPh>
    <rPh sb="34" eb="36">
      <t>フショウ</t>
    </rPh>
    <rPh sb="36" eb="37">
      <t>シャ</t>
    </rPh>
    <rPh sb="38" eb="40">
      <t>アンブン</t>
    </rPh>
    <rPh sb="45" eb="48">
      <t>ショウスウテン</t>
    </rPh>
    <rPh sb="48" eb="50">
      <t>イカ</t>
    </rPh>
    <rPh sb="51" eb="53">
      <t>ハスウ</t>
    </rPh>
    <rPh sb="54" eb="55">
      <t>ショウ</t>
    </rPh>
    <phoneticPr fontId="6"/>
  </si>
  <si>
    <t>総数
（10万人）</t>
    <rPh sb="0" eb="2">
      <t>ソウスウ</t>
    </rPh>
    <rPh sb="6" eb="7">
      <t>マン</t>
    </rPh>
    <rPh sb="7" eb="8">
      <t>ニン</t>
    </rPh>
    <phoneticPr fontId="4"/>
  </si>
  <si>
    <t>男性・年齢階級別人口（10万人）</t>
    <rPh sb="0" eb="2">
      <t>ダンセイ</t>
    </rPh>
    <rPh sb="13" eb="15">
      <t>バンニン</t>
    </rPh>
    <phoneticPr fontId="4"/>
  </si>
  <si>
    <t>女性・年齢階級別人口（10万人）</t>
    <rPh sb="0" eb="2">
      <t>ジョセイ</t>
    </rPh>
    <rPh sb="13" eb="14">
      <t>マン</t>
    </rPh>
    <phoneticPr fontId="4"/>
  </si>
  <si>
    <t>人口(2017年）</t>
    <rPh sb="0" eb="2">
      <t>ジンコウ</t>
    </rPh>
    <rPh sb="7" eb="8">
      <t>ネン</t>
    </rPh>
    <phoneticPr fontId="4"/>
  </si>
  <si>
    <t>※「平成30年1月1日住民基本台帳年齢階級別人口（市区町村別）（総計）」に基づき二次医療圏別に編集したもの（平成29年度（2017年度））。</t>
    <rPh sb="37" eb="38">
      <t>モト</t>
    </rPh>
    <rPh sb="40" eb="42">
      <t>ニジ</t>
    </rPh>
    <rPh sb="42" eb="44">
      <t>イリョウ</t>
    </rPh>
    <rPh sb="44" eb="45">
      <t>ケン</t>
    </rPh>
    <rPh sb="45" eb="46">
      <t>ベツ</t>
    </rPh>
    <rPh sb="47" eb="49">
      <t>ヘンシュウ</t>
    </rPh>
    <rPh sb="54" eb="56">
      <t>ヘイセイ</t>
    </rPh>
    <rPh sb="58" eb="60">
      <t>ネンド</t>
    </rPh>
    <rPh sb="65" eb="67">
      <t>ネンド</t>
    </rPh>
    <phoneticPr fontId="6"/>
  </si>
  <si>
    <t>総数（10万人）</t>
    <rPh sb="0" eb="2">
      <t>ソウスウ</t>
    </rPh>
    <rPh sb="5" eb="6">
      <t>マン</t>
    </rPh>
    <rPh sb="6" eb="7">
      <t>ニン</t>
    </rPh>
    <phoneticPr fontId="4"/>
  </si>
  <si>
    <t>全国の性・年齢階級別の外来受療率</t>
    <rPh sb="0" eb="2">
      <t>ゼンコク</t>
    </rPh>
    <rPh sb="3" eb="4">
      <t>セイ</t>
    </rPh>
    <rPh sb="5" eb="7">
      <t>ネンレイ</t>
    </rPh>
    <rPh sb="7" eb="9">
      <t>カイキュウ</t>
    </rPh>
    <rPh sb="9" eb="10">
      <t>ベツ</t>
    </rPh>
    <phoneticPr fontId="4"/>
  </si>
  <si>
    <t>※全国の性・年齢階級別外来患者数、住民基本台帳人口（2018年1月1日時点）の性・年齢階級別人口を用いて以下の方法で算出。</t>
    <rPh sb="1" eb="3">
      <t>ゼンコク</t>
    </rPh>
    <rPh sb="4" eb="5">
      <t>セイ</t>
    </rPh>
    <rPh sb="6" eb="8">
      <t>ネンレイ</t>
    </rPh>
    <rPh sb="8" eb="10">
      <t>カイキュウ</t>
    </rPh>
    <rPh sb="10" eb="11">
      <t>ベツ</t>
    </rPh>
    <rPh sb="11" eb="13">
      <t>ガイライ</t>
    </rPh>
    <rPh sb="13" eb="16">
      <t>カンジャスウ</t>
    </rPh>
    <phoneticPr fontId="4"/>
  </si>
  <si>
    <t>※全国の性・年齢階級別の外来受療率 ＝当該の全国の性・年齢階級別外来患者数（人）÷当該の全国の性・年齢階級別人口（10万人）</t>
    <rPh sb="1" eb="3">
      <t>ゼンコク</t>
    </rPh>
    <rPh sb="4" eb="5">
      <t>セイ</t>
    </rPh>
    <rPh sb="6" eb="8">
      <t>ネンレイ</t>
    </rPh>
    <rPh sb="8" eb="10">
      <t>カイキュウ</t>
    </rPh>
    <rPh sb="10" eb="11">
      <t>ベツ</t>
    </rPh>
    <rPh sb="12" eb="14">
      <t>ガイライ</t>
    </rPh>
    <rPh sb="14" eb="16">
      <t>ジュリョウ</t>
    </rPh>
    <rPh sb="16" eb="17">
      <t>リツ</t>
    </rPh>
    <rPh sb="19" eb="21">
      <t>トウガイ</t>
    </rPh>
    <rPh sb="22" eb="24">
      <t>ゼンコク</t>
    </rPh>
    <rPh sb="25" eb="26">
      <t>セイ</t>
    </rPh>
    <rPh sb="27" eb="31">
      <t>ネンレイカイキュウ</t>
    </rPh>
    <rPh sb="31" eb="32">
      <t>ベツ</t>
    </rPh>
    <rPh sb="32" eb="34">
      <t>ガイライ</t>
    </rPh>
    <rPh sb="34" eb="36">
      <t>カンジャ</t>
    </rPh>
    <rPh sb="36" eb="37">
      <t>スウ</t>
    </rPh>
    <rPh sb="38" eb="39">
      <t>ニン</t>
    </rPh>
    <rPh sb="54" eb="56">
      <t>ジンコウ</t>
    </rPh>
    <rPh sb="59" eb="60">
      <t>マン</t>
    </rPh>
    <phoneticPr fontId="10"/>
  </si>
  <si>
    <t>男性・年齢階級別外来受療率</t>
    <rPh sb="0" eb="2">
      <t>ダンセイ</t>
    </rPh>
    <rPh sb="8" eb="10">
      <t>ガイライ</t>
    </rPh>
    <rPh sb="10" eb="12">
      <t>ジュリョウ</t>
    </rPh>
    <rPh sb="12" eb="13">
      <t>リツ</t>
    </rPh>
    <phoneticPr fontId="4"/>
  </si>
  <si>
    <t>女性・年齢階級別外来受療率</t>
    <rPh sb="0" eb="2">
      <t>ジョセイ</t>
    </rPh>
    <rPh sb="3" eb="5">
      <t>ネンレイ</t>
    </rPh>
    <rPh sb="5" eb="7">
      <t>カイキュウ</t>
    </rPh>
    <rPh sb="7" eb="8">
      <t>ベツ</t>
    </rPh>
    <rPh sb="8" eb="10">
      <t>ガイライ</t>
    </rPh>
    <rPh sb="10" eb="12">
      <t>ジュリョウ</t>
    </rPh>
    <rPh sb="12" eb="13">
      <t>リツ</t>
    </rPh>
    <phoneticPr fontId="4"/>
  </si>
  <si>
    <t>全国の性・年齢階級別の外来受療率（人口10万人対外来患者千人）</t>
    <phoneticPr fontId="4"/>
  </si>
  <si>
    <t>全国の性・年齢階級別患者数</t>
    <rPh sb="0" eb="2">
      <t>ゼンコク</t>
    </rPh>
    <rPh sb="3" eb="4">
      <t>セイ</t>
    </rPh>
    <rPh sb="5" eb="7">
      <t>ネンレイ</t>
    </rPh>
    <rPh sb="7" eb="9">
      <t>カイキュウ</t>
    </rPh>
    <rPh sb="9" eb="10">
      <t>ベツ</t>
    </rPh>
    <rPh sb="10" eb="12">
      <t>カンジャ</t>
    </rPh>
    <rPh sb="12" eb="13">
      <t>スウ</t>
    </rPh>
    <phoneticPr fontId="4"/>
  </si>
  <si>
    <t>※外来患者数は、患者調査（平成29年） 「上巻第１１表推計患者数，病院－一般診療所・入院－外来×性・年齢階級別」に基づき集計。</t>
    <rPh sb="1" eb="3">
      <t>ガイライ</t>
    </rPh>
    <rPh sb="3" eb="5">
      <t>カンジャ</t>
    </rPh>
    <rPh sb="5" eb="6">
      <t>スウ</t>
    </rPh>
    <rPh sb="57" eb="58">
      <t>モト</t>
    </rPh>
    <rPh sb="60" eb="62">
      <t>シュウケイモトシュウケイ</t>
    </rPh>
    <phoneticPr fontId="5"/>
  </si>
  <si>
    <t>総数（人）</t>
    <rPh sb="0" eb="2">
      <t>ソウスウ</t>
    </rPh>
    <rPh sb="3" eb="4">
      <t>ニン</t>
    </rPh>
    <phoneticPr fontId="4"/>
  </si>
  <si>
    <t>男性・年齢階級別患者数（人）</t>
    <rPh sb="0" eb="2">
      <t>ダンセイ</t>
    </rPh>
    <rPh sb="8" eb="10">
      <t>カンジャ</t>
    </rPh>
    <rPh sb="10" eb="11">
      <t>スウ</t>
    </rPh>
    <rPh sb="12" eb="13">
      <t>ニン</t>
    </rPh>
    <phoneticPr fontId="4"/>
  </si>
  <si>
    <t>女性・年齢階級別患者数（人）</t>
    <rPh sb="0" eb="2">
      <t>ジョセイ</t>
    </rPh>
    <rPh sb="8" eb="10">
      <t>カンジャ</t>
    </rPh>
    <rPh sb="10" eb="11">
      <t>スウ</t>
    </rPh>
    <rPh sb="12" eb="13">
      <t>ニン</t>
    </rPh>
    <phoneticPr fontId="4"/>
  </si>
  <si>
    <t>外来患者数</t>
    <rPh sb="0" eb="2">
      <t>ガイライ</t>
    </rPh>
    <rPh sb="2" eb="4">
      <t>カンジャ</t>
    </rPh>
    <rPh sb="4" eb="5">
      <t>スウ</t>
    </rPh>
    <phoneticPr fontId="29"/>
  </si>
  <si>
    <t>診療所の外来患者対応割合</t>
    <rPh sb="6" eb="8">
      <t>カンジャ</t>
    </rPh>
    <rPh sb="8" eb="10">
      <t>タイオウ</t>
    </rPh>
    <phoneticPr fontId="4"/>
  </si>
  <si>
    <t>※ＮＤＢ(レセプト情報・特定健診等情報データベース)の平成29年4月から30年3月までの診療分データ（12か月）に基づき抽出・集計したもの。</t>
    <phoneticPr fontId="4"/>
  </si>
  <si>
    <t>※ 令和4年7月時点の二次医療圏における割合を、変更後の医療圏における外来医療需要の構成比率により加重平均することで算出。</t>
    <rPh sb="2" eb="4">
      <t>レイワ</t>
    </rPh>
    <rPh sb="5" eb="6">
      <t>ネン</t>
    </rPh>
    <rPh sb="7" eb="10">
      <t>ガツジテン</t>
    </rPh>
    <rPh sb="11" eb="16">
      <t>ニジイリョウケン</t>
    </rPh>
    <rPh sb="20" eb="22">
      <t>ワリアイ</t>
    </rPh>
    <rPh sb="24" eb="27">
      <t>ヘンコウゴ</t>
    </rPh>
    <rPh sb="28" eb="31">
      <t>イリョウケン</t>
    </rPh>
    <rPh sb="35" eb="41">
      <t>ガイライイリョウジュヨウ</t>
    </rPh>
    <rPh sb="42" eb="46">
      <t>コウセイヒリツ</t>
    </rPh>
    <rPh sb="49" eb="53">
      <t>カジュウヘイキン</t>
    </rPh>
    <rPh sb="58" eb="60">
      <t>サンシュツ</t>
    </rPh>
    <phoneticPr fontId="4"/>
  </si>
  <si>
    <t>※診療所外来患者対応割合 ＝ （当該地域内の診療所の外来患者延数）÷ （当該地域内の診療所の外来患者延数 + 当該地域内の病院の外来患者延数）</t>
    <phoneticPr fontId="4"/>
  </si>
  <si>
    <t>※ ここでの外来患者延数は、NDBデータにおける医科レセプト（入院外）の初診・再診及び往診・在宅訪問診療の診療行為の算定回数を合算したもの。</t>
    <phoneticPr fontId="4"/>
  </si>
  <si>
    <t>診療所の外来患者対応割合</t>
    <rPh sb="0" eb="3">
      <t>シンリョウジョ</t>
    </rPh>
    <rPh sb="4" eb="6">
      <t>ガイライ</t>
    </rPh>
    <rPh sb="6" eb="8">
      <t>カンジャ</t>
    </rPh>
    <rPh sb="8" eb="10">
      <t>タイオウ</t>
    </rPh>
    <rPh sb="10" eb="12">
      <t>ワリアイ</t>
    </rPh>
    <phoneticPr fontId="4"/>
  </si>
  <si>
    <t>　内容説明〔外来医師偏在指標（令和６年１月公表版）.xlsx〕</t>
    <rPh sb="1" eb="3">
      <t>ナイヨウ</t>
    </rPh>
    <rPh sb="3" eb="5">
      <t>セツメイ</t>
    </rPh>
    <rPh sb="15" eb="17">
      <t>レイワ</t>
    </rPh>
    <rPh sb="18" eb="19">
      <t>ネン</t>
    </rPh>
    <rPh sb="20" eb="21">
      <t>ガツ</t>
    </rPh>
    <rPh sb="21" eb="23">
      <t>コウヒョウ</t>
    </rPh>
    <rPh sb="23" eb="24">
      <t>バン</t>
    </rPh>
    <phoneticPr fontId="4"/>
  </si>
  <si>
    <t>《外来医師偏在指標算出ロジックの内容説明》</t>
    <rPh sb="9" eb="11">
      <t>サンシュツ</t>
    </rPh>
    <rPh sb="16" eb="18">
      <t>ナイヨウ</t>
    </rPh>
    <rPh sb="18" eb="20">
      <t>セツメイ</t>
    </rPh>
    <phoneticPr fontId="4"/>
  </si>
  <si>
    <t>第8次医療計画における二次医療圏</t>
    <rPh sb="0" eb="1">
      <t>ダイ</t>
    </rPh>
    <rPh sb="2" eb="3">
      <t>ジ</t>
    </rPh>
    <rPh sb="3" eb="5">
      <t>イリョウ</t>
    </rPh>
    <rPh sb="5" eb="7">
      <t>ケイカク</t>
    </rPh>
    <rPh sb="11" eb="13">
      <t>ニジ</t>
    </rPh>
    <rPh sb="13" eb="15">
      <t>イリョウ</t>
    </rPh>
    <rPh sb="15" eb="16">
      <t>ケン</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</si>
</sst>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00"/>
    <numFmt numFmtId="177" formatCode="0.0"/>
    <numFmt numFmtId="178" formatCode="#,##0.000;[Red]\-#,##0.000"/>
    <numFmt numFmtId="179" formatCode="0.000000"/>
    <numFmt numFmtId="180" formatCode="0.0000000"/>
    <numFmt numFmtId="181" formatCode="0.00000000000"/>
    <numFmt numFmtId="182" formatCode="#,##0.000_ ;[Red]\-#,##0.000\ "/>
    <numFmt numFmtId="183" formatCode="0.0000"/>
  </numFmts>
  <fonts count="40" x14ac:knownFonts="1">
    <font>
      <sz val="9"/>
      <color theme="1"/>
      <name val="メイリオ"/>
      <family val="2"/>
      <charset val="128"/>
    </font>
    <font>
      <sz val="11"/>
      <color theme="1"/>
      <name val="ＭＳ Ｐゴシック"/>
      <family val="2"/>
      <charset val="128"/>
      <scheme val="minor"/>
    </font>
    <font>
      <sz val="9"/>
      <color theme="1"/>
      <name val="メイリオ"/>
      <family val="2"/>
      <charset val="128"/>
    </font>
    <font>
      <sz val="9"/>
      <color theme="1"/>
      <name val="メイリオ"/>
      <family val="3"/>
      <charset val="128"/>
    </font>
    <font>
      <sz val="6"/>
      <name val="メイリオ"/>
      <family val="2"/>
      <charset val="128"/>
    </font>
    <font>
      <sz val="6"/>
      <name val="ＭＳ Ｐゴシック"/>
      <family val="3"/>
      <charset val="128"/>
      <scheme val="minor"/>
    </font>
    <font>
      <b/>
      <sz val="15"/>
      <color theme="3"/>
      <name val="メイリオ"/>
      <family val="2"/>
      <charset val="128"/>
    </font>
    <font>
      <b/>
      <sz val="11"/>
      <color theme="3"/>
      <name val="メイリオ"/>
      <family val="2"/>
      <charset val="128"/>
    </font>
    <font>
      <sz val="9"/>
      <color rgb="FF0070C0"/>
      <name val="メイリオ"/>
      <family val="3"/>
      <charset val="128"/>
    </font>
    <font>
      <b/>
      <sz val="9"/>
      <color rgb="FF0070C0"/>
      <name val="メイリオ"/>
      <family val="3"/>
      <charset val="128"/>
    </font>
    <font>
      <sz val="6"/>
      <name val="Meiryo UI"/>
      <family val="2"/>
      <charset val="128"/>
    </font>
    <font>
      <b/>
      <sz val="18"/>
      <color theme="1"/>
      <name val="メイリオ"/>
      <family val="3"/>
      <charset val="128"/>
    </font>
    <font>
      <b/>
      <sz val="28"/>
      <color theme="0"/>
      <name val="メイリオ"/>
      <family val="3"/>
      <charset val="128"/>
    </font>
    <font>
      <b/>
      <sz val="36"/>
      <color theme="0"/>
      <name val="メイリオ"/>
      <family val="3"/>
      <charset val="128"/>
    </font>
    <font>
      <sz val="9"/>
      <name val="メイリオ"/>
      <family val="3"/>
      <charset val="128"/>
    </font>
    <font>
      <sz val="11"/>
      <color theme="1"/>
      <name val="ＭＳ Ｐゴシック"/>
      <family val="2"/>
      <scheme val="minor"/>
    </font>
    <font>
      <sz val="9"/>
      <color rgb="FF0070C0"/>
      <name val="メイリオ"/>
      <family val="2"/>
      <charset val="128"/>
    </font>
    <font>
      <b/>
      <sz val="10.5"/>
      <color theme="1"/>
      <name val="メイリオ"/>
      <family val="3"/>
      <charset val="128"/>
    </font>
    <font>
      <b/>
      <sz val="26"/>
      <color theme="0"/>
      <name val="メイリオ"/>
      <family val="3"/>
      <charset val="128"/>
    </font>
    <font>
      <sz val="6"/>
      <name val="ＭＳ Ｐゴシック"/>
      <family val="3"/>
      <charset val="128"/>
    </font>
    <font>
      <sz val="9"/>
      <color theme="1"/>
      <name val="Meiryo UI"/>
      <family val="2"/>
      <charset val="128"/>
    </font>
    <font>
      <sz val="11"/>
      <color theme="1"/>
      <name val="ＭＳ Ｐゴシック"/>
      <family val="2"/>
      <charset val="128"/>
      <scheme val="minor"/>
    </font>
    <font>
      <sz val="9"/>
      <color theme="1"/>
      <name val="Meiryo UI"/>
      <family val="3"/>
      <charset val="128"/>
    </font>
    <font>
      <sz val="11"/>
      <color theme="1"/>
      <name val="Meiryo UI"/>
      <family val="2"/>
      <charset val="128"/>
    </font>
    <font>
      <sz val="12"/>
      <color theme="1"/>
      <name val="メイリオ"/>
      <family val="2"/>
      <charset val="128"/>
    </font>
    <font>
      <sz val="18"/>
      <color theme="1"/>
      <name val="メイリオ"/>
      <family val="2"/>
      <charset val="128"/>
    </font>
    <font>
      <sz val="14"/>
      <color theme="1"/>
      <name val="メイリオ"/>
      <family val="2"/>
      <charset val="128"/>
    </font>
    <font>
      <sz val="14"/>
      <color theme="1"/>
      <name val="メイリオ"/>
      <family val="3"/>
      <charset val="128"/>
    </font>
    <font>
      <sz val="12"/>
      <color theme="1"/>
      <name val="メイリオ"/>
      <family val="3"/>
      <charset val="128"/>
    </font>
    <font>
      <sz val="6"/>
      <name val="ＭＳ Ｐゴシック"/>
      <family val="2"/>
      <charset val="128"/>
      <scheme val="minor"/>
    </font>
    <font>
      <sz val="9"/>
      <color rgb="FF006100"/>
      <name val="メイリオ"/>
      <family val="2"/>
      <charset val="128"/>
    </font>
    <font>
      <vertAlign val="superscript"/>
      <sz val="14"/>
      <color rgb="FFFF0000"/>
      <name val="メイリオ"/>
      <family val="3"/>
      <charset val="128"/>
    </font>
    <font>
      <vertAlign val="superscript"/>
      <sz val="12"/>
      <color rgb="FFFF0000"/>
      <name val="メイリオ"/>
      <family val="3"/>
      <charset val="128"/>
    </font>
    <font>
      <sz val="24"/>
      <color theme="1"/>
      <name val="メイリオ"/>
      <family val="2"/>
      <charset val="128"/>
    </font>
    <font>
      <sz val="9"/>
      <name val="Meiryo UI"/>
      <family val="3"/>
      <charset val="128"/>
    </font>
    <font>
      <sz val="12"/>
      <color rgb="FFFF0000"/>
      <name val="メイリオ"/>
      <family val="2"/>
      <charset val="128"/>
    </font>
    <font>
      <sz val="12"/>
      <name val="メイリオ"/>
      <family val="3"/>
      <charset val="128"/>
    </font>
    <font>
      <sz val="12"/>
      <name val="メイリオ"/>
      <family val="2"/>
      <charset val="128"/>
    </font>
    <font>
      <sz val="9"/>
      <name val="Meiryo UI"/>
      <family val="2"/>
      <charset val="128"/>
    </font>
    <font>
      <sz val="24"/>
      <color theme="1"/>
      <name val="メイリオ"/>
      <family val="3"/>
      <charset val="128"/>
    </font>
  </fonts>
  <fills count="21">
    <fill>
      <patternFill patternType="none"/>
    </fill>
    <fill>
      <patternFill patternType="gray125"/>
    </fill>
    <fill>
      <patternFill patternType="solid">
        <fgColor theme="9" tint="0.59999389629810485"/>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0"/>
        <bgColor indexed="64"/>
      </patternFill>
    </fill>
    <fill>
      <patternFill patternType="solid">
        <fgColor theme="7" tint="-0.249977111117893"/>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9"/>
        <bgColor indexed="64"/>
      </patternFill>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theme="5"/>
        <bgColor indexed="64"/>
      </patternFill>
    </fill>
    <fill>
      <patternFill patternType="solid">
        <fgColor theme="4"/>
        <bgColor indexed="64"/>
      </patternFill>
    </fill>
    <fill>
      <patternFill patternType="solid">
        <fgColor theme="0" tint="-0.14999847407452621"/>
        <bgColor indexed="64"/>
      </patternFill>
    </fill>
  </fills>
  <borders count="31">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4.9989318521683403E-2"/>
      </left>
      <right style="thin">
        <color theme="0" tint="-4.9989318521683403E-2"/>
      </right>
      <top/>
      <bottom/>
      <diagonal/>
    </border>
    <border>
      <left/>
      <right style="thin">
        <color theme="0" tint="-4.9989318521683403E-2"/>
      </right>
      <top/>
      <bottom/>
      <diagonal/>
    </border>
    <border>
      <left/>
      <right/>
      <top style="thick">
        <color rgb="FF0070C0"/>
      </top>
      <bottom/>
      <diagonal/>
    </border>
    <border>
      <left/>
      <right style="thick">
        <color rgb="FF0070C0"/>
      </right>
      <top/>
      <bottom style="thick">
        <color rgb="FF0070C0"/>
      </bottom>
      <diagonal/>
    </border>
    <border>
      <left/>
      <right/>
      <top/>
      <bottom style="thick">
        <color rgb="FF0070C0"/>
      </bottom>
      <diagonal/>
    </border>
    <border>
      <left style="thick">
        <color rgb="FF0070C0"/>
      </left>
      <right/>
      <top/>
      <bottom style="thick">
        <color rgb="FF0070C0"/>
      </bottom>
      <diagonal/>
    </border>
    <border>
      <left/>
      <right style="thick">
        <color rgb="FF0070C0"/>
      </right>
      <top style="thick">
        <color rgb="FF0070C0"/>
      </top>
      <bottom/>
      <diagonal/>
    </border>
    <border>
      <left style="thick">
        <color rgb="FF0070C0"/>
      </left>
      <right/>
      <top style="thick">
        <color rgb="FF0070C0"/>
      </top>
      <bottom/>
      <diagonal/>
    </border>
    <border>
      <left/>
      <right/>
      <top/>
      <bottom style="mediumDashed">
        <color rgb="FF0070C0"/>
      </bottom>
      <diagonal/>
    </border>
    <border>
      <left/>
      <right style="mediumDashed">
        <color rgb="FF0070C0"/>
      </right>
      <top/>
      <bottom style="mediumDashed">
        <color rgb="FF0070C0"/>
      </bottom>
      <diagonal/>
    </border>
    <border>
      <left/>
      <right/>
      <top/>
      <bottom style="mediumDashed">
        <color auto="1"/>
      </bottom>
      <diagonal/>
    </border>
    <border>
      <left/>
      <right style="mediumDashed">
        <color rgb="FF0070C0"/>
      </right>
      <top/>
      <bottom/>
      <diagonal/>
    </border>
    <border>
      <left style="thick">
        <color rgb="FF0070C0"/>
      </left>
      <right/>
      <top/>
      <bottom/>
      <diagonal/>
    </border>
    <border>
      <left/>
      <right style="thick">
        <color rgb="FF0070C0"/>
      </right>
      <top/>
      <bottom/>
      <diagonal/>
    </border>
    <border>
      <left style="mediumDashed">
        <color rgb="FF0070C0"/>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top/>
      <bottom style="thin">
        <color indexed="64"/>
      </bottom>
      <diagonal/>
    </border>
    <border>
      <left/>
      <right style="hair">
        <color auto="1"/>
      </right>
      <top/>
      <bottom/>
      <diagonal/>
    </border>
    <border>
      <left/>
      <right style="hair">
        <color auto="1"/>
      </right>
      <top/>
      <bottom style="hair">
        <color auto="1"/>
      </bottom>
      <diagonal/>
    </border>
  </borders>
  <cellStyleXfs count="19">
    <xf numFmtId="0" fontId="0" fillId="0" borderId="0">
      <alignment vertical="center"/>
    </xf>
    <xf numFmtId="38" fontId="2" fillId="0" borderId="0" applyFont="0" applyFill="0" applyBorder="0" applyAlignment="0" applyProtection="0">
      <alignment vertical="center"/>
    </xf>
    <xf numFmtId="0" fontId="2" fillId="0" borderId="0">
      <alignment vertical="center"/>
    </xf>
    <xf numFmtId="0" fontId="15" fillId="0" borderId="0"/>
    <xf numFmtId="38" fontId="15"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0" fillId="0" borderId="0">
      <alignment vertical="center"/>
    </xf>
    <xf numFmtId="0" fontId="20" fillId="0" borderId="0">
      <alignment vertical="center"/>
    </xf>
    <xf numFmtId="38" fontId="21" fillId="0" borderId="0" applyFont="0" applyFill="0" applyBorder="0" applyAlignment="0" applyProtection="0">
      <alignment vertical="center"/>
    </xf>
    <xf numFmtId="9" fontId="23" fillId="0" borderId="0" applyFont="0" applyFill="0" applyBorder="0" applyAlignment="0" applyProtection="0">
      <alignment vertical="center"/>
    </xf>
    <xf numFmtId="38" fontId="20" fillId="0" borderId="0" applyFont="0" applyFill="0" applyBorder="0" applyAlignment="0" applyProtection="0">
      <alignment vertical="center"/>
    </xf>
    <xf numFmtId="38" fontId="23" fillId="0" borderId="0" applyFont="0" applyFill="0" applyBorder="0" applyAlignment="0" applyProtection="0">
      <alignment vertical="center"/>
    </xf>
    <xf numFmtId="38" fontId="2" fillId="0" borderId="0" applyFont="0" applyFill="0" applyBorder="0" applyAlignment="0" applyProtection="0">
      <alignment vertical="center"/>
    </xf>
    <xf numFmtId="0" fontId="21" fillId="0" borderId="0">
      <alignment vertical="center"/>
    </xf>
    <xf numFmtId="0" fontId="23" fillId="0" borderId="0">
      <alignment vertical="center"/>
    </xf>
    <xf numFmtId="0" fontId="20" fillId="0" borderId="0">
      <alignment vertical="center"/>
    </xf>
    <xf numFmtId="0" fontId="1" fillId="0" borderId="0">
      <alignment vertical="center"/>
    </xf>
    <xf numFmtId="38" fontId="20" fillId="0" borderId="0" applyFont="0" applyFill="0" applyBorder="0" applyAlignment="0" applyProtection="0">
      <alignment vertical="center"/>
    </xf>
  </cellStyleXfs>
  <cellXfs count="237">
    <xf numFmtId="0" fontId="0" fillId="0" borderId="0" xfId="0">
      <alignment vertical="center"/>
    </xf>
    <xf numFmtId="0" fontId="3" fillId="3" borderId="0" xfId="0" applyFont="1" applyFill="1" applyAlignment="1">
      <alignment vertical="center" shrinkToFit="1"/>
    </xf>
    <xf numFmtId="0" fontId="3" fillId="4" borderId="0" xfId="0" applyFont="1" applyFill="1" applyAlignment="1">
      <alignment vertical="center" shrinkToFit="1"/>
    </xf>
    <xf numFmtId="0" fontId="3" fillId="0" borderId="0" xfId="0" applyFont="1" applyAlignment="1">
      <alignment vertical="center" shrinkToFit="1"/>
    </xf>
    <xf numFmtId="176" fontId="3" fillId="4" borderId="0" xfId="0" applyNumberFormat="1" applyFont="1" applyFill="1" applyAlignment="1">
      <alignment horizontal="center" vertical="center" shrinkToFit="1"/>
    </xf>
    <xf numFmtId="177" fontId="3" fillId="3" borderId="0" xfId="1" applyNumberFormat="1" applyFont="1" applyFill="1" applyAlignment="1">
      <alignment vertical="center" shrinkToFit="1"/>
    </xf>
    <xf numFmtId="0" fontId="3" fillId="2" borderId="2" xfId="0" applyFont="1" applyFill="1" applyBorder="1" applyAlignment="1">
      <alignment horizontal="center" vertical="center" wrapText="1"/>
    </xf>
    <xf numFmtId="177" fontId="3" fillId="3" borderId="0" xfId="0" applyNumberFormat="1" applyFont="1" applyFill="1" applyAlignment="1">
      <alignment vertical="center" shrinkToFit="1"/>
    </xf>
    <xf numFmtId="177" fontId="3" fillId="4" borderId="0" xfId="0" applyNumberFormat="1" applyFont="1" applyFill="1" applyAlignment="1">
      <alignment vertical="center" shrinkToFit="1"/>
    </xf>
    <xf numFmtId="0" fontId="0" fillId="2" borderId="3" xfId="0" applyFill="1" applyBorder="1">
      <alignment vertical="center"/>
    </xf>
    <xf numFmtId="1" fontId="3" fillId="3" borderId="0" xfId="1" applyNumberFormat="1" applyFont="1" applyFill="1" applyAlignment="1">
      <alignment vertical="center" shrinkToFit="1"/>
    </xf>
    <xf numFmtId="1" fontId="3" fillId="4" borderId="0" xfId="1" applyNumberFormat="1" applyFont="1" applyFill="1" applyAlignment="1">
      <alignment vertical="center" shrinkToFit="1"/>
    </xf>
    <xf numFmtId="1" fontId="0" fillId="0" borderId="0" xfId="1" applyNumberFormat="1" applyFont="1">
      <alignment vertical="center"/>
    </xf>
    <xf numFmtId="178" fontId="3" fillId="3" borderId="0" xfId="1" applyNumberFormat="1" applyFont="1" applyFill="1" applyAlignment="1">
      <alignment horizontal="center" vertical="center" shrinkToFit="1"/>
    </xf>
    <xf numFmtId="0" fontId="8" fillId="0" borderId="0" xfId="0" applyFont="1" applyAlignment="1">
      <alignment vertical="center" shrinkToFit="1"/>
    </xf>
    <xf numFmtId="0" fontId="16" fillId="0" borderId="0" xfId="0" applyFont="1" applyAlignment="1">
      <alignment vertical="center" shrinkToFit="1"/>
    </xf>
    <xf numFmtId="0" fontId="0" fillId="6" borderId="0" xfId="0" applyFill="1">
      <alignment vertical="center"/>
    </xf>
    <xf numFmtId="0" fontId="17" fillId="6" borderId="0" xfId="0" applyFont="1" applyFill="1" applyAlignment="1"/>
    <xf numFmtId="0" fontId="11" fillId="6" borderId="0" xfId="0" applyFont="1" applyFill="1" applyAlignment="1">
      <alignment horizontal="center" vertical="center"/>
    </xf>
    <xf numFmtId="0" fontId="0" fillId="6" borderId="9" xfId="0" applyFill="1" applyBorder="1">
      <alignment vertical="center"/>
    </xf>
    <xf numFmtId="0" fontId="0" fillId="6" borderId="15" xfId="0" applyFill="1" applyBorder="1">
      <alignment vertical="center"/>
    </xf>
    <xf numFmtId="0" fontId="0" fillId="6" borderId="16" xfId="0" applyFill="1" applyBorder="1">
      <alignment vertical="center"/>
    </xf>
    <xf numFmtId="0" fontId="0" fillId="6" borderId="17" xfId="0" applyFill="1" applyBorder="1">
      <alignment vertical="center"/>
    </xf>
    <xf numFmtId="0" fontId="0" fillId="6" borderId="18" xfId="0" applyFill="1" applyBorder="1">
      <alignment vertical="center"/>
    </xf>
    <xf numFmtId="0" fontId="11" fillId="6" borderId="0" xfId="0" applyFont="1" applyFill="1">
      <alignment vertical="center"/>
    </xf>
    <xf numFmtId="0" fontId="11" fillId="6" borderId="19" xfId="0" applyFont="1" applyFill="1" applyBorder="1">
      <alignment vertical="center"/>
    </xf>
    <xf numFmtId="0" fontId="11" fillId="6" borderId="20" xfId="0" applyFont="1" applyFill="1" applyBorder="1">
      <alignment vertical="center"/>
    </xf>
    <xf numFmtId="0" fontId="0" fillId="6" borderId="21" xfId="0" applyFill="1" applyBorder="1">
      <alignment vertical="center"/>
    </xf>
    <xf numFmtId="38" fontId="0" fillId="0" borderId="0" xfId="1" applyFont="1">
      <alignment vertical="center"/>
    </xf>
    <xf numFmtId="9" fontId="0" fillId="0" borderId="0" xfId="5" applyFont="1">
      <alignment vertical="center"/>
    </xf>
    <xf numFmtId="0" fontId="0" fillId="0" borderId="0" xfId="0" applyAlignment="1">
      <alignment vertical="center" shrinkToFit="1"/>
    </xf>
    <xf numFmtId="0" fontId="0" fillId="0" borderId="0" xfId="0" quotePrefix="1">
      <alignment vertical="center"/>
    </xf>
    <xf numFmtId="0" fontId="0" fillId="6" borderId="18" xfId="0" applyFill="1" applyBorder="1" applyAlignment="1">
      <alignment horizontal="right"/>
    </xf>
    <xf numFmtId="0" fontId="0" fillId="8" borderId="0" xfId="0" applyFill="1">
      <alignment vertical="center"/>
    </xf>
    <xf numFmtId="0" fontId="0" fillId="3" borderId="0" xfId="0" applyFill="1">
      <alignment vertical="center"/>
    </xf>
    <xf numFmtId="0" fontId="0" fillId="9" borderId="0" xfId="0" applyFill="1">
      <alignment vertical="center"/>
    </xf>
    <xf numFmtId="0" fontId="0" fillId="10" borderId="0" xfId="0" applyFill="1">
      <alignment vertical="center"/>
    </xf>
    <xf numFmtId="0" fontId="0" fillId="11" borderId="0" xfId="0" applyFill="1">
      <alignment vertical="center"/>
    </xf>
    <xf numFmtId="0" fontId="0" fillId="12" borderId="0" xfId="0" applyFill="1">
      <alignment vertical="center"/>
    </xf>
    <xf numFmtId="0" fontId="0" fillId="13" borderId="0" xfId="0" applyFill="1">
      <alignment vertical="center"/>
    </xf>
    <xf numFmtId="0" fontId="0" fillId="14" borderId="0" xfId="0" applyFill="1">
      <alignment vertical="center"/>
    </xf>
    <xf numFmtId="0" fontId="0" fillId="15" borderId="0" xfId="0" applyFill="1">
      <alignment vertical="center"/>
    </xf>
    <xf numFmtId="0" fontId="0" fillId="16" borderId="0" xfId="0" applyFill="1">
      <alignment vertical="center"/>
    </xf>
    <xf numFmtId="0" fontId="0" fillId="17" borderId="0" xfId="0" applyFill="1">
      <alignment vertical="center"/>
    </xf>
    <xf numFmtId="0" fontId="0" fillId="18" borderId="0" xfId="0" applyFill="1">
      <alignment vertical="center"/>
    </xf>
    <xf numFmtId="0" fontId="0" fillId="19" borderId="0" xfId="0" applyFill="1">
      <alignment vertical="center"/>
    </xf>
    <xf numFmtId="0" fontId="0" fillId="9" borderId="0" xfId="0" applyFill="1" applyAlignment="1">
      <alignment horizontal="center" vertical="center"/>
    </xf>
    <xf numFmtId="1" fontId="0" fillId="9" borderId="0" xfId="1" applyNumberFormat="1" applyFont="1" applyFill="1" applyAlignment="1">
      <alignment horizontal="center" vertical="center"/>
    </xf>
    <xf numFmtId="0" fontId="0" fillId="12" borderId="0" xfId="0" applyFill="1" applyAlignment="1">
      <alignment horizontal="center" vertical="center"/>
    </xf>
    <xf numFmtId="38" fontId="0" fillId="12" borderId="0" xfId="1" applyFont="1" applyFill="1" applyAlignment="1">
      <alignment horizontal="center" vertical="center"/>
    </xf>
    <xf numFmtId="0" fontId="0" fillId="15" borderId="0" xfId="0" applyFill="1" applyAlignment="1">
      <alignment horizontal="center" vertical="center"/>
    </xf>
    <xf numFmtId="38" fontId="0" fillId="15" borderId="0" xfId="1" applyFont="1" applyFill="1" applyAlignment="1">
      <alignment horizontal="center" vertical="center"/>
    </xf>
    <xf numFmtId="1" fontId="0" fillId="15" borderId="0" xfId="1" applyNumberFormat="1" applyFont="1" applyFill="1" applyAlignment="1">
      <alignment horizontal="center" vertical="center"/>
    </xf>
    <xf numFmtId="0" fontId="0" fillId="19" borderId="0" xfId="0" applyFill="1" applyAlignment="1">
      <alignment horizontal="center" vertical="center"/>
    </xf>
    <xf numFmtId="1" fontId="0" fillId="19" borderId="0" xfId="1" applyNumberFormat="1" applyFont="1" applyFill="1" applyAlignment="1">
      <alignment horizontal="center" vertical="center"/>
    </xf>
    <xf numFmtId="38" fontId="0" fillId="19" borderId="0" xfId="1" applyFont="1" applyFill="1" applyAlignment="1">
      <alignment horizontal="center" vertical="center"/>
    </xf>
    <xf numFmtId="0" fontId="0" fillId="0" borderId="0" xfId="0" applyAlignment="1">
      <alignment horizontal="right" vertical="center"/>
    </xf>
    <xf numFmtId="0" fontId="0" fillId="20" borderId="0" xfId="0" applyFill="1" applyAlignment="1">
      <alignment horizontal="center" vertical="center"/>
    </xf>
    <xf numFmtId="0" fontId="0" fillId="0" borderId="22" xfId="0" applyBorder="1">
      <alignment vertical="center"/>
    </xf>
    <xf numFmtId="0" fontId="0" fillId="0" borderId="23" xfId="0" applyBorder="1">
      <alignment vertical="center"/>
    </xf>
    <xf numFmtId="0" fontId="0" fillId="0" borderId="24" xfId="0" applyBorder="1">
      <alignment vertical="center"/>
    </xf>
    <xf numFmtId="38" fontId="0" fillId="0" borderId="0" xfId="1" applyFont="1" applyAlignment="1">
      <alignment horizontal="right" vertical="center"/>
    </xf>
    <xf numFmtId="1" fontId="0" fillId="0" borderId="0" xfId="0" applyNumberFormat="1" applyAlignment="1">
      <alignment vertical="center" shrinkToFit="1"/>
    </xf>
    <xf numFmtId="9" fontId="0" fillId="0" borderId="0" xfId="5" applyFont="1" applyAlignment="1">
      <alignment vertical="center" shrinkToFit="1"/>
    </xf>
    <xf numFmtId="0" fontId="3" fillId="2" borderId="1" xfId="0" applyFont="1" applyFill="1" applyBorder="1" applyAlignment="1">
      <alignment horizontal="center" vertical="center" wrapText="1"/>
    </xf>
    <xf numFmtId="177" fontId="3" fillId="0" borderId="0" xfId="0" applyNumberFormat="1" applyFont="1" applyAlignment="1">
      <alignment vertical="center" shrinkToFit="1"/>
    </xf>
    <xf numFmtId="176" fontId="3" fillId="0" borderId="0" xfId="0" applyNumberFormat="1" applyFont="1" applyAlignment="1">
      <alignment horizontal="center" vertical="center" shrinkToFit="1"/>
    </xf>
    <xf numFmtId="0" fontId="9" fillId="0" borderId="0" xfId="0" applyFont="1" applyAlignment="1">
      <alignment horizontal="center" vertical="center" wrapText="1"/>
    </xf>
    <xf numFmtId="0" fontId="3" fillId="0" borderId="0" xfId="0" applyFont="1" applyAlignment="1">
      <alignment horizontal="center" vertical="center" wrapText="1"/>
    </xf>
    <xf numFmtId="1" fontId="3" fillId="0" borderId="0" xfId="1" applyNumberFormat="1" applyFont="1" applyFill="1" applyAlignment="1">
      <alignment vertical="center" shrinkToFit="1"/>
    </xf>
    <xf numFmtId="0" fontId="14" fillId="0" borderId="0" xfId="0" applyFont="1" applyAlignment="1">
      <alignment horizontal="left" vertical="center"/>
    </xf>
    <xf numFmtId="177" fontId="3" fillId="0" borderId="0" xfId="1" applyNumberFormat="1" applyFont="1" applyFill="1" applyAlignment="1">
      <alignment vertical="center" shrinkToFit="1"/>
    </xf>
    <xf numFmtId="177" fontId="3" fillId="4" borderId="0" xfId="1" applyNumberFormat="1" applyFont="1" applyFill="1" applyAlignment="1">
      <alignment vertical="center" shrinkToFit="1"/>
    </xf>
    <xf numFmtId="0" fontId="2" fillId="0" borderId="0" xfId="6">
      <alignment vertical="center"/>
    </xf>
    <xf numFmtId="0" fontId="20" fillId="0" borderId="0" xfId="8">
      <alignment vertical="center"/>
    </xf>
    <xf numFmtId="0" fontId="3" fillId="0" borderId="0" xfId="6" applyFont="1" applyAlignment="1">
      <alignment vertical="center" shrinkToFit="1"/>
    </xf>
    <xf numFmtId="0" fontId="3" fillId="0" borderId="0" xfId="8" applyFont="1" applyAlignment="1">
      <alignment vertical="center" shrinkToFit="1"/>
    </xf>
    <xf numFmtId="0" fontId="3" fillId="4" borderId="0" xfId="6" applyFont="1" applyFill="1" applyAlignment="1">
      <alignment vertical="center" shrinkToFit="1"/>
    </xf>
    <xf numFmtId="0" fontId="3" fillId="4" borderId="0" xfId="8" applyFont="1" applyFill="1" applyAlignment="1">
      <alignment vertical="center" shrinkToFit="1"/>
    </xf>
    <xf numFmtId="0" fontId="2" fillId="4" borderId="0" xfId="6" applyFill="1">
      <alignment vertical="center"/>
    </xf>
    <xf numFmtId="0" fontId="3" fillId="3" borderId="0" xfId="6" applyFont="1" applyFill="1" applyAlignment="1">
      <alignment vertical="center" shrinkToFit="1"/>
    </xf>
    <xf numFmtId="0" fontId="3" fillId="3" borderId="0" xfId="8" applyFont="1" applyFill="1" applyAlignment="1">
      <alignment vertical="center" shrinkToFit="1"/>
    </xf>
    <xf numFmtId="0" fontId="2" fillId="3" borderId="0" xfId="6" applyFill="1">
      <alignment vertical="center"/>
    </xf>
    <xf numFmtId="0" fontId="3" fillId="2" borderId="1" xfId="8" applyFont="1" applyFill="1" applyBorder="1" applyAlignment="1">
      <alignment horizontal="center" vertical="center" wrapText="1"/>
    </xf>
    <xf numFmtId="0" fontId="3" fillId="2" borderId="2" xfId="8" applyFont="1" applyFill="1" applyBorder="1" applyAlignment="1">
      <alignment horizontal="center" vertical="center" wrapText="1"/>
    </xf>
    <xf numFmtId="0" fontId="20" fillId="2" borderId="3" xfId="8" applyFill="1" applyBorder="1">
      <alignment vertical="center"/>
    </xf>
    <xf numFmtId="0" fontId="3" fillId="0" borderId="0" xfId="6" applyFont="1">
      <alignment vertical="center"/>
    </xf>
    <xf numFmtId="0" fontId="20" fillId="0" borderId="0" xfId="8" applyAlignment="1">
      <alignment horizontal="center" vertical="center" wrapText="1"/>
    </xf>
    <xf numFmtId="179" fontId="0" fillId="0" borderId="0" xfId="0" applyNumberFormat="1">
      <alignment vertical="center"/>
    </xf>
    <xf numFmtId="0" fontId="24" fillId="0" borderId="0" xfId="6" applyFont="1">
      <alignment vertical="center"/>
    </xf>
    <xf numFmtId="0" fontId="28" fillId="0" borderId="0" xfId="6" applyFont="1">
      <alignment vertical="center"/>
    </xf>
    <xf numFmtId="49" fontId="24" fillId="0" borderId="0" xfId="6" applyNumberFormat="1" applyFont="1" applyAlignment="1">
      <alignment horizontal="right" vertical="center"/>
    </xf>
    <xf numFmtId="56" fontId="24" fillId="0" borderId="0" xfId="6" applyNumberFormat="1" applyFont="1">
      <alignment vertical="center"/>
    </xf>
    <xf numFmtId="0" fontId="21" fillId="0" borderId="29" xfId="14" applyBorder="1">
      <alignment vertical="center"/>
    </xf>
    <xf numFmtId="0" fontId="24" fillId="0" borderId="29" xfId="6" applyFont="1" applyBorder="1">
      <alignment vertical="center"/>
    </xf>
    <xf numFmtId="0" fontId="24" fillId="0" borderId="30" xfId="6" applyFont="1" applyBorder="1">
      <alignment vertical="center"/>
    </xf>
    <xf numFmtId="0" fontId="24" fillId="0" borderId="0" xfId="6" applyFont="1" applyAlignment="1">
      <alignment horizontal="center" vertical="center"/>
    </xf>
    <xf numFmtId="0" fontId="24" fillId="0" borderId="0" xfId="6" applyFont="1" applyAlignment="1">
      <alignment horizontal="left" vertical="center"/>
    </xf>
    <xf numFmtId="0" fontId="24" fillId="0" borderId="0" xfId="6" applyFont="1" applyAlignment="1">
      <alignment horizontal="center" vertical="center" wrapText="1"/>
    </xf>
    <xf numFmtId="0" fontId="33" fillId="0" borderId="0" xfId="6" applyFont="1" applyAlignment="1">
      <alignment horizontal="right" vertical="center"/>
    </xf>
    <xf numFmtId="0" fontId="11" fillId="0" borderId="0" xfId="6" applyFont="1" applyAlignment="1">
      <alignment horizontal="left" vertical="center"/>
    </xf>
    <xf numFmtId="0" fontId="25" fillId="0" borderId="0" xfId="6" applyFont="1" applyAlignment="1">
      <alignment horizontal="left" vertical="center"/>
    </xf>
    <xf numFmtId="0" fontId="27" fillId="0" borderId="0" xfId="6" applyFont="1" applyAlignment="1">
      <alignment horizontal="left" vertical="center"/>
    </xf>
    <xf numFmtId="0" fontId="24" fillId="0" borderId="0" xfId="2" applyFont="1">
      <alignment vertical="center"/>
    </xf>
    <xf numFmtId="0" fontId="2" fillId="0" borderId="0" xfId="2">
      <alignment vertical="center"/>
    </xf>
    <xf numFmtId="0" fontId="21" fillId="0" borderId="0" xfId="14">
      <alignment vertical="center"/>
    </xf>
    <xf numFmtId="0" fontId="28" fillId="0" borderId="0" xfId="14" applyFont="1">
      <alignment vertical="center"/>
    </xf>
    <xf numFmtId="0" fontId="28" fillId="0" borderId="0" xfId="15" applyFont="1">
      <alignment vertical="center"/>
    </xf>
    <xf numFmtId="176" fontId="3" fillId="3" borderId="0" xfId="1" applyNumberFormat="1" applyFont="1" applyFill="1" applyAlignment="1">
      <alignment horizontal="center" vertical="center" shrinkToFit="1"/>
    </xf>
    <xf numFmtId="176" fontId="3" fillId="4" borderId="0" xfId="1" applyNumberFormat="1" applyFont="1" applyFill="1" applyAlignment="1">
      <alignment horizontal="center" vertical="center" shrinkToFit="1"/>
    </xf>
    <xf numFmtId="176" fontId="3" fillId="0" borderId="0" xfId="1" applyNumberFormat="1" applyFont="1" applyFill="1" applyAlignment="1">
      <alignment horizontal="center" vertical="center" shrinkToFit="1"/>
    </xf>
    <xf numFmtId="1" fontId="3" fillId="3" borderId="0" xfId="0" applyNumberFormat="1" applyFont="1" applyFill="1" applyAlignment="1">
      <alignment vertical="center" shrinkToFit="1"/>
    </xf>
    <xf numFmtId="1" fontId="0" fillId="0" borderId="0" xfId="0" applyNumberFormat="1">
      <alignment vertical="center"/>
    </xf>
    <xf numFmtId="1" fontId="3" fillId="4" borderId="0" xfId="0" applyNumberFormat="1" applyFont="1" applyFill="1" applyAlignment="1">
      <alignment vertical="center" shrinkToFit="1"/>
    </xf>
    <xf numFmtId="1" fontId="3" fillId="0" borderId="0" xfId="0" applyNumberFormat="1" applyFont="1" applyAlignment="1">
      <alignment vertical="center" shrinkToFit="1"/>
    </xf>
    <xf numFmtId="176" fontId="3" fillId="3" borderId="0" xfId="1" applyNumberFormat="1" applyFont="1" applyFill="1" applyAlignment="1">
      <alignment vertical="center" shrinkToFit="1"/>
    </xf>
    <xf numFmtId="176" fontId="3" fillId="3" borderId="0" xfId="0" applyNumberFormat="1" applyFont="1" applyFill="1" applyAlignment="1">
      <alignment vertical="center" shrinkToFit="1"/>
    </xf>
    <xf numFmtId="180" fontId="0" fillId="0" borderId="0" xfId="0" applyNumberFormat="1">
      <alignment vertical="center"/>
    </xf>
    <xf numFmtId="181" fontId="0" fillId="0" borderId="0" xfId="0" applyNumberFormat="1">
      <alignment vertical="center"/>
    </xf>
    <xf numFmtId="0" fontId="3" fillId="0" borderId="0" xfId="8" applyFont="1" applyAlignment="1">
      <alignment horizontal="center" vertical="center" wrapText="1"/>
    </xf>
    <xf numFmtId="0" fontId="3" fillId="0" borderId="0" xfId="8" applyFont="1" applyAlignment="1">
      <alignment horizontal="left" vertical="center"/>
    </xf>
    <xf numFmtId="0" fontId="3" fillId="3" borderId="0" xfId="8" applyFont="1" applyFill="1" applyAlignment="1">
      <alignment horizontal="left" vertical="center" wrapText="1" shrinkToFit="1"/>
    </xf>
    <xf numFmtId="38" fontId="3" fillId="0" borderId="0" xfId="12" quotePrefix="1" applyFont="1" applyAlignment="1">
      <alignment horizontal="right" vertical="center"/>
    </xf>
    <xf numFmtId="0" fontId="3" fillId="0" borderId="0" xfId="6" quotePrefix="1" applyFont="1" applyAlignment="1">
      <alignment horizontal="center" vertical="center"/>
    </xf>
    <xf numFmtId="0" fontId="0" fillId="0" borderId="0" xfId="6" applyFont="1">
      <alignment vertical="center"/>
    </xf>
    <xf numFmtId="0" fontId="3" fillId="0" borderId="0" xfId="2" applyFont="1">
      <alignment vertical="center"/>
    </xf>
    <xf numFmtId="182" fontId="20" fillId="0" borderId="0" xfId="8" applyNumberFormat="1">
      <alignment vertical="center"/>
    </xf>
    <xf numFmtId="0" fontId="34" fillId="0" borderId="0" xfId="16" applyFont="1">
      <alignment vertical="center"/>
    </xf>
    <xf numFmtId="0" fontId="34" fillId="0" borderId="0" xfId="8" applyFont="1">
      <alignment vertical="center"/>
    </xf>
    <xf numFmtId="0" fontId="3" fillId="0" borderId="0" xfId="16" applyFont="1" applyAlignment="1">
      <alignment horizontal="center" vertical="center" wrapText="1"/>
    </xf>
    <xf numFmtId="0" fontId="9" fillId="0" borderId="0" xfId="8" applyFont="1" applyAlignment="1">
      <alignment horizontal="center" vertical="center" wrapText="1"/>
    </xf>
    <xf numFmtId="0" fontId="14" fillId="0" borderId="0" xfId="16" applyFont="1" applyAlignment="1">
      <alignment horizontal="left" vertical="center"/>
    </xf>
    <xf numFmtId="177" fontId="3" fillId="0" borderId="0" xfId="13" applyNumberFormat="1" applyFont="1" applyFill="1" applyAlignment="1">
      <alignment vertical="center" shrinkToFit="1"/>
    </xf>
    <xf numFmtId="177" fontId="3" fillId="0" borderId="0" xfId="8" applyNumberFormat="1" applyFont="1" applyAlignment="1">
      <alignment vertical="center" shrinkToFit="1"/>
    </xf>
    <xf numFmtId="38" fontId="3" fillId="0" borderId="0" xfId="13" quotePrefix="1" applyFont="1" applyFill="1" applyAlignment="1">
      <alignment horizontal="right" vertical="center"/>
    </xf>
    <xf numFmtId="38" fontId="3" fillId="0" borderId="0" xfId="13" applyFont="1" applyFill="1">
      <alignment vertical="center"/>
    </xf>
    <xf numFmtId="0" fontId="36" fillId="0" borderId="0" xfId="6" applyFont="1">
      <alignment vertical="center"/>
    </xf>
    <xf numFmtId="0" fontId="36" fillId="0" borderId="0" xfId="6" quotePrefix="1" applyFont="1">
      <alignment vertical="center"/>
    </xf>
    <xf numFmtId="0" fontId="35" fillId="0" borderId="0" xfId="2" applyFont="1">
      <alignment vertical="center"/>
    </xf>
    <xf numFmtId="0" fontId="37" fillId="0" borderId="0" xfId="2" applyFont="1">
      <alignment vertical="center"/>
    </xf>
    <xf numFmtId="0" fontId="38" fillId="0" borderId="0" xfId="8" applyFont="1">
      <alignment vertical="center"/>
    </xf>
    <xf numFmtId="0" fontId="14" fillId="0" borderId="0" xfId="6" applyFont="1">
      <alignment vertical="center"/>
    </xf>
    <xf numFmtId="0" fontId="14" fillId="0" borderId="0" xfId="8" applyFont="1" applyAlignment="1">
      <alignment horizontal="center" vertical="center" wrapText="1"/>
    </xf>
    <xf numFmtId="0" fontId="14" fillId="0" borderId="0" xfId="8" applyFont="1" applyAlignment="1">
      <alignment horizontal="left" vertical="center"/>
    </xf>
    <xf numFmtId="177" fontId="22" fillId="3" borderId="0" xfId="11" applyNumberFormat="1" applyFont="1" applyFill="1">
      <alignment vertical="center"/>
    </xf>
    <xf numFmtId="177" fontId="22" fillId="4" borderId="0" xfId="11" applyNumberFormat="1" applyFont="1" applyFill="1" applyAlignment="1">
      <alignment horizontal="right" vertical="center"/>
    </xf>
    <xf numFmtId="177" fontId="22" fillId="0" borderId="0" xfId="11" applyNumberFormat="1" applyFont="1" applyFill="1" applyAlignment="1">
      <alignment horizontal="right" vertical="center"/>
    </xf>
    <xf numFmtId="177" fontId="22" fillId="0" borderId="0" xfId="11" applyNumberFormat="1" applyFont="1" applyAlignment="1">
      <alignment horizontal="right" vertical="center"/>
    </xf>
    <xf numFmtId="177" fontId="22" fillId="4" borderId="0" xfId="11" applyNumberFormat="1" applyFont="1" applyFill="1">
      <alignment vertical="center"/>
    </xf>
    <xf numFmtId="177" fontId="22" fillId="0" borderId="0" xfId="11" applyNumberFormat="1" applyFont="1" applyFill="1">
      <alignment vertical="center"/>
    </xf>
    <xf numFmtId="177" fontId="22" fillId="0" borderId="0" xfId="11" applyNumberFormat="1" applyFont="1">
      <alignment vertical="center"/>
    </xf>
    <xf numFmtId="2" fontId="22" fillId="3" borderId="0" xfId="11" applyNumberFormat="1" applyFont="1" applyFill="1">
      <alignment vertical="center"/>
    </xf>
    <xf numFmtId="2" fontId="22" fillId="4" borderId="0" xfId="11" applyNumberFormat="1" applyFont="1" applyFill="1">
      <alignment vertical="center"/>
    </xf>
    <xf numFmtId="2" fontId="22" fillId="0" borderId="0" xfId="11" applyNumberFormat="1" applyFont="1" applyFill="1">
      <alignment vertical="center"/>
    </xf>
    <xf numFmtId="2" fontId="22" fillId="0" borderId="0" xfId="11" applyNumberFormat="1" applyFont="1">
      <alignment vertical="center"/>
    </xf>
    <xf numFmtId="2" fontId="22" fillId="3" borderId="0" xfId="11" applyNumberFormat="1" applyFont="1" applyFill="1" applyAlignment="1">
      <alignment horizontal="center" vertical="center"/>
    </xf>
    <xf numFmtId="2" fontId="22" fillId="4" borderId="0" xfId="11" applyNumberFormat="1" applyFont="1" applyFill="1" applyAlignment="1">
      <alignment horizontal="center" vertical="center"/>
    </xf>
    <xf numFmtId="2" fontId="22" fillId="0" borderId="0" xfId="11" applyNumberFormat="1" applyFont="1" applyFill="1" applyAlignment="1">
      <alignment horizontal="center" vertical="center"/>
    </xf>
    <xf numFmtId="2" fontId="22" fillId="0" borderId="0" xfId="11" applyNumberFormat="1" applyFont="1" applyAlignment="1">
      <alignment horizontal="center" vertical="center"/>
    </xf>
    <xf numFmtId="176" fontId="22" fillId="3" borderId="0" xfId="5" applyNumberFormat="1" applyFont="1" applyFill="1" applyAlignment="1">
      <alignment horizontal="center" vertical="center"/>
    </xf>
    <xf numFmtId="176" fontId="22" fillId="4" borderId="0" xfId="5" applyNumberFormat="1" applyFont="1" applyFill="1" applyAlignment="1">
      <alignment horizontal="center" vertical="center"/>
    </xf>
    <xf numFmtId="176" fontId="22" fillId="0" borderId="0" xfId="5" applyNumberFormat="1" applyFont="1" applyFill="1" applyAlignment="1">
      <alignment horizontal="center" vertical="center"/>
    </xf>
    <xf numFmtId="176" fontId="22" fillId="0" borderId="0" xfId="5" applyNumberFormat="1" applyFont="1" applyAlignment="1">
      <alignment horizontal="center" vertical="center"/>
    </xf>
    <xf numFmtId="176" fontId="22" fillId="3" borderId="0" xfId="9" quotePrefix="1" applyNumberFormat="1" applyFont="1" applyFill="1" applyAlignment="1">
      <alignment horizontal="right" vertical="center"/>
    </xf>
    <xf numFmtId="176" fontId="22" fillId="4" borderId="0" xfId="9" quotePrefix="1" applyNumberFormat="1" applyFont="1" applyFill="1" applyAlignment="1">
      <alignment horizontal="right" vertical="center"/>
    </xf>
    <xf numFmtId="176" fontId="22" fillId="0" borderId="0" xfId="9" quotePrefix="1" applyNumberFormat="1" applyFont="1" applyFill="1" applyAlignment="1">
      <alignment horizontal="right" vertical="center"/>
    </xf>
    <xf numFmtId="176" fontId="22" fillId="0" borderId="0" xfId="9" quotePrefix="1" applyNumberFormat="1" applyFont="1" applyAlignment="1">
      <alignment horizontal="right" vertical="center"/>
    </xf>
    <xf numFmtId="176" fontId="3" fillId="4" borderId="0" xfId="1" applyNumberFormat="1" applyFont="1" applyFill="1" applyAlignment="1">
      <alignment vertical="center" shrinkToFit="1"/>
    </xf>
    <xf numFmtId="176" fontId="3" fillId="0" borderId="0" xfId="1" applyNumberFormat="1" applyFont="1" applyFill="1" applyAlignment="1">
      <alignment vertical="center" shrinkToFit="1"/>
    </xf>
    <xf numFmtId="176" fontId="3" fillId="4" borderId="0" xfId="0" applyNumberFormat="1" applyFont="1" applyFill="1" applyAlignment="1">
      <alignment vertical="center" shrinkToFit="1"/>
    </xf>
    <xf numFmtId="176" fontId="3" fillId="0" borderId="0" xfId="0" applyNumberFormat="1" applyFont="1" applyAlignment="1">
      <alignment vertical="center" shrinkToFit="1"/>
    </xf>
    <xf numFmtId="2" fontId="3" fillId="3" borderId="0" xfId="1" applyNumberFormat="1" applyFont="1" applyFill="1" applyAlignment="1">
      <alignment horizontal="center" vertical="center" shrinkToFit="1"/>
    </xf>
    <xf numFmtId="2" fontId="3" fillId="4" borderId="0" xfId="0" applyNumberFormat="1" applyFont="1" applyFill="1" applyAlignment="1">
      <alignment horizontal="center" vertical="center" shrinkToFit="1"/>
    </xf>
    <xf numFmtId="2" fontId="3" fillId="0" borderId="0" xfId="0" applyNumberFormat="1" applyFont="1" applyAlignment="1">
      <alignment horizontal="center" vertical="center" shrinkToFit="1"/>
    </xf>
    <xf numFmtId="183" fontId="3" fillId="3" borderId="0" xfId="13" applyNumberFormat="1" applyFont="1" applyFill="1" applyAlignment="1">
      <alignment vertical="center" shrinkToFit="1"/>
    </xf>
    <xf numFmtId="183" fontId="3" fillId="4" borderId="0" xfId="13" applyNumberFormat="1" applyFont="1" applyFill="1" applyAlignment="1">
      <alignment vertical="center" shrinkToFit="1"/>
    </xf>
    <xf numFmtId="183" fontId="3" fillId="0" borderId="0" xfId="13" applyNumberFormat="1" applyFont="1" applyFill="1" applyAlignment="1">
      <alignment vertical="center" shrinkToFit="1"/>
    </xf>
    <xf numFmtId="183" fontId="3" fillId="3" borderId="0" xfId="8" applyNumberFormat="1" applyFont="1" applyFill="1" applyAlignment="1">
      <alignment vertical="center" shrinkToFit="1"/>
    </xf>
    <xf numFmtId="183" fontId="3" fillId="4" borderId="0" xfId="8" applyNumberFormat="1" applyFont="1" applyFill="1" applyAlignment="1">
      <alignment vertical="center" shrinkToFit="1"/>
    </xf>
    <xf numFmtId="183" fontId="3" fillId="0" borderId="0" xfId="8" applyNumberFormat="1" applyFont="1" applyAlignment="1">
      <alignment vertical="center" shrinkToFit="1"/>
    </xf>
    <xf numFmtId="177" fontId="0" fillId="3" borderId="0" xfId="1" applyNumberFormat="1" applyFont="1" applyFill="1">
      <alignment vertical="center"/>
    </xf>
    <xf numFmtId="177" fontId="0" fillId="0" borderId="0" xfId="0" applyNumberFormat="1">
      <alignment vertical="center"/>
    </xf>
    <xf numFmtId="177" fontId="3" fillId="3" borderId="0" xfId="9" applyNumberFormat="1" applyFont="1" applyFill="1" applyAlignment="1">
      <alignment vertical="center" shrinkToFit="1"/>
    </xf>
    <xf numFmtId="0" fontId="11" fillId="6" borderId="14" xfId="0" applyFont="1" applyFill="1" applyBorder="1" applyAlignment="1">
      <alignment horizontal="center" vertical="center"/>
    </xf>
    <xf numFmtId="0" fontId="11" fillId="6" borderId="9" xfId="0" applyFont="1" applyFill="1" applyBorder="1" applyAlignment="1">
      <alignment horizontal="center" vertical="center"/>
    </xf>
    <xf numFmtId="0" fontId="11" fillId="6" borderId="13" xfId="0" applyFont="1" applyFill="1" applyBorder="1" applyAlignment="1">
      <alignment horizontal="center" vertical="center"/>
    </xf>
    <xf numFmtId="0" fontId="11" fillId="6" borderId="12" xfId="0" applyFont="1" applyFill="1" applyBorder="1" applyAlignment="1">
      <alignment horizontal="center" vertical="center"/>
    </xf>
    <xf numFmtId="0" fontId="11" fillId="6" borderId="11" xfId="0" applyFont="1" applyFill="1" applyBorder="1" applyAlignment="1">
      <alignment horizontal="center" vertical="center"/>
    </xf>
    <xf numFmtId="0" fontId="11" fillId="6" borderId="10" xfId="0" applyFont="1" applyFill="1" applyBorder="1" applyAlignment="1">
      <alignment horizontal="center" vertical="center"/>
    </xf>
    <xf numFmtId="0" fontId="11" fillId="6" borderId="0" xfId="0" applyFont="1" applyFill="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13" fillId="5" borderId="0" xfId="0" applyFont="1" applyFill="1" applyAlignment="1">
      <alignment horizontal="left" vertical="center"/>
    </xf>
    <xf numFmtId="0" fontId="13" fillId="5" borderId="0" xfId="0" applyFont="1" applyFill="1" applyAlignment="1">
      <alignment horizontal="center" vertical="center"/>
    </xf>
    <xf numFmtId="56" fontId="12" fillId="5" borderId="0" xfId="0" quotePrefix="1" applyNumberFormat="1" applyFont="1" applyFill="1" applyAlignment="1">
      <alignment horizontal="left" vertical="center"/>
    </xf>
    <xf numFmtId="0" fontId="12" fillId="5" borderId="0" xfId="0" applyFont="1" applyFill="1" applyAlignment="1">
      <alignment horizontal="left" vertical="center"/>
    </xf>
    <xf numFmtId="56" fontId="12" fillId="5" borderId="8" xfId="0" quotePrefix="1" applyNumberFormat="1" applyFont="1" applyFill="1" applyBorder="1" applyAlignment="1">
      <alignment horizontal="left" vertical="center"/>
    </xf>
    <xf numFmtId="0" fontId="12" fillId="5" borderId="7" xfId="0" applyFont="1" applyFill="1" applyBorder="1" applyAlignment="1">
      <alignment horizontal="left" vertical="center"/>
    </xf>
    <xf numFmtId="0" fontId="12" fillId="5" borderId="8" xfId="0" applyFont="1" applyFill="1" applyBorder="1" applyAlignment="1">
      <alignment horizontal="left" vertical="center"/>
    </xf>
    <xf numFmtId="0" fontId="0" fillId="7" borderId="0" xfId="0" applyFill="1" applyAlignment="1">
      <alignment horizontal="center" vertical="center"/>
    </xf>
    <xf numFmtId="0" fontId="0" fillId="7" borderId="0" xfId="0" applyFill="1" applyAlignment="1">
      <alignment horizontal="center" vertical="center" shrinkToFit="1"/>
    </xf>
    <xf numFmtId="0" fontId="26" fillId="0" borderId="0" xfId="6" applyFont="1" applyAlignment="1">
      <alignment horizontal="left" vertical="center"/>
    </xf>
    <xf numFmtId="0" fontId="27" fillId="0" borderId="0" xfId="6" applyFont="1" applyAlignment="1">
      <alignment horizontal="left" vertical="center"/>
    </xf>
    <xf numFmtId="0" fontId="26" fillId="0" borderId="0" xfId="6" applyFont="1" applyAlignment="1">
      <alignment horizontal="center" vertical="center"/>
    </xf>
    <xf numFmtId="0" fontId="26" fillId="0" borderId="28" xfId="6" applyFont="1" applyBorder="1" applyAlignment="1">
      <alignment horizontal="center" vertical="center"/>
    </xf>
    <xf numFmtId="0" fontId="24" fillId="0" borderId="27" xfId="6" applyFont="1" applyBorder="1" applyAlignment="1">
      <alignment horizontal="center" vertical="center"/>
    </xf>
    <xf numFmtId="0" fontId="24" fillId="0" borderId="0" xfId="6" applyFont="1" applyAlignment="1">
      <alignment horizontal="center" vertical="center"/>
    </xf>
    <xf numFmtId="0" fontId="24" fillId="0" borderId="28" xfId="6" applyFont="1" applyBorder="1" applyAlignment="1">
      <alignment horizontal="center" vertical="center"/>
    </xf>
    <xf numFmtId="0" fontId="24" fillId="0" borderId="0" xfId="6" applyFont="1" applyAlignment="1">
      <alignment horizontal="left" vertical="center"/>
    </xf>
    <xf numFmtId="0" fontId="39" fillId="0" borderId="0" xfId="6" applyFont="1" applyAlignment="1">
      <alignment horizontal="center" vertical="center"/>
    </xf>
    <xf numFmtId="0" fontId="13" fillId="5" borderId="0" xfId="6" applyFont="1" applyFill="1" applyAlignment="1">
      <alignment horizontal="left" vertical="center"/>
    </xf>
    <xf numFmtId="56" fontId="12" fillId="5" borderId="8" xfId="6" quotePrefix="1" applyNumberFormat="1" applyFont="1" applyFill="1" applyBorder="1" applyAlignment="1">
      <alignment horizontal="center" vertical="center"/>
    </xf>
    <xf numFmtId="0" fontId="12" fillId="5" borderId="7" xfId="6" applyFont="1" applyFill="1" applyBorder="1" applyAlignment="1">
      <alignment horizontal="center" vertical="center"/>
    </xf>
    <xf numFmtId="0" fontId="12" fillId="5" borderId="8" xfId="6" applyFont="1" applyFill="1" applyBorder="1" applyAlignment="1">
      <alignment horizontal="center" vertical="center"/>
    </xf>
    <xf numFmtId="0" fontId="11" fillId="0" borderId="0" xfId="6" applyFont="1" applyAlignment="1">
      <alignment horizontal="left" vertical="center"/>
    </xf>
    <xf numFmtId="0" fontId="25" fillId="0" borderId="0" xfId="6" applyFont="1" applyAlignment="1">
      <alignment horizontal="left" vertical="center"/>
    </xf>
    <xf numFmtId="0" fontId="33" fillId="0" borderId="0" xfId="6" applyFont="1" applyAlignment="1">
      <alignment horizontal="right" vertical="center"/>
    </xf>
    <xf numFmtId="0" fontId="24" fillId="0" borderId="0" xfId="6" applyFont="1" applyAlignment="1">
      <alignment horizontal="center" vertical="center" wrapText="1"/>
    </xf>
    <xf numFmtId="0" fontId="28" fillId="0" borderId="0" xfId="6" applyFont="1" applyAlignment="1">
      <alignment horizontal="center" vertical="center"/>
    </xf>
    <xf numFmtId="0" fontId="3" fillId="2" borderId="3" xfId="6" applyFont="1" applyFill="1" applyBorder="1" applyAlignment="1">
      <alignment horizontal="center" vertical="center" wrapText="1"/>
    </xf>
    <xf numFmtId="0" fontId="3" fillId="2" borderId="1" xfId="6" applyFont="1" applyFill="1" applyBorder="1" applyAlignment="1">
      <alignment horizontal="center" vertical="center" wrapText="1"/>
    </xf>
    <xf numFmtId="0" fontId="3" fillId="2" borderId="3" xfId="8" applyFont="1" applyFill="1" applyBorder="1" applyAlignment="1">
      <alignment horizontal="center" vertical="center" wrapText="1"/>
    </xf>
    <xf numFmtId="0" fontId="3" fillId="2" borderId="1" xfId="8"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0" fillId="2" borderId="3" xfId="0" applyFill="1" applyBorder="1" applyAlignment="1">
      <alignment horizontal="center" vertical="center" wrapText="1"/>
    </xf>
    <xf numFmtId="0" fontId="0" fillId="2" borderId="1" xfId="0" applyFill="1" applyBorder="1" applyAlignment="1">
      <alignment horizontal="center" vertical="center" wrapText="1"/>
    </xf>
    <xf numFmtId="0" fontId="0" fillId="2" borderId="4"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2" xfId="0" applyFill="1" applyBorder="1" applyAlignment="1">
      <alignment horizontal="left" vertical="center"/>
    </xf>
    <xf numFmtId="0" fontId="20" fillId="2" borderId="3" xfId="8" applyFill="1" applyBorder="1" applyAlignment="1">
      <alignment horizontal="center" vertical="center" wrapText="1"/>
    </xf>
    <xf numFmtId="0" fontId="20" fillId="2" borderId="1" xfId="8" applyFill="1" applyBorder="1" applyAlignment="1">
      <alignment horizontal="center" vertical="center" wrapText="1"/>
    </xf>
    <xf numFmtId="0" fontId="20" fillId="2" borderId="4" xfId="8" applyFill="1" applyBorder="1" applyAlignment="1">
      <alignment horizontal="left" vertical="center"/>
    </xf>
    <xf numFmtId="0" fontId="20" fillId="2" borderId="5" xfId="8" applyFill="1" applyBorder="1" applyAlignment="1">
      <alignment horizontal="left" vertical="center"/>
    </xf>
    <xf numFmtId="0" fontId="20" fillId="2" borderId="6" xfId="8" applyFill="1" applyBorder="1" applyAlignment="1">
      <alignment horizontal="left" vertical="center"/>
    </xf>
    <xf numFmtId="0" fontId="3" fillId="3" borderId="27" xfId="0" applyFont="1" applyFill="1" applyBorder="1" applyAlignment="1">
      <alignment horizontal="center" vertical="center" shrinkToFit="1"/>
    </xf>
  </cellXfs>
  <cellStyles count="19">
    <cellStyle name="パーセント" xfId="5" builtinId="5"/>
    <cellStyle name="パーセント 2 2" xfId="10" xr:uid="{00000000-0005-0000-0000-000001000000}"/>
    <cellStyle name="桁区切り" xfId="1" builtinId="6"/>
    <cellStyle name="桁区切り 2" xfId="4" xr:uid="{00000000-0005-0000-0000-000003000000}"/>
    <cellStyle name="桁区切り 2 2" xfId="13" xr:uid="{00000000-0005-0000-0000-000004000000}"/>
    <cellStyle name="桁区切り 3" xfId="9" xr:uid="{00000000-0005-0000-0000-000005000000}"/>
    <cellStyle name="桁区切り 3 2" xfId="11" xr:uid="{00000000-0005-0000-0000-000006000000}"/>
    <cellStyle name="桁区切り 3 2 2" xfId="18" xr:uid="{9BA470CB-8A27-4DB5-BA6A-124C21F43187}"/>
    <cellStyle name="桁区切り 3 3" xfId="12" xr:uid="{00000000-0005-0000-0000-000007000000}"/>
    <cellStyle name="標準" xfId="0" builtinId="0"/>
    <cellStyle name="標準 2" xfId="2" xr:uid="{00000000-0005-0000-0000-000009000000}"/>
    <cellStyle name="標準 2 2" xfId="6" xr:uid="{00000000-0005-0000-0000-00000A000000}"/>
    <cellStyle name="標準 2 3" xfId="7" xr:uid="{00000000-0005-0000-0000-00000B000000}"/>
    <cellStyle name="標準 2 3 2" xfId="15" xr:uid="{6ECDEA24-01CB-43C6-9E95-3EEED8EBF514}"/>
    <cellStyle name="標準 3" xfId="3" xr:uid="{00000000-0005-0000-0000-00000C000000}"/>
    <cellStyle name="標準 4" xfId="14" xr:uid="{1148119D-5853-4908-AB52-151E6C99291B}"/>
    <cellStyle name="標準 5" xfId="8" xr:uid="{00000000-0005-0000-0000-00000D000000}"/>
    <cellStyle name="標準 5 2" xfId="16" xr:uid="{69CD6F91-FA77-4F67-95B8-35F012ABA90E}"/>
    <cellStyle name="標準 6" xfId="17" xr:uid="{C3F8B909-E919-4EF0-9301-58AC7C5B9F2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theme/theme1.xml" Type="http://schemas.openxmlformats.org/officeDocument/2006/relationships/theme"/><Relationship Id="rId16" Target="styles.xml" Type="http://schemas.openxmlformats.org/officeDocument/2006/relationships/styles"/><Relationship Id="rId17" Target="sharedStrings.xml" Type="http://schemas.openxmlformats.org/officeDocument/2006/relationships/sharedStrings"/><Relationship Id="rId18" Target="calcChain.xml" Type="http://schemas.openxmlformats.org/officeDocument/2006/relationships/calcChain"/><Relationship Id="rId19" Target="../customXml/item1.xml" Type="http://schemas.openxmlformats.org/officeDocument/2006/relationships/customXml"/><Relationship Id="rId2" Target="worksheets/sheet2.xml" Type="http://schemas.openxmlformats.org/officeDocument/2006/relationships/worksheet"/><Relationship Id="rId20" Target="../customXml/item2.xml" Type="http://schemas.openxmlformats.org/officeDocument/2006/relationships/customXml"/><Relationship Id="rId21" Target="../customXml/item3.xml" Type="http://schemas.openxmlformats.org/officeDocument/2006/relationships/customXml"/><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_rels/chart1.xml.rels><?xml version="1.0" encoding="UTF-8" standalone="yes"?><Relationships xmlns="http://schemas.openxmlformats.org/package/2006/relationships"><Relationship Id="rId1" Target="style1.xml" Type="http://schemas.microsoft.com/office/2011/relationships/chartStyle"/><Relationship Id="rId2" Target="colors1.xml" Type="http://schemas.microsoft.com/office/2011/relationships/chartColorStyle"/></Relationships>
</file>

<file path=xl/charts/_rels/chart10.xml.rels><?xml version="1.0" encoding="UTF-8" standalone="yes"?><Relationships xmlns="http://schemas.openxmlformats.org/package/2006/relationships"><Relationship Id="rId1" Target="style10.xml" Type="http://schemas.microsoft.com/office/2011/relationships/chartStyle"/><Relationship Id="rId2" Target="colors10.xml" Type="http://schemas.microsoft.com/office/2011/relationships/chartColorStyle"/></Relationships>
</file>

<file path=xl/charts/_rels/chart11.xml.rels><?xml version="1.0" encoding="UTF-8" standalone="yes"?><Relationships xmlns="http://schemas.openxmlformats.org/package/2006/relationships"><Relationship Id="rId1" Target="style11.xml" Type="http://schemas.microsoft.com/office/2011/relationships/chartStyle"/><Relationship Id="rId2" Target="colors11.xml" Type="http://schemas.microsoft.com/office/2011/relationships/chartColorStyle"/></Relationships>
</file>

<file path=xl/charts/_rels/chart12.xml.rels><?xml version="1.0" encoding="UTF-8" standalone="yes"?><Relationships xmlns="http://schemas.openxmlformats.org/package/2006/relationships"><Relationship Id="rId1" Target="style12.xml" Type="http://schemas.microsoft.com/office/2011/relationships/chartStyle"/><Relationship Id="rId2" Target="colors12.xml" Type="http://schemas.microsoft.com/office/2011/relationships/chartColorStyle"/></Relationships>
</file>

<file path=xl/charts/_rels/chart13.xml.rels><?xml version="1.0" encoding="UTF-8" standalone="yes"?><Relationships xmlns="http://schemas.openxmlformats.org/package/2006/relationships"><Relationship Id="rId1" Target="style13.xml" Type="http://schemas.microsoft.com/office/2011/relationships/chartStyle"/><Relationship Id="rId2" Target="colors13.xml" Type="http://schemas.microsoft.com/office/2011/relationships/chartColorStyle"/></Relationships>
</file>

<file path=xl/charts/_rels/chart14.xml.rels><?xml version="1.0" encoding="UTF-8" standalone="yes"?><Relationships xmlns="http://schemas.openxmlformats.org/package/2006/relationships"><Relationship Id="rId1" Target="style14.xml" Type="http://schemas.microsoft.com/office/2011/relationships/chartStyle"/><Relationship Id="rId2" Target="colors14.xml" Type="http://schemas.microsoft.com/office/2011/relationships/chartColorStyle"/></Relationships>
</file>

<file path=xl/charts/_rels/chart15.xml.rels><?xml version="1.0" encoding="UTF-8" standalone="yes"?><Relationships xmlns="http://schemas.openxmlformats.org/package/2006/relationships"><Relationship Id="rId1" Target="style15.xml" Type="http://schemas.microsoft.com/office/2011/relationships/chartStyle"/><Relationship Id="rId2" Target="colors15.xml" Type="http://schemas.microsoft.com/office/2011/relationships/chartColorStyle"/></Relationships>
</file>

<file path=xl/charts/_rels/chart16.xml.rels><?xml version="1.0" encoding="UTF-8" standalone="yes"?><Relationships xmlns="http://schemas.openxmlformats.org/package/2006/relationships"><Relationship Id="rId1" Target="style16.xml" Type="http://schemas.microsoft.com/office/2011/relationships/chartStyle"/><Relationship Id="rId2" Target="colors16.xml" Type="http://schemas.microsoft.com/office/2011/relationships/chartColorStyle"/></Relationships>
</file>

<file path=xl/charts/_rels/chart17.xml.rels><?xml version="1.0" encoding="UTF-8" standalone="yes"?><Relationships xmlns="http://schemas.openxmlformats.org/package/2006/relationships"><Relationship Id="rId1" Target="style17.xml" Type="http://schemas.microsoft.com/office/2011/relationships/chartStyle"/><Relationship Id="rId2" Target="colors17.xml" Type="http://schemas.microsoft.com/office/2011/relationships/chartColorStyle"/></Relationships>
</file>

<file path=xl/charts/_rels/chart18.xml.rels><?xml version="1.0" encoding="UTF-8" standalone="yes"?><Relationships xmlns="http://schemas.openxmlformats.org/package/2006/relationships"><Relationship Id="rId1" Target="style18.xml" Type="http://schemas.microsoft.com/office/2011/relationships/chartStyle"/><Relationship Id="rId2" Target="colors18.xml" Type="http://schemas.microsoft.com/office/2011/relationships/chartColorStyle"/></Relationships>
</file>

<file path=xl/charts/_rels/chart19.xml.rels><?xml version="1.0" encoding="UTF-8" standalone="yes"?><Relationships xmlns="http://schemas.openxmlformats.org/package/2006/relationships"><Relationship Id="rId1" Target="style19.xml" Type="http://schemas.microsoft.com/office/2011/relationships/chartStyle"/><Relationship Id="rId2" Target="colors19.xml" Type="http://schemas.microsoft.com/office/2011/relationships/chartColorStyle"/></Relationships>
</file>

<file path=xl/charts/_rels/chart2.xml.rels><?xml version="1.0" encoding="UTF-8" standalone="yes"?><Relationships xmlns="http://schemas.openxmlformats.org/package/2006/relationships"><Relationship Id="rId1" Target="style2.xml" Type="http://schemas.microsoft.com/office/2011/relationships/chartStyle"/><Relationship Id="rId2" Target="colors2.xml" Type="http://schemas.microsoft.com/office/2011/relationships/chartColorStyle"/></Relationships>
</file>

<file path=xl/charts/_rels/chart20.xml.rels><?xml version="1.0" encoding="UTF-8" standalone="yes"?><Relationships xmlns="http://schemas.openxmlformats.org/package/2006/relationships"><Relationship Id="rId1" Target="style20.xml" Type="http://schemas.microsoft.com/office/2011/relationships/chartStyle"/><Relationship Id="rId2" Target="colors20.xml" Type="http://schemas.microsoft.com/office/2011/relationships/chartColorStyle"/></Relationships>
</file>

<file path=xl/charts/_rels/chart21.xml.rels><?xml version="1.0" encoding="UTF-8" standalone="yes"?><Relationships xmlns="http://schemas.openxmlformats.org/package/2006/relationships"><Relationship Id="rId1" Target="style21.xml" Type="http://schemas.microsoft.com/office/2011/relationships/chartStyle"/><Relationship Id="rId2" Target="colors21.xml" Type="http://schemas.microsoft.com/office/2011/relationships/chartColorStyle"/></Relationships>
</file>

<file path=xl/charts/_rels/chart22.xml.rels><?xml version="1.0" encoding="UTF-8" standalone="yes"?><Relationships xmlns="http://schemas.openxmlformats.org/package/2006/relationships"><Relationship Id="rId1" Target="style22.xml" Type="http://schemas.microsoft.com/office/2011/relationships/chartStyle"/><Relationship Id="rId2" Target="colors22.xml" Type="http://schemas.microsoft.com/office/2011/relationships/chartColorStyle"/></Relationships>
</file>

<file path=xl/charts/_rels/chart23.xml.rels><?xml version="1.0" encoding="UTF-8" standalone="yes"?><Relationships xmlns="http://schemas.openxmlformats.org/package/2006/relationships"><Relationship Id="rId1" Target="style23.xml" Type="http://schemas.microsoft.com/office/2011/relationships/chartStyle"/><Relationship Id="rId2" Target="colors23.xml" Type="http://schemas.microsoft.com/office/2011/relationships/chartColorStyle"/></Relationships>
</file>

<file path=xl/charts/_rels/chart24.xml.rels><?xml version="1.0" encoding="UTF-8" standalone="yes"?><Relationships xmlns="http://schemas.openxmlformats.org/package/2006/relationships"><Relationship Id="rId1" Target="style24.xml" Type="http://schemas.microsoft.com/office/2011/relationships/chartStyle"/><Relationship Id="rId2" Target="colors24.xml" Type="http://schemas.microsoft.com/office/2011/relationships/chartColorStyle"/></Relationships>
</file>

<file path=xl/charts/_rels/chart25.xml.rels><?xml version="1.0" encoding="UTF-8" standalone="yes"?><Relationships xmlns="http://schemas.openxmlformats.org/package/2006/relationships"><Relationship Id="rId1" Target="style25.xml" Type="http://schemas.microsoft.com/office/2011/relationships/chartStyle"/><Relationship Id="rId2" Target="colors25.xml" Type="http://schemas.microsoft.com/office/2011/relationships/chartColorStyle"/></Relationships>
</file>

<file path=xl/charts/_rels/chart26.xml.rels><?xml version="1.0" encoding="UTF-8" standalone="yes"?><Relationships xmlns="http://schemas.openxmlformats.org/package/2006/relationships"><Relationship Id="rId1" Target="style26.xml" Type="http://schemas.microsoft.com/office/2011/relationships/chartStyle"/><Relationship Id="rId2" Target="colors26.xml" Type="http://schemas.microsoft.com/office/2011/relationships/chartColorStyle"/></Relationships>
</file>

<file path=xl/charts/_rels/chart27.xml.rels><?xml version="1.0" encoding="UTF-8" standalone="yes"?><Relationships xmlns="http://schemas.openxmlformats.org/package/2006/relationships"><Relationship Id="rId1" Target="style27.xml" Type="http://schemas.microsoft.com/office/2011/relationships/chartStyle"/><Relationship Id="rId2" Target="colors27.xml" Type="http://schemas.microsoft.com/office/2011/relationships/chartColorStyle"/></Relationships>
</file>

<file path=xl/charts/_rels/chart28.xml.rels><?xml version="1.0" encoding="UTF-8" standalone="yes"?><Relationships xmlns="http://schemas.openxmlformats.org/package/2006/relationships"><Relationship Id="rId1" Target="style28.xml" Type="http://schemas.microsoft.com/office/2011/relationships/chartStyle"/><Relationship Id="rId2" Target="colors28.xml" Type="http://schemas.microsoft.com/office/2011/relationships/chartColorStyle"/></Relationships>
</file>

<file path=xl/charts/_rels/chart29.xml.rels><?xml version="1.0" encoding="UTF-8" standalone="yes"?><Relationships xmlns="http://schemas.openxmlformats.org/package/2006/relationships"><Relationship Id="rId1" Target="style29.xml" Type="http://schemas.microsoft.com/office/2011/relationships/chartStyle"/><Relationship Id="rId2" Target="colors29.xml" Type="http://schemas.microsoft.com/office/2011/relationships/chartColorStyle"/></Relationships>
</file>

<file path=xl/charts/_rels/chart3.xml.rels><?xml version="1.0" encoding="UTF-8" standalone="yes"?><Relationships xmlns="http://schemas.openxmlformats.org/package/2006/relationships"><Relationship Id="rId1" Target="style3.xml" Type="http://schemas.microsoft.com/office/2011/relationships/chartStyle"/><Relationship Id="rId2" Target="colors3.xml" Type="http://schemas.microsoft.com/office/2011/relationships/chartColorStyle"/></Relationships>
</file>

<file path=xl/charts/_rels/chart30.xml.rels><?xml version="1.0" encoding="UTF-8" standalone="yes"?><Relationships xmlns="http://schemas.openxmlformats.org/package/2006/relationships"><Relationship Id="rId1" Target="style30.xml" Type="http://schemas.microsoft.com/office/2011/relationships/chartStyle"/><Relationship Id="rId2" Target="colors30.xml" Type="http://schemas.microsoft.com/office/2011/relationships/chartColorStyle"/></Relationships>
</file>

<file path=xl/charts/_rels/chart31.xml.rels><?xml version="1.0" encoding="UTF-8" standalone="yes"?><Relationships xmlns="http://schemas.openxmlformats.org/package/2006/relationships"><Relationship Id="rId1" Target="style31.xml" Type="http://schemas.microsoft.com/office/2011/relationships/chartStyle"/><Relationship Id="rId2" Target="colors31.xml" Type="http://schemas.microsoft.com/office/2011/relationships/chartColorStyle"/></Relationships>
</file>

<file path=xl/charts/_rels/chart32.xml.rels><?xml version="1.0" encoding="UTF-8" standalone="yes"?><Relationships xmlns="http://schemas.openxmlformats.org/package/2006/relationships"><Relationship Id="rId1" Target="style32.xml" Type="http://schemas.microsoft.com/office/2011/relationships/chartStyle"/><Relationship Id="rId2" Target="colors32.xml" Type="http://schemas.microsoft.com/office/2011/relationships/chartColorStyle"/></Relationships>
</file>

<file path=xl/charts/_rels/chart33.xml.rels><?xml version="1.0" encoding="UTF-8" standalone="yes"?><Relationships xmlns="http://schemas.openxmlformats.org/package/2006/relationships"><Relationship Id="rId1" Target="style33.xml" Type="http://schemas.microsoft.com/office/2011/relationships/chartStyle"/><Relationship Id="rId2" Target="colors33.xml" Type="http://schemas.microsoft.com/office/2011/relationships/chartColorStyle"/></Relationships>
</file>

<file path=xl/charts/_rels/chart34.xml.rels><?xml version="1.0" encoding="UTF-8" standalone="yes"?><Relationships xmlns="http://schemas.openxmlformats.org/package/2006/relationships"><Relationship Id="rId1" Target="style34.xml" Type="http://schemas.microsoft.com/office/2011/relationships/chartStyle"/><Relationship Id="rId2" Target="colors34.xml" Type="http://schemas.microsoft.com/office/2011/relationships/chartColorStyle"/></Relationships>
</file>

<file path=xl/charts/_rels/chart35.xml.rels><?xml version="1.0" encoding="UTF-8" standalone="yes"?><Relationships xmlns="http://schemas.openxmlformats.org/package/2006/relationships"><Relationship Id="rId1" Target="style35.xml" Type="http://schemas.microsoft.com/office/2011/relationships/chartStyle"/><Relationship Id="rId2" Target="colors35.xml" Type="http://schemas.microsoft.com/office/2011/relationships/chartColorStyle"/></Relationships>
</file>

<file path=xl/charts/_rels/chart36.xml.rels><?xml version="1.0" encoding="UTF-8" standalone="yes"?><Relationships xmlns="http://schemas.openxmlformats.org/package/2006/relationships"><Relationship Id="rId1" Target="style36.xml" Type="http://schemas.microsoft.com/office/2011/relationships/chartStyle"/><Relationship Id="rId2" Target="colors36.xml" Type="http://schemas.microsoft.com/office/2011/relationships/chartColorStyle"/></Relationships>
</file>

<file path=xl/charts/_rels/chart4.xml.rels><?xml version="1.0" encoding="UTF-8" standalone="yes"?><Relationships xmlns="http://schemas.openxmlformats.org/package/2006/relationships"><Relationship Id="rId1" Target="style4.xml" Type="http://schemas.microsoft.com/office/2011/relationships/chartStyle"/><Relationship Id="rId2" Target="colors4.xml" Type="http://schemas.microsoft.com/office/2011/relationships/chartColorStyle"/></Relationships>
</file>

<file path=xl/charts/_rels/chart5.xml.rels><?xml version="1.0" encoding="UTF-8" standalone="yes"?><Relationships xmlns="http://schemas.openxmlformats.org/package/2006/relationships"><Relationship Id="rId1" Target="style5.xml" Type="http://schemas.microsoft.com/office/2011/relationships/chartStyle"/><Relationship Id="rId2" Target="colors5.xml" Type="http://schemas.microsoft.com/office/2011/relationships/chartColorStyle"/></Relationships>
</file>

<file path=xl/charts/_rels/chart6.xml.rels><?xml version="1.0" encoding="UTF-8" standalone="yes"?><Relationships xmlns="http://schemas.openxmlformats.org/package/2006/relationships"><Relationship Id="rId1" Target="style6.xml" Type="http://schemas.microsoft.com/office/2011/relationships/chartStyle"/><Relationship Id="rId2" Target="colors6.xml" Type="http://schemas.microsoft.com/office/2011/relationships/chartColorStyle"/></Relationships>
</file>

<file path=xl/charts/_rels/chart7.xml.rels><?xml version="1.0" encoding="UTF-8" standalone="yes"?><Relationships xmlns="http://schemas.openxmlformats.org/package/2006/relationships"><Relationship Id="rId1" Target="style7.xml" Type="http://schemas.microsoft.com/office/2011/relationships/chartStyle"/><Relationship Id="rId2" Target="colors7.xml" Type="http://schemas.microsoft.com/office/2011/relationships/chartColorStyle"/></Relationships>
</file>

<file path=xl/charts/_rels/chart8.xml.rels><?xml version="1.0" encoding="UTF-8" standalone="yes"?><Relationships xmlns="http://schemas.openxmlformats.org/package/2006/relationships"><Relationship Id="rId1" Target="style8.xml" Type="http://schemas.microsoft.com/office/2011/relationships/chartStyle"/><Relationship Id="rId2" Target="colors8.xml" Type="http://schemas.microsoft.com/office/2011/relationships/chartColorStyle"/></Relationships>
</file>

<file path=xl/charts/_rels/chart9.xml.rels><?xml version="1.0" encoding="UTF-8" standalone="yes"?><Relationships xmlns="http://schemas.openxmlformats.org/package/2006/relationships"><Relationship Id="rId1" Target="style9.xml" Type="http://schemas.microsoft.com/office/2011/relationships/chartStyle"/><Relationship Id="rId2" Target="colors9.xml" Type="http://schemas.microsoft.com/office/2011/relationships/chartColorStyle"/></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人口</a:t>
            </a:r>
            <a:r>
              <a:rPr lang="en-US" altLang="ja-JP" sz="1050" b="1">
                <a:solidFill>
                  <a:schemeClr val="tx1"/>
                </a:solidFill>
              </a:rPr>
              <a:t>10</a:t>
            </a:r>
            <a:r>
              <a:rPr lang="ja-JP" altLang="en-US" sz="1050" b="1">
                <a:solidFill>
                  <a:schemeClr val="tx1"/>
                </a:solidFill>
              </a:rPr>
              <a:t>万人あたり通院外来患者数</a:t>
            </a:r>
            <a:endParaRPr lang="ja-JP" sz="1050" b="1" baseline="30000">
              <a:solidFill>
                <a:schemeClr val="tx1"/>
              </a:solidFill>
            </a:endParaRPr>
          </a:p>
        </c:rich>
      </c:tx>
      <c:layout>
        <c:manualLayout>
          <c:xMode val="edge"/>
          <c:yMode val="edge"/>
          <c:x val="0.40042502751672171"/>
          <c:y val="1.3888945699969322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9.4462894759122853E-2"/>
          <c:y val="0.26722222222222225"/>
          <c:w val="0.86285443654220639"/>
          <c:h val="0.4224387576552931"/>
        </c:manualLayout>
      </c:layout>
      <c:barChart>
        <c:barDir val="col"/>
        <c:grouping val="stacked"/>
        <c:varyColors val="0"/>
        <c:ser>
          <c:idx val="1"/>
          <c:order val="0"/>
          <c:tx>
            <c:strRef>
              <c:f>'グラフ２（二次医療圏）（非表示）'!$D$8</c:f>
              <c:strCache>
                <c:ptCount val="1"/>
                <c:pt idx="0">
                  <c:v>人口10万人あたり通院外来患者延数（診療所）</c:v>
                </c:pt>
              </c:strCache>
            </c:strRef>
          </c:tx>
          <c:spPr>
            <a:solidFill>
              <a:schemeClr val="accent1"/>
            </a:solidFill>
            <a:ln>
              <a:noFill/>
            </a:ln>
            <a:effectLst/>
          </c:spPr>
          <c:invertIfNegative val="0"/>
          <c:cat>
            <c:strRef>
              <c:f>'グラフ２（二次医療圏）（非表示）'!$B$9:$B$31</c:f>
              <c:strCache>
                <c:ptCount val="1"/>
                <c:pt idx="0">
                  <c:v>全国（加重平均）</c:v>
                </c:pt>
              </c:strCache>
            </c:strRef>
          </c:cat>
          <c:val>
            <c:numRef>
              <c:f>'グラフ２（二次医療圏）（非表示）'!$D$9:$D$31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E09B-4F02-B1D2-79043081BE74}"/>
            </c:ext>
          </c:extLst>
        </c:ser>
        <c:ser>
          <c:idx val="0"/>
          <c:order val="1"/>
          <c:tx>
            <c:strRef>
              <c:f>'グラフ２（二次医療圏）（非表示）'!$C$8</c:f>
              <c:strCache>
                <c:ptCount val="1"/>
                <c:pt idx="0">
                  <c:v>人口10万人あたり通院外来患者延数（病院）</c:v>
                </c:pt>
              </c:strCache>
            </c:strRef>
          </c:tx>
          <c:spPr>
            <a:solidFill>
              <a:schemeClr val="accent2"/>
            </a:solidFill>
            <a:ln>
              <a:noFill/>
            </a:ln>
            <a:effectLst/>
          </c:spPr>
          <c:invertIfNegative val="0"/>
          <c:cat>
            <c:strRef>
              <c:f>'グラフ２（二次医療圏）（非表示）'!$B$9:$B$31</c:f>
              <c:strCache>
                <c:ptCount val="1"/>
                <c:pt idx="0">
                  <c:v>全国（加重平均）</c:v>
                </c:pt>
              </c:strCache>
            </c:strRef>
          </c:cat>
          <c:val>
            <c:numRef>
              <c:f>'グラフ２（二次医療圏）（非表示）'!$C$9:$C$31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E09B-4F02-B1D2-79043081BE74}"/>
            </c:ext>
          </c:extLst>
        </c:ser>
        <c:dLbls>
          <c:showLegendKey val="0"/>
          <c:showVal val="0"/>
          <c:showCatName val="0"/>
          <c:showSerName val="0"/>
          <c:showPercent val="0"/>
          <c:showBubbleSize val="0"/>
        </c:dLbls>
        <c:gapWidth val="150"/>
        <c:overlap val="100"/>
        <c:axId val="242960816"/>
        <c:axId val="242961376"/>
      </c:barChart>
      <c:lineChart>
        <c:grouping val="standard"/>
        <c:varyColors val="0"/>
        <c:ser>
          <c:idx val="2"/>
          <c:order val="2"/>
          <c:spPr>
            <a:ln w="12700" cap="rnd">
              <a:solidFill>
                <a:srgbClr val="FF0000"/>
              </a:solidFill>
              <a:prstDash val="sysDash"/>
              <a:round/>
            </a:ln>
            <a:effectLst/>
          </c:spPr>
          <c:marker>
            <c:symbol val="none"/>
          </c:marker>
          <c:cat>
            <c:strRef>
              <c:f>'グラフ２（二次医療圏）（非表示）'!$B$9:$B$31</c:f>
              <c:strCache>
                <c:ptCount val="1"/>
                <c:pt idx="0">
                  <c:v>全国（加重平均）</c:v>
                </c:pt>
              </c:strCache>
            </c:strRef>
          </c:cat>
          <c:val>
            <c:numRef>
              <c:f>'グラフ２（二次医療圏）（非表示）'!$E$9:$E$31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E09B-4F02-B1D2-79043081BE74}"/>
            </c:ext>
          </c:extLst>
        </c:ser>
        <c:dLbls>
          <c:showLegendKey val="0"/>
          <c:showVal val="0"/>
          <c:showCatName val="0"/>
          <c:showSerName val="0"/>
          <c:showPercent val="0"/>
          <c:showBubbleSize val="0"/>
        </c:dLbls>
        <c:marker val="1"/>
        <c:smooth val="0"/>
        <c:axId val="242960816"/>
        <c:axId val="242961376"/>
      </c:lineChart>
      <c:catAx>
        <c:axId val="242960816"/>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242961376"/>
        <c:crosses val="autoZero"/>
        <c:auto val="1"/>
        <c:lblAlgn val="ctr"/>
        <c:lblOffset val="100"/>
        <c:noMultiLvlLbl val="0"/>
      </c:catAx>
      <c:valAx>
        <c:axId val="2429613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r>
                  <a:rPr lang="ja-JP" altLang="en-US" sz="700">
                    <a:solidFill>
                      <a:schemeClr val="tx1"/>
                    </a:solidFill>
                  </a:rPr>
                  <a:t>算定回数</a:t>
                </a:r>
                <a:r>
                  <a:rPr lang="en-US" altLang="ja-JP" sz="700">
                    <a:solidFill>
                      <a:schemeClr val="tx1"/>
                    </a:solidFill>
                  </a:rPr>
                  <a:t>/10</a:t>
                </a:r>
                <a:r>
                  <a:rPr lang="ja-JP" altLang="en-US" sz="700">
                    <a:solidFill>
                      <a:schemeClr val="tx1"/>
                    </a:solidFill>
                  </a:rPr>
                  <a:t>万人</a:t>
                </a: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242960816"/>
        <c:crosses val="autoZero"/>
        <c:crossBetween val="between"/>
      </c:valAx>
      <c:spPr>
        <a:noFill/>
        <a:ln>
          <a:noFill/>
        </a:ln>
        <a:effectLst/>
      </c:spPr>
    </c:plotArea>
    <c:legend>
      <c:legendPos val="b"/>
      <c:legendEntry>
        <c:idx val="2"/>
        <c:delete val="1"/>
      </c:legendEntry>
      <c:layout>
        <c:manualLayout>
          <c:xMode val="edge"/>
          <c:yMode val="edge"/>
          <c:x val="0.1151434044534756"/>
          <c:y val="0.1162962962962963"/>
          <c:w val="0.83879931843197031"/>
          <c:h val="8.2777777777777783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人口</a:t>
            </a:r>
            <a:r>
              <a:rPr lang="en-US" altLang="ja-JP" sz="1050" b="1">
                <a:solidFill>
                  <a:schemeClr val="tx1"/>
                </a:solidFill>
              </a:rPr>
              <a:t>10</a:t>
            </a:r>
            <a:r>
              <a:rPr lang="ja-JP" altLang="en-US" sz="1050" b="1">
                <a:solidFill>
                  <a:schemeClr val="tx1"/>
                </a:solidFill>
              </a:rPr>
              <a:t>万人あたり往診患者数</a:t>
            </a:r>
            <a:endParaRPr lang="ja-JP" sz="1050" b="1" baseline="30000">
              <a:solidFill>
                <a:schemeClr val="tx1"/>
              </a:solidFill>
            </a:endParaRPr>
          </a:p>
        </c:rich>
      </c:tx>
      <c:layout>
        <c:manualLayout>
          <c:xMode val="edge"/>
          <c:yMode val="edge"/>
          <c:x val="0.35741427482854965"/>
          <c:y val="1.3888945699969322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8.1022034544069088E-2"/>
          <c:y val="0.26722222222222225"/>
          <c:w val="0.87629529675726014"/>
          <c:h val="0.4224387576552931"/>
        </c:manualLayout>
      </c:layout>
      <c:barChart>
        <c:barDir val="col"/>
        <c:grouping val="stacked"/>
        <c:varyColors val="0"/>
        <c:ser>
          <c:idx val="1"/>
          <c:order val="0"/>
          <c:tx>
            <c:strRef>
              <c:f>'グラフ２（二次医療圏）（非表示）'!$AP$8</c:f>
              <c:strCache>
                <c:ptCount val="1"/>
                <c:pt idx="0">
                  <c:v>人口10万人あたり往診患者延数（診療所）</c:v>
                </c:pt>
              </c:strCache>
            </c:strRef>
          </c:tx>
          <c:spPr>
            <a:solidFill>
              <a:schemeClr val="accent1"/>
            </a:solidFill>
            <a:ln>
              <a:noFill/>
            </a:ln>
            <a:effectLst/>
          </c:spPr>
          <c:invertIfNegative val="0"/>
          <c:cat>
            <c:strRef>
              <c:f>'グラフ２（二次医療圏）（非表示）'!$B$9:$B$31</c:f>
              <c:strCache>
                <c:ptCount val="1"/>
                <c:pt idx="0">
                  <c:v>全国（加重平均）</c:v>
                </c:pt>
              </c:strCache>
            </c:strRef>
          </c:cat>
          <c:val>
            <c:numRef>
              <c:f>'グラフ２（二次医療圏）（非表示）'!$AP$9:$AP$31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55D6-4018-8819-07B4F73B9E35}"/>
            </c:ext>
          </c:extLst>
        </c:ser>
        <c:ser>
          <c:idx val="0"/>
          <c:order val="1"/>
          <c:tx>
            <c:strRef>
              <c:f>'グラフ２（二次医療圏）（非表示）'!$AO$8</c:f>
              <c:strCache>
                <c:ptCount val="1"/>
                <c:pt idx="0">
                  <c:v>人口10万人あたり往診患者延数（病院）</c:v>
                </c:pt>
              </c:strCache>
            </c:strRef>
          </c:tx>
          <c:spPr>
            <a:solidFill>
              <a:schemeClr val="accent2"/>
            </a:solidFill>
            <a:ln>
              <a:noFill/>
            </a:ln>
            <a:effectLst/>
          </c:spPr>
          <c:invertIfNegative val="0"/>
          <c:cat>
            <c:strRef>
              <c:f>'グラフ２（二次医療圏）（非表示）'!$B$9:$B$31</c:f>
              <c:strCache>
                <c:ptCount val="1"/>
                <c:pt idx="0">
                  <c:v>全国（加重平均）</c:v>
                </c:pt>
              </c:strCache>
            </c:strRef>
          </c:cat>
          <c:val>
            <c:numRef>
              <c:f>'グラフ２（二次医療圏）（非表示）'!$AO$9:$AO$31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55D6-4018-8819-07B4F73B9E35}"/>
            </c:ext>
          </c:extLst>
        </c:ser>
        <c:dLbls>
          <c:showLegendKey val="0"/>
          <c:showVal val="0"/>
          <c:showCatName val="0"/>
          <c:showSerName val="0"/>
          <c:showPercent val="0"/>
          <c:showBubbleSize val="0"/>
        </c:dLbls>
        <c:gapWidth val="150"/>
        <c:overlap val="100"/>
        <c:axId val="333846000"/>
        <c:axId val="333846560"/>
      </c:barChart>
      <c:lineChart>
        <c:grouping val="standard"/>
        <c:varyColors val="0"/>
        <c:ser>
          <c:idx val="2"/>
          <c:order val="2"/>
          <c:spPr>
            <a:ln w="12700" cap="rnd">
              <a:solidFill>
                <a:srgbClr val="FF0000"/>
              </a:solidFill>
              <a:prstDash val="sysDash"/>
              <a:round/>
            </a:ln>
            <a:effectLst/>
          </c:spPr>
          <c:marker>
            <c:symbol val="none"/>
          </c:marker>
          <c:cat>
            <c:strRef>
              <c:f>'グラフ２（二次医療圏）（非表示）'!$B$9:$B$31</c:f>
              <c:strCache>
                <c:ptCount val="1"/>
                <c:pt idx="0">
                  <c:v>全国（加重平均）</c:v>
                </c:pt>
              </c:strCache>
            </c:strRef>
          </c:cat>
          <c:val>
            <c:numRef>
              <c:f>'グラフ２（二次医療圏）（非表示）'!$AQ$9:$AQ$31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55D6-4018-8819-07B4F73B9E35}"/>
            </c:ext>
          </c:extLst>
        </c:ser>
        <c:dLbls>
          <c:showLegendKey val="0"/>
          <c:showVal val="0"/>
          <c:showCatName val="0"/>
          <c:showSerName val="0"/>
          <c:showPercent val="0"/>
          <c:showBubbleSize val="0"/>
        </c:dLbls>
        <c:marker val="1"/>
        <c:smooth val="0"/>
        <c:axId val="333846000"/>
        <c:axId val="333846560"/>
      </c:lineChart>
      <c:catAx>
        <c:axId val="333846000"/>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3846560"/>
        <c:crosses val="autoZero"/>
        <c:auto val="1"/>
        <c:lblAlgn val="ctr"/>
        <c:lblOffset val="100"/>
        <c:noMultiLvlLbl val="0"/>
      </c:catAx>
      <c:valAx>
        <c:axId val="33384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r>
                  <a:rPr lang="ja-JP" altLang="en-US" sz="700">
                    <a:solidFill>
                      <a:schemeClr val="tx1"/>
                    </a:solidFill>
                  </a:rPr>
                  <a:t>算定回数</a:t>
                </a:r>
                <a:r>
                  <a:rPr lang="en-US" altLang="ja-JP" sz="700">
                    <a:solidFill>
                      <a:schemeClr val="tx1"/>
                    </a:solidFill>
                  </a:rPr>
                  <a:t>/10</a:t>
                </a:r>
                <a:r>
                  <a:rPr lang="ja-JP" altLang="en-US" sz="700">
                    <a:solidFill>
                      <a:schemeClr val="tx1"/>
                    </a:solidFill>
                  </a:rPr>
                  <a:t>万人</a:t>
                </a: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3846000"/>
        <c:crosses val="autoZero"/>
        <c:crossBetween val="between"/>
      </c:valAx>
      <c:spPr>
        <a:noFill/>
        <a:ln>
          <a:noFill/>
        </a:ln>
        <a:effectLst/>
      </c:spPr>
    </c:plotArea>
    <c:legend>
      <c:legendPos val="b"/>
      <c:legendEntry>
        <c:idx val="2"/>
        <c:delete val="1"/>
      </c:legendEntry>
      <c:layout>
        <c:manualLayout>
          <c:xMode val="edge"/>
          <c:yMode val="edge"/>
          <c:x val="9.0143404453475573E-2"/>
          <c:y val="0.1162962962962963"/>
          <c:w val="0.87213265176530352"/>
          <c:h val="8.2777777777777783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往診患者の対応割合</a:t>
            </a:r>
            <a:endParaRPr lang="ja-JP" sz="1050" b="1">
              <a:solidFill>
                <a:schemeClr val="tx1"/>
              </a:solidFill>
            </a:endParaRPr>
          </a:p>
        </c:rich>
      </c:tx>
      <c:layout>
        <c:manualLayout>
          <c:xMode val="edge"/>
          <c:yMode val="edge"/>
          <c:x val="0.40114194395055452"/>
          <c:y val="1.3888945699969322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8.1022034544069088E-2"/>
          <c:y val="0.26722222222222225"/>
          <c:w val="0.87629529675726014"/>
          <c:h val="0.4224387576552931"/>
        </c:manualLayout>
      </c:layout>
      <c:barChart>
        <c:barDir val="col"/>
        <c:grouping val="stacked"/>
        <c:varyColors val="0"/>
        <c:ser>
          <c:idx val="1"/>
          <c:order val="0"/>
          <c:tx>
            <c:strRef>
              <c:f>'グラフ２（二次医療圏）（非表示）'!$AU$8</c:f>
              <c:strCache>
                <c:ptCount val="1"/>
                <c:pt idx="0">
                  <c:v>人口10万人あたり往診患者延数（診療所）</c:v>
                </c:pt>
              </c:strCache>
            </c:strRef>
          </c:tx>
          <c:spPr>
            <a:solidFill>
              <a:schemeClr val="accent1"/>
            </a:solidFill>
            <a:ln>
              <a:noFill/>
            </a:ln>
            <a:effectLst/>
          </c:spPr>
          <c:invertIfNegative val="0"/>
          <c:cat>
            <c:strRef>
              <c:f>'グラフ２（二次医療圏）（非表示）'!$B$9:$B$31</c:f>
              <c:strCache>
                <c:ptCount val="1"/>
                <c:pt idx="0">
                  <c:v>全国（加重平均）</c:v>
                </c:pt>
              </c:strCache>
            </c:strRef>
          </c:cat>
          <c:val>
            <c:numRef>
              <c:f>'グラフ２（二次医療圏）（非表示）'!$AU$9:$AU$31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E6BE-4C8A-A2FC-F355A7C836F7}"/>
            </c:ext>
          </c:extLst>
        </c:ser>
        <c:ser>
          <c:idx val="0"/>
          <c:order val="1"/>
          <c:tx>
            <c:strRef>
              <c:f>'グラフ２（二次医療圏）（非表示）'!$AT$8</c:f>
              <c:strCache>
                <c:ptCount val="1"/>
                <c:pt idx="0">
                  <c:v>人口10万人あたり往診患者延数（病院）</c:v>
                </c:pt>
              </c:strCache>
            </c:strRef>
          </c:tx>
          <c:spPr>
            <a:solidFill>
              <a:schemeClr val="accent2"/>
            </a:solidFill>
            <a:ln>
              <a:noFill/>
            </a:ln>
            <a:effectLst/>
          </c:spPr>
          <c:invertIfNegative val="0"/>
          <c:cat>
            <c:strRef>
              <c:f>'グラフ２（二次医療圏）（非表示）'!$B$9:$B$31</c:f>
              <c:strCache>
                <c:ptCount val="1"/>
                <c:pt idx="0">
                  <c:v>全国（加重平均）</c:v>
                </c:pt>
              </c:strCache>
            </c:strRef>
          </c:cat>
          <c:val>
            <c:numRef>
              <c:f>'グラフ２（二次医療圏）（非表示）'!$AT$9:$AT$31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E6BE-4C8A-A2FC-F355A7C836F7}"/>
            </c:ext>
          </c:extLst>
        </c:ser>
        <c:dLbls>
          <c:showLegendKey val="0"/>
          <c:showVal val="0"/>
          <c:showCatName val="0"/>
          <c:showSerName val="0"/>
          <c:showPercent val="0"/>
          <c:showBubbleSize val="0"/>
        </c:dLbls>
        <c:gapWidth val="150"/>
        <c:overlap val="100"/>
        <c:axId val="333850480"/>
        <c:axId val="333851040"/>
      </c:barChart>
      <c:lineChart>
        <c:grouping val="standard"/>
        <c:varyColors val="0"/>
        <c:ser>
          <c:idx val="2"/>
          <c:order val="2"/>
          <c:spPr>
            <a:ln w="12700" cap="rnd">
              <a:solidFill>
                <a:srgbClr val="FF0000"/>
              </a:solidFill>
              <a:prstDash val="sysDash"/>
              <a:round/>
            </a:ln>
            <a:effectLst/>
          </c:spPr>
          <c:marker>
            <c:symbol val="none"/>
          </c:marker>
          <c:cat>
            <c:strRef>
              <c:f>'グラフ２（二次医療圏）（非表示）'!$B$9:$B$31</c:f>
              <c:strCache>
                <c:ptCount val="1"/>
                <c:pt idx="0">
                  <c:v>全国（加重平均）</c:v>
                </c:pt>
              </c:strCache>
            </c:strRef>
          </c:cat>
          <c:val>
            <c:numRef>
              <c:f>'グラフ２（二次医療圏）（非表示）'!$AV$9:$AV$31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E6BE-4C8A-A2FC-F355A7C836F7}"/>
            </c:ext>
          </c:extLst>
        </c:ser>
        <c:dLbls>
          <c:showLegendKey val="0"/>
          <c:showVal val="0"/>
          <c:showCatName val="0"/>
          <c:showSerName val="0"/>
          <c:showPercent val="0"/>
          <c:showBubbleSize val="0"/>
        </c:dLbls>
        <c:marker val="1"/>
        <c:smooth val="0"/>
        <c:axId val="333850480"/>
        <c:axId val="333851040"/>
      </c:lineChart>
      <c:catAx>
        <c:axId val="333850480"/>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3851040"/>
        <c:crosses val="autoZero"/>
        <c:auto val="1"/>
        <c:lblAlgn val="ctr"/>
        <c:lblOffset val="100"/>
        <c:noMultiLvlLbl val="0"/>
      </c:catAx>
      <c:valAx>
        <c:axId val="333851040"/>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3850480"/>
        <c:crosses val="autoZero"/>
        <c:crossBetween val="between"/>
        <c:majorUnit val="0.1"/>
      </c:valAx>
      <c:spPr>
        <a:noFill/>
        <a:ln>
          <a:noFill/>
        </a:ln>
        <a:effectLst/>
      </c:spPr>
    </c:plotArea>
    <c:legend>
      <c:legendPos val="b"/>
      <c:legendEntry>
        <c:idx val="2"/>
        <c:delete val="1"/>
      </c:legendEntry>
      <c:layout>
        <c:manualLayout>
          <c:xMode val="edge"/>
          <c:yMode val="edge"/>
          <c:x val="8.082433748200829E-2"/>
          <c:y val="0.1162962962962963"/>
          <c:w val="0.8720430107526882"/>
          <c:h val="8.2777777777777783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人口</a:t>
            </a:r>
            <a:r>
              <a:rPr lang="en-US" altLang="ja-JP" sz="1050" b="1">
                <a:solidFill>
                  <a:schemeClr val="tx1"/>
                </a:solidFill>
              </a:rPr>
              <a:t>10</a:t>
            </a:r>
            <a:r>
              <a:rPr lang="ja-JP" altLang="en-US" sz="1050" b="1">
                <a:solidFill>
                  <a:schemeClr val="tx1"/>
                </a:solidFill>
              </a:rPr>
              <a:t>万人あたり往診医療施設数</a:t>
            </a:r>
            <a:endParaRPr lang="ja-JP" sz="1050" b="1" baseline="30000">
              <a:solidFill>
                <a:schemeClr val="tx1"/>
              </a:solidFill>
            </a:endParaRPr>
          </a:p>
        </c:rich>
      </c:tx>
      <c:layout>
        <c:manualLayout>
          <c:xMode val="edge"/>
          <c:yMode val="edge"/>
          <c:x val="0.35875836085005502"/>
          <c:y val="1.3888945699969322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7.2244517822368987E-2"/>
          <c:y val="0.26722222222222225"/>
          <c:w val="0.8760791846583692"/>
          <c:h val="0.4224387576552931"/>
        </c:manualLayout>
      </c:layout>
      <c:barChart>
        <c:barDir val="col"/>
        <c:grouping val="stacked"/>
        <c:varyColors val="0"/>
        <c:ser>
          <c:idx val="1"/>
          <c:order val="0"/>
          <c:tx>
            <c:strRef>
              <c:f>'グラフ２（二次医療圏）（非表示）'!$AX$8</c:f>
              <c:strCache>
                <c:ptCount val="1"/>
                <c:pt idx="0">
                  <c:v>人口10万人あたり往診実施施設数（診療所）</c:v>
                </c:pt>
              </c:strCache>
            </c:strRef>
          </c:tx>
          <c:spPr>
            <a:solidFill>
              <a:schemeClr val="accent1"/>
            </a:solidFill>
            <a:ln>
              <a:noFill/>
            </a:ln>
            <a:effectLst/>
          </c:spPr>
          <c:invertIfNegative val="0"/>
          <c:cat>
            <c:strRef>
              <c:f>'グラフ２（二次医療圏）（非表示）'!$B$9:$B$31</c:f>
              <c:strCache>
                <c:ptCount val="1"/>
                <c:pt idx="0">
                  <c:v>全国（加重平均）</c:v>
                </c:pt>
              </c:strCache>
            </c:strRef>
          </c:cat>
          <c:val>
            <c:numRef>
              <c:f>'グラフ２（二次医療圏）（非表示）'!$AX$9:$AX$31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844A-4F44-868E-2C924B10F8C3}"/>
            </c:ext>
          </c:extLst>
        </c:ser>
        <c:ser>
          <c:idx val="0"/>
          <c:order val="1"/>
          <c:tx>
            <c:strRef>
              <c:f>'グラフ２（二次医療圏）（非表示）'!$AW$8</c:f>
              <c:strCache>
                <c:ptCount val="1"/>
                <c:pt idx="0">
                  <c:v>人口10万人あたり往診実施施設数（病院）</c:v>
                </c:pt>
              </c:strCache>
            </c:strRef>
          </c:tx>
          <c:spPr>
            <a:solidFill>
              <a:schemeClr val="accent2"/>
            </a:solidFill>
            <a:ln>
              <a:noFill/>
            </a:ln>
            <a:effectLst/>
          </c:spPr>
          <c:invertIfNegative val="0"/>
          <c:cat>
            <c:strRef>
              <c:f>'グラフ２（二次医療圏）（非表示）'!$B$9:$B$31</c:f>
              <c:strCache>
                <c:ptCount val="1"/>
                <c:pt idx="0">
                  <c:v>全国（加重平均）</c:v>
                </c:pt>
              </c:strCache>
            </c:strRef>
          </c:cat>
          <c:val>
            <c:numRef>
              <c:f>'グラフ２（二次医療圏）（非表示）'!$AW$9:$AW$31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844A-4F44-868E-2C924B10F8C3}"/>
            </c:ext>
          </c:extLst>
        </c:ser>
        <c:dLbls>
          <c:showLegendKey val="0"/>
          <c:showVal val="0"/>
          <c:showCatName val="0"/>
          <c:showSerName val="0"/>
          <c:showPercent val="0"/>
          <c:showBubbleSize val="0"/>
        </c:dLbls>
        <c:gapWidth val="150"/>
        <c:overlap val="100"/>
        <c:axId val="334354832"/>
        <c:axId val="334355392"/>
      </c:barChart>
      <c:lineChart>
        <c:grouping val="standard"/>
        <c:varyColors val="0"/>
        <c:ser>
          <c:idx val="2"/>
          <c:order val="2"/>
          <c:spPr>
            <a:ln w="12700" cap="rnd">
              <a:solidFill>
                <a:srgbClr val="FF0000"/>
              </a:solidFill>
              <a:prstDash val="sysDash"/>
              <a:round/>
            </a:ln>
            <a:effectLst/>
          </c:spPr>
          <c:marker>
            <c:symbol val="none"/>
          </c:marker>
          <c:cat>
            <c:strRef>
              <c:f>'グラフ２（二次医療圏）（非表示）'!$B$9:$B$31</c:f>
              <c:strCache>
                <c:ptCount val="1"/>
                <c:pt idx="0">
                  <c:v>全国（加重平均）</c:v>
                </c:pt>
              </c:strCache>
            </c:strRef>
          </c:cat>
          <c:val>
            <c:numRef>
              <c:f>'グラフ２（二次医療圏）（非表示）'!$AY$9:$AY$31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844A-4F44-868E-2C924B10F8C3}"/>
            </c:ext>
          </c:extLst>
        </c:ser>
        <c:dLbls>
          <c:showLegendKey val="0"/>
          <c:showVal val="0"/>
          <c:showCatName val="0"/>
          <c:showSerName val="0"/>
          <c:showPercent val="0"/>
          <c:showBubbleSize val="0"/>
        </c:dLbls>
        <c:marker val="1"/>
        <c:smooth val="0"/>
        <c:axId val="334354832"/>
        <c:axId val="334355392"/>
      </c:lineChart>
      <c:catAx>
        <c:axId val="334354832"/>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4355392"/>
        <c:crosses val="autoZero"/>
        <c:auto val="1"/>
        <c:lblAlgn val="ctr"/>
        <c:lblOffset val="100"/>
        <c:noMultiLvlLbl val="0"/>
      </c:catAx>
      <c:valAx>
        <c:axId val="33435539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r>
                  <a:rPr lang="ja-JP" altLang="en-US" sz="700">
                    <a:solidFill>
                      <a:schemeClr val="tx1"/>
                    </a:solidFill>
                  </a:rPr>
                  <a:t>医療施設数</a:t>
                </a:r>
                <a:r>
                  <a:rPr lang="en-US" altLang="ja-JP" sz="700">
                    <a:solidFill>
                      <a:schemeClr val="tx1"/>
                    </a:solidFill>
                  </a:rPr>
                  <a:t>/10</a:t>
                </a:r>
                <a:r>
                  <a:rPr lang="ja-JP" altLang="en-US" sz="700">
                    <a:solidFill>
                      <a:schemeClr val="tx1"/>
                    </a:solidFill>
                  </a:rPr>
                  <a:t>万人</a:t>
                </a: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4354832"/>
        <c:crosses val="autoZero"/>
        <c:crossBetween val="between"/>
      </c:valAx>
      <c:spPr>
        <a:noFill/>
        <a:ln>
          <a:noFill/>
        </a:ln>
        <a:effectLst/>
      </c:spPr>
    </c:plotArea>
    <c:legend>
      <c:legendPos val="b"/>
      <c:legendEntry>
        <c:idx val="2"/>
        <c:delete val="1"/>
      </c:legendEntry>
      <c:layout>
        <c:manualLayout>
          <c:xMode val="edge"/>
          <c:yMode val="edge"/>
          <c:x val="8.4946236559139784E-2"/>
          <c:y val="0.1162962962962963"/>
          <c:w val="0.86496412242824472"/>
          <c:h val="8.2777777777777783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人口</a:t>
            </a:r>
            <a:r>
              <a:rPr lang="en-US" altLang="ja-JP" sz="1050" b="1">
                <a:solidFill>
                  <a:schemeClr val="tx1"/>
                </a:solidFill>
              </a:rPr>
              <a:t>10</a:t>
            </a:r>
            <a:r>
              <a:rPr lang="ja-JP" altLang="en-US" sz="1050" b="1">
                <a:solidFill>
                  <a:schemeClr val="tx1"/>
                </a:solidFill>
              </a:rPr>
              <a:t>万人あたり時間外等外来医療施設数</a:t>
            </a:r>
            <a:endParaRPr lang="ja-JP" sz="1050" b="1" baseline="30000">
              <a:solidFill>
                <a:schemeClr val="tx1"/>
              </a:solidFill>
            </a:endParaRPr>
          </a:p>
        </c:rich>
      </c:tx>
      <c:layout>
        <c:manualLayout>
          <c:xMode val="edge"/>
          <c:yMode val="edge"/>
          <c:x val="0.31359707052747438"/>
          <c:y val="1.3888945699969322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6.6868173736347486E-2"/>
          <c:y val="0.26722222222222225"/>
          <c:w val="0.88548778680890694"/>
          <c:h val="0.4224387576552931"/>
        </c:manualLayout>
      </c:layout>
      <c:barChart>
        <c:barDir val="col"/>
        <c:grouping val="stacked"/>
        <c:varyColors val="0"/>
        <c:ser>
          <c:idx val="1"/>
          <c:order val="0"/>
          <c:tx>
            <c:strRef>
              <c:f>'グラフ２（二次医療圏）（非表示）'!$AB$8</c:f>
              <c:strCache>
                <c:ptCount val="1"/>
                <c:pt idx="0">
                  <c:v>人口10万人あたり時間外等外来施設数（診療所）</c:v>
                </c:pt>
              </c:strCache>
            </c:strRef>
          </c:tx>
          <c:spPr>
            <a:solidFill>
              <a:schemeClr val="accent1"/>
            </a:solidFill>
            <a:ln>
              <a:noFill/>
            </a:ln>
            <a:effectLst/>
          </c:spPr>
          <c:invertIfNegative val="0"/>
          <c:cat>
            <c:strRef>
              <c:f>'グラフ２（二次医療圏）（非表示）'!$B$9:$B$31</c:f>
              <c:strCache>
                <c:ptCount val="1"/>
                <c:pt idx="0">
                  <c:v>全国（加重平均）</c:v>
                </c:pt>
              </c:strCache>
            </c:strRef>
          </c:cat>
          <c:val>
            <c:numRef>
              <c:f>'グラフ２（二次医療圏）（非表示）'!$AB$9:$AB$31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8CE5-458E-9232-C80A7DC1305A}"/>
            </c:ext>
          </c:extLst>
        </c:ser>
        <c:ser>
          <c:idx val="0"/>
          <c:order val="1"/>
          <c:tx>
            <c:strRef>
              <c:f>'グラフ２（二次医療圏）（非表示）'!$AA$8</c:f>
              <c:strCache>
                <c:ptCount val="1"/>
                <c:pt idx="0">
                  <c:v>人口10万人あたり時間外等外来施設数（病院）</c:v>
                </c:pt>
              </c:strCache>
            </c:strRef>
          </c:tx>
          <c:spPr>
            <a:solidFill>
              <a:schemeClr val="accent2"/>
            </a:solidFill>
            <a:ln>
              <a:noFill/>
            </a:ln>
            <a:effectLst/>
          </c:spPr>
          <c:invertIfNegative val="0"/>
          <c:cat>
            <c:strRef>
              <c:f>'グラフ２（二次医療圏）（非表示）'!$B$9:$B$31</c:f>
              <c:strCache>
                <c:ptCount val="1"/>
                <c:pt idx="0">
                  <c:v>全国（加重平均）</c:v>
                </c:pt>
              </c:strCache>
            </c:strRef>
          </c:cat>
          <c:val>
            <c:numRef>
              <c:f>'グラフ２（二次医療圏）（非表示）'!$AA$9:$AA$31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8CE5-458E-9232-C80A7DC1305A}"/>
            </c:ext>
          </c:extLst>
        </c:ser>
        <c:dLbls>
          <c:showLegendKey val="0"/>
          <c:showVal val="0"/>
          <c:showCatName val="0"/>
          <c:showSerName val="0"/>
          <c:showPercent val="0"/>
          <c:showBubbleSize val="0"/>
        </c:dLbls>
        <c:gapWidth val="150"/>
        <c:overlap val="100"/>
        <c:axId val="334359872"/>
        <c:axId val="334360432"/>
      </c:barChart>
      <c:lineChart>
        <c:grouping val="standard"/>
        <c:varyColors val="0"/>
        <c:ser>
          <c:idx val="2"/>
          <c:order val="2"/>
          <c:spPr>
            <a:ln w="12700" cap="rnd">
              <a:solidFill>
                <a:srgbClr val="FF0000"/>
              </a:solidFill>
              <a:prstDash val="sysDash"/>
              <a:round/>
            </a:ln>
            <a:effectLst/>
          </c:spPr>
          <c:marker>
            <c:symbol val="none"/>
          </c:marker>
          <c:cat>
            <c:strRef>
              <c:f>'グラフ２（二次医療圏）（非表示）'!$B$9:$B$31</c:f>
              <c:strCache>
                <c:ptCount val="1"/>
                <c:pt idx="0">
                  <c:v>全国（加重平均）</c:v>
                </c:pt>
              </c:strCache>
            </c:strRef>
          </c:cat>
          <c:val>
            <c:numRef>
              <c:f>'グラフ２（二次医療圏）（非表示）'!$AC$9:$AC$31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8CE5-458E-9232-C80A7DC1305A}"/>
            </c:ext>
          </c:extLst>
        </c:ser>
        <c:dLbls>
          <c:showLegendKey val="0"/>
          <c:showVal val="0"/>
          <c:showCatName val="0"/>
          <c:showSerName val="0"/>
          <c:showPercent val="0"/>
          <c:showBubbleSize val="0"/>
        </c:dLbls>
        <c:marker val="1"/>
        <c:smooth val="0"/>
        <c:axId val="334359872"/>
        <c:axId val="334360432"/>
      </c:lineChart>
      <c:catAx>
        <c:axId val="334359872"/>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4360432"/>
        <c:crosses val="autoZero"/>
        <c:auto val="1"/>
        <c:lblAlgn val="ctr"/>
        <c:lblOffset val="100"/>
        <c:noMultiLvlLbl val="0"/>
      </c:catAx>
      <c:valAx>
        <c:axId val="33436043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r>
                  <a:rPr lang="ja-JP" altLang="en-US" sz="700">
                    <a:solidFill>
                      <a:schemeClr val="tx1"/>
                    </a:solidFill>
                  </a:rPr>
                  <a:t>医療施設数</a:t>
                </a:r>
                <a:r>
                  <a:rPr lang="en-US" altLang="ja-JP" sz="700">
                    <a:solidFill>
                      <a:schemeClr val="tx1"/>
                    </a:solidFill>
                  </a:rPr>
                  <a:t>/10</a:t>
                </a:r>
                <a:r>
                  <a:rPr lang="ja-JP" altLang="en-US" sz="700">
                    <a:solidFill>
                      <a:schemeClr val="tx1"/>
                    </a:solidFill>
                  </a:rPr>
                  <a:t>万人</a:t>
                </a: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4359872"/>
        <c:crosses val="autoZero"/>
        <c:crossBetween val="between"/>
      </c:valAx>
      <c:spPr>
        <a:noFill/>
        <a:ln>
          <a:noFill/>
        </a:ln>
        <a:effectLst/>
      </c:spPr>
    </c:plotArea>
    <c:legend>
      <c:legendPos val="b"/>
      <c:legendEntry>
        <c:idx val="2"/>
        <c:delete val="1"/>
      </c:legendEntry>
      <c:layout>
        <c:manualLayout>
          <c:xMode val="edge"/>
          <c:yMode val="edge"/>
          <c:x val="9.0860215053763432E-2"/>
          <c:y val="0.1162962962962963"/>
          <c:w val="0.83082433748200835"/>
          <c:h val="8.277777777777778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全診療所数でみた通院外来患者数</a:t>
            </a:r>
            <a:endParaRPr lang="ja-JP" sz="1050" b="1" baseline="30000">
              <a:solidFill>
                <a:schemeClr val="tx1"/>
              </a:solidFill>
            </a:endParaRPr>
          </a:p>
        </c:rich>
      </c:tx>
      <c:layout>
        <c:manualLayout>
          <c:xMode val="edge"/>
          <c:yMode val="edge"/>
          <c:x val="0.40848954364575402"/>
          <c:y val="1.3888945699969322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6.7581174329015323E-2"/>
          <c:y val="0.26722222222222225"/>
          <c:w val="0.8897361569723139"/>
          <c:h val="0.4224387576552931"/>
        </c:manualLayout>
      </c:layout>
      <c:barChart>
        <c:barDir val="col"/>
        <c:grouping val="stacked"/>
        <c:varyColors val="0"/>
        <c:ser>
          <c:idx val="1"/>
          <c:order val="0"/>
          <c:tx>
            <c:strRef>
              <c:f>'グラフ２（二次医療圏）（非表示）'!$F$8</c:f>
              <c:strCache>
                <c:ptCount val="1"/>
                <c:pt idx="0">
                  <c:v>全診療所数あたり通院外来患者延数</c:v>
                </c:pt>
              </c:strCache>
            </c:strRef>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592C-44F3-9243-F1DD38891E28}"/>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592C-44F3-9243-F1DD38891E28}"/>
              </c:ext>
            </c:extLst>
          </c:dPt>
          <c:cat>
            <c:strRef>
              <c:f>'グラフ２（二次医療圏）（非表示）'!$B$9:$B$31</c:f>
              <c:strCache>
                <c:ptCount val="1"/>
                <c:pt idx="0">
                  <c:v>全国（加重平均）</c:v>
                </c:pt>
              </c:strCache>
            </c:strRef>
          </c:cat>
          <c:val>
            <c:numRef>
              <c:f>'グラフ２（二次医療圏）（非表示）'!$F$9:$F$31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4-592C-44F3-9243-F1DD38891E28}"/>
            </c:ext>
          </c:extLst>
        </c:ser>
        <c:dLbls>
          <c:showLegendKey val="0"/>
          <c:showVal val="0"/>
          <c:showCatName val="0"/>
          <c:showSerName val="0"/>
          <c:showPercent val="0"/>
          <c:showBubbleSize val="0"/>
        </c:dLbls>
        <c:gapWidth val="150"/>
        <c:overlap val="100"/>
        <c:axId val="334363232"/>
        <c:axId val="334363792"/>
      </c:barChart>
      <c:lineChart>
        <c:grouping val="standard"/>
        <c:varyColors val="0"/>
        <c:ser>
          <c:idx val="2"/>
          <c:order val="1"/>
          <c:spPr>
            <a:ln w="12700" cap="rnd">
              <a:solidFill>
                <a:srgbClr val="FF0000"/>
              </a:solidFill>
              <a:prstDash val="sysDash"/>
              <a:round/>
            </a:ln>
            <a:effectLst/>
          </c:spPr>
          <c:marker>
            <c:symbol val="none"/>
          </c:marker>
          <c:cat>
            <c:strRef>
              <c:f>'グラフ２（二次医療圏）（非表示）'!$B$9:$B$31</c:f>
              <c:strCache>
                <c:ptCount val="1"/>
                <c:pt idx="0">
                  <c:v>全国（加重平均）</c:v>
                </c:pt>
              </c:strCache>
            </c:strRef>
          </c:cat>
          <c:val>
            <c:numRef>
              <c:f>'グラフ２（二次医療圏）（非表示）'!$G$9:$G$31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5-592C-44F3-9243-F1DD38891E28}"/>
            </c:ext>
          </c:extLst>
        </c:ser>
        <c:dLbls>
          <c:showLegendKey val="0"/>
          <c:showVal val="0"/>
          <c:showCatName val="0"/>
          <c:showSerName val="0"/>
          <c:showPercent val="0"/>
          <c:showBubbleSize val="0"/>
        </c:dLbls>
        <c:marker val="1"/>
        <c:smooth val="0"/>
        <c:axId val="334363232"/>
        <c:axId val="334363792"/>
      </c:lineChart>
      <c:catAx>
        <c:axId val="334363232"/>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4363792"/>
        <c:crosses val="autoZero"/>
        <c:auto val="1"/>
        <c:lblAlgn val="ctr"/>
        <c:lblOffset val="100"/>
        <c:noMultiLvlLbl val="0"/>
      </c:catAx>
      <c:valAx>
        <c:axId val="3343637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r>
                  <a:rPr lang="ja-JP" altLang="en-US" sz="700">
                    <a:solidFill>
                      <a:schemeClr val="tx1"/>
                    </a:solidFill>
                  </a:rPr>
                  <a:t>算定回数</a:t>
                </a:r>
                <a:r>
                  <a:rPr lang="en-US" altLang="ja-JP" sz="700">
                    <a:solidFill>
                      <a:schemeClr val="tx1"/>
                    </a:solidFill>
                  </a:rPr>
                  <a:t>/</a:t>
                </a:r>
                <a:r>
                  <a:rPr lang="ja-JP" altLang="en-US" sz="700">
                    <a:solidFill>
                      <a:schemeClr val="tx1"/>
                    </a:solidFill>
                  </a:rPr>
                  <a:t>施設</a:t>
                </a: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4363232"/>
        <c:crosses val="autoZero"/>
        <c:crossBetween val="between"/>
      </c:valAx>
      <c:spPr>
        <a:noFill/>
        <a:ln>
          <a:noFill/>
        </a:ln>
        <a:effectLst/>
      </c:spPr>
    </c:plotArea>
    <c:legend>
      <c:legendPos val="b"/>
      <c:legendEntry>
        <c:idx val="1"/>
        <c:delete val="1"/>
      </c:legendEntry>
      <c:layout>
        <c:manualLayout>
          <c:xMode val="edge"/>
          <c:yMode val="edge"/>
          <c:x val="0"/>
          <c:y val="0.1162962962962963"/>
          <c:w val="0.98888888888888893"/>
          <c:h val="8.277777777777778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全診療所医師数でみた通院外来患者数</a:t>
            </a:r>
            <a:endParaRPr lang="ja-JP" sz="1050" b="1" baseline="30000">
              <a:solidFill>
                <a:schemeClr val="tx1"/>
              </a:solidFill>
            </a:endParaRPr>
          </a:p>
        </c:rich>
      </c:tx>
      <c:layout>
        <c:manualLayout>
          <c:xMode val="edge"/>
          <c:yMode val="edge"/>
          <c:x val="0.38564008128016258"/>
          <c:y val="1.3888945699969322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6.3548916264499197E-2"/>
          <c:y val="0.26722222222222225"/>
          <c:w val="0.89376841503683002"/>
          <c:h val="0.4224387576552931"/>
        </c:manualLayout>
      </c:layout>
      <c:barChart>
        <c:barDir val="col"/>
        <c:grouping val="stacked"/>
        <c:varyColors val="0"/>
        <c:ser>
          <c:idx val="1"/>
          <c:order val="0"/>
          <c:tx>
            <c:strRef>
              <c:f>'グラフ２（二次医療圏）（非表示）'!$H$8</c:f>
              <c:strCache>
                <c:ptCount val="1"/>
                <c:pt idx="0">
                  <c:v>全診療所医師数あたり通院外来患者延数</c:v>
                </c:pt>
              </c:strCache>
            </c:strRef>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F7F1-453D-B9AD-082B760FCCEB}"/>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F7F1-453D-B9AD-082B760FCCEB}"/>
              </c:ext>
            </c:extLst>
          </c:dPt>
          <c:cat>
            <c:strRef>
              <c:f>'グラフ２（二次医療圏）（非表示）'!$B$9:$B$31</c:f>
              <c:strCache>
                <c:ptCount val="1"/>
                <c:pt idx="0">
                  <c:v>全国（加重平均）</c:v>
                </c:pt>
              </c:strCache>
            </c:strRef>
          </c:cat>
          <c:val>
            <c:numRef>
              <c:f>'グラフ２（二次医療圏）（非表示）'!$H$9:$H$31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4-F7F1-453D-B9AD-082B760FCCEB}"/>
            </c:ext>
          </c:extLst>
        </c:ser>
        <c:dLbls>
          <c:showLegendKey val="0"/>
          <c:showVal val="0"/>
          <c:showCatName val="0"/>
          <c:showSerName val="0"/>
          <c:showPercent val="0"/>
          <c:showBubbleSize val="0"/>
        </c:dLbls>
        <c:gapWidth val="150"/>
        <c:overlap val="100"/>
        <c:axId val="334367152"/>
        <c:axId val="334367712"/>
      </c:barChart>
      <c:lineChart>
        <c:grouping val="standard"/>
        <c:varyColors val="0"/>
        <c:ser>
          <c:idx val="2"/>
          <c:order val="1"/>
          <c:spPr>
            <a:ln w="12700" cap="rnd">
              <a:solidFill>
                <a:srgbClr val="FF0000"/>
              </a:solidFill>
              <a:prstDash val="sysDash"/>
              <a:round/>
            </a:ln>
            <a:effectLst/>
          </c:spPr>
          <c:marker>
            <c:symbol val="none"/>
          </c:marker>
          <c:cat>
            <c:strRef>
              <c:f>'グラフ２（二次医療圏）（非表示）'!$B$9:$B$31</c:f>
              <c:strCache>
                <c:ptCount val="1"/>
                <c:pt idx="0">
                  <c:v>全国（加重平均）</c:v>
                </c:pt>
              </c:strCache>
            </c:strRef>
          </c:cat>
          <c:val>
            <c:numRef>
              <c:f>'グラフ２（二次医療圏）（非表示）'!$I$9:$I$31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5-F7F1-453D-B9AD-082B760FCCEB}"/>
            </c:ext>
          </c:extLst>
        </c:ser>
        <c:dLbls>
          <c:showLegendKey val="0"/>
          <c:showVal val="0"/>
          <c:showCatName val="0"/>
          <c:showSerName val="0"/>
          <c:showPercent val="0"/>
          <c:showBubbleSize val="0"/>
        </c:dLbls>
        <c:marker val="1"/>
        <c:smooth val="0"/>
        <c:axId val="334367152"/>
        <c:axId val="334367712"/>
      </c:lineChart>
      <c:catAx>
        <c:axId val="334367152"/>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4367712"/>
        <c:crosses val="autoZero"/>
        <c:auto val="1"/>
        <c:lblAlgn val="ctr"/>
        <c:lblOffset val="100"/>
        <c:noMultiLvlLbl val="0"/>
      </c:catAx>
      <c:valAx>
        <c:axId val="334367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r>
                  <a:rPr lang="ja-JP" altLang="en-US" sz="700">
                    <a:solidFill>
                      <a:schemeClr val="tx1"/>
                    </a:solidFill>
                  </a:rPr>
                  <a:t>算定回数</a:t>
                </a:r>
                <a:r>
                  <a:rPr lang="en-US" altLang="ja-JP" sz="700">
                    <a:solidFill>
                      <a:schemeClr val="tx1"/>
                    </a:solidFill>
                  </a:rPr>
                  <a:t>/</a:t>
                </a:r>
                <a:r>
                  <a:rPr lang="ja-JP" altLang="en-US" sz="700">
                    <a:solidFill>
                      <a:schemeClr val="tx1"/>
                    </a:solidFill>
                  </a:rPr>
                  <a:t>人</a:t>
                </a: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4367152"/>
        <c:crosses val="autoZero"/>
        <c:crossBetween val="between"/>
      </c:valAx>
      <c:spPr>
        <a:noFill/>
        <a:ln>
          <a:noFill/>
        </a:ln>
        <a:effectLst/>
      </c:spPr>
    </c:plotArea>
    <c:legend>
      <c:legendPos val="b"/>
      <c:legendEntry>
        <c:idx val="1"/>
        <c:delete val="1"/>
      </c:legendEntry>
      <c:layout>
        <c:manualLayout>
          <c:xMode val="edge"/>
          <c:yMode val="edge"/>
          <c:x val="0"/>
          <c:y val="0.1162962962962963"/>
          <c:w val="0.98888888888888893"/>
          <c:h val="8.277777777777778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実施診療所数でみた時間外等外来患者数</a:t>
            </a:r>
            <a:endParaRPr lang="ja-JP" sz="1050" b="1" strike="noStrike" baseline="30000">
              <a:solidFill>
                <a:schemeClr val="tx1"/>
              </a:solidFill>
            </a:endParaRPr>
          </a:p>
        </c:rich>
      </c:tx>
      <c:layout>
        <c:manualLayout>
          <c:xMode val="edge"/>
          <c:yMode val="edge"/>
          <c:x val="0.37623147912962496"/>
          <c:y val="1.3888945699969322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5.6828486156972315E-2"/>
          <c:y val="0.26722222222222225"/>
          <c:w val="0.90048884514435701"/>
          <c:h val="0.4224387576552931"/>
        </c:manualLayout>
      </c:layout>
      <c:barChart>
        <c:barDir val="col"/>
        <c:grouping val="stacked"/>
        <c:varyColors val="0"/>
        <c:ser>
          <c:idx val="1"/>
          <c:order val="0"/>
          <c:tx>
            <c:strRef>
              <c:f>'グラフ２（二次医療圏）（非表示）'!$V$8</c:f>
              <c:strCache>
                <c:ptCount val="1"/>
                <c:pt idx="0">
                  <c:v>実施診療所数あたり時間外等外来患者延数</c:v>
                </c:pt>
              </c:strCache>
            </c:strRef>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5BB3-4C52-ACBD-CC270F5F852B}"/>
              </c:ext>
            </c:extLst>
          </c:dPt>
          <c:cat>
            <c:strRef>
              <c:f>'グラフ２（二次医療圏）（非表示）'!$B$9:$B$31</c:f>
              <c:strCache>
                <c:ptCount val="1"/>
                <c:pt idx="0">
                  <c:v>全国（加重平均）</c:v>
                </c:pt>
              </c:strCache>
            </c:strRef>
          </c:cat>
          <c:val>
            <c:numRef>
              <c:f>'グラフ２（二次医療圏）（非表示）'!$V$9:$V$31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2-5BB3-4C52-ACBD-CC270F5F852B}"/>
            </c:ext>
          </c:extLst>
        </c:ser>
        <c:dLbls>
          <c:showLegendKey val="0"/>
          <c:showVal val="0"/>
          <c:showCatName val="0"/>
          <c:showSerName val="0"/>
          <c:showPercent val="0"/>
          <c:showBubbleSize val="0"/>
        </c:dLbls>
        <c:gapWidth val="150"/>
        <c:overlap val="100"/>
        <c:axId val="335009712"/>
        <c:axId val="335010272"/>
      </c:barChart>
      <c:lineChart>
        <c:grouping val="standard"/>
        <c:varyColors val="0"/>
        <c:ser>
          <c:idx val="2"/>
          <c:order val="1"/>
          <c:spPr>
            <a:ln w="12700" cap="rnd">
              <a:solidFill>
                <a:srgbClr val="FF0000"/>
              </a:solidFill>
              <a:prstDash val="sysDash"/>
              <a:round/>
            </a:ln>
            <a:effectLst/>
          </c:spPr>
          <c:marker>
            <c:symbol val="none"/>
          </c:marker>
          <c:cat>
            <c:strRef>
              <c:f>'グラフ２（二次医療圏）（非表示）'!$B$9:$B$31</c:f>
              <c:strCache>
                <c:ptCount val="1"/>
                <c:pt idx="0">
                  <c:v>全国（加重平均）</c:v>
                </c:pt>
              </c:strCache>
            </c:strRef>
          </c:cat>
          <c:val>
            <c:numRef>
              <c:f>'グラフ２（二次医療圏）（非表示）'!$W$9:$W$31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3-5BB3-4C52-ACBD-CC270F5F852B}"/>
            </c:ext>
          </c:extLst>
        </c:ser>
        <c:dLbls>
          <c:showLegendKey val="0"/>
          <c:showVal val="0"/>
          <c:showCatName val="0"/>
          <c:showSerName val="0"/>
          <c:showPercent val="0"/>
          <c:showBubbleSize val="0"/>
        </c:dLbls>
        <c:marker val="1"/>
        <c:smooth val="0"/>
        <c:axId val="335009712"/>
        <c:axId val="335010272"/>
      </c:lineChart>
      <c:catAx>
        <c:axId val="335009712"/>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5010272"/>
        <c:crosses val="autoZero"/>
        <c:auto val="1"/>
        <c:lblAlgn val="ctr"/>
        <c:lblOffset val="100"/>
        <c:noMultiLvlLbl val="0"/>
      </c:catAx>
      <c:valAx>
        <c:axId val="3350102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r>
                  <a:rPr lang="ja-JP" altLang="en-US" sz="700">
                    <a:solidFill>
                      <a:schemeClr val="tx1"/>
                    </a:solidFill>
                  </a:rPr>
                  <a:t>算定回数</a:t>
                </a:r>
                <a:r>
                  <a:rPr lang="en-US" altLang="ja-JP" sz="700">
                    <a:solidFill>
                      <a:schemeClr val="tx1"/>
                    </a:solidFill>
                  </a:rPr>
                  <a:t>/</a:t>
                </a:r>
                <a:r>
                  <a:rPr lang="ja-JP" altLang="en-US" sz="700">
                    <a:solidFill>
                      <a:schemeClr val="tx1"/>
                    </a:solidFill>
                  </a:rPr>
                  <a:t>施設</a:t>
                </a: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5009712"/>
        <c:crosses val="autoZero"/>
        <c:crossBetween val="between"/>
      </c:valAx>
      <c:spPr>
        <a:noFill/>
        <a:ln>
          <a:noFill/>
        </a:ln>
        <a:effectLst/>
      </c:spPr>
    </c:plotArea>
    <c:legend>
      <c:legendPos val="b"/>
      <c:legendEntry>
        <c:idx val="1"/>
        <c:delete val="1"/>
      </c:legendEntry>
      <c:layout>
        <c:manualLayout>
          <c:xMode val="edge"/>
          <c:yMode val="edge"/>
          <c:x val="9.2515248221263585E-2"/>
          <c:y val="0.11629614480008181"/>
          <c:w val="0.79120162932790228"/>
          <c:h val="7.740259740259740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実施診療所数でみた訪問診療患者数</a:t>
            </a:r>
            <a:endParaRPr lang="ja-JP" sz="1050" b="1" baseline="30000">
              <a:solidFill>
                <a:schemeClr val="tx1"/>
              </a:solidFill>
            </a:endParaRPr>
          </a:p>
        </c:rich>
      </c:tx>
      <c:layout>
        <c:manualLayout>
          <c:xMode val="edge"/>
          <c:yMode val="edge"/>
          <c:x val="0.36951104902209803"/>
          <c:y val="1.3888945699969322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6.3548916264499197E-2"/>
          <c:y val="0.26722222222222225"/>
          <c:w val="0.89376841503683002"/>
          <c:h val="0.4224387576552931"/>
        </c:manualLayout>
      </c:layout>
      <c:barChart>
        <c:barDir val="col"/>
        <c:grouping val="stacked"/>
        <c:varyColors val="0"/>
        <c:ser>
          <c:idx val="1"/>
          <c:order val="0"/>
          <c:tx>
            <c:strRef>
              <c:f>'グラフ２（二次医療圏）（非表示）'!$AG$8</c:f>
              <c:strCache>
                <c:ptCount val="1"/>
                <c:pt idx="0">
                  <c:v>実施診療所数あたり訪問診療患者延数</c:v>
                </c:pt>
              </c:strCache>
            </c:strRef>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A20B-49DD-A233-2C139D15F22B}"/>
              </c:ext>
            </c:extLst>
          </c:dPt>
          <c:cat>
            <c:strRef>
              <c:f>'グラフ２（二次医療圏）（非表示）'!$B$9:$B$31</c:f>
              <c:strCache>
                <c:ptCount val="1"/>
                <c:pt idx="0">
                  <c:v>全国（加重平均）</c:v>
                </c:pt>
              </c:strCache>
            </c:strRef>
          </c:cat>
          <c:val>
            <c:numRef>
              <c:f>'グラフ２（二次医療圏）（非表示）'!$AG$9:$AG$31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2-A20B-49DD-A233-2C139D15F22B}"/>
            </c:ext>
          </c:extLst>
        </c:ser>
        <c:dLbls>
          <c:showLegendKey val="0"/>
          <c:showVal val="0"/>
          <c:showCatName val="0"/>
          <c:showSerName val="0"/>
          <c:showPercent val="0"/>
          <c:showBubbleSize val="0"/>
        </c:dLbls>
        <c:gapWidth val="150"/>
        <c:overlap val="100"/>
        <c:axId val="335013632"/>
        <c:axId val="335014192"/>
      </c:barChart>
      <c:lineChart>
        <c:grouping val="standard"/>
        <c:varyColors val="0"/>
        <c:ser>
          <c:idx val="2"/>
          <c:order val="1"/>
          <c:spPr>
            <a:ln w="12700" cap="rnd">
              <a:solidFill>
                <a:srgbClr val="FF0000"/>
              </a:solidFill>
              <a:prstDash val="sysDash"/>
              <a:round/>
            </a:ln>
            <a:effectLst/>
          </c:spPr>
          <c:marker>
            <c:symbol val="none"/>
          </c:marker>
          <c:cat>
            <c:strRef>
              <c:f>'グラフ２（二次医療圏）（非表示）'!$B$9:$B$31</c:f>
              <c:strCache>
                <c:ptCount val="1"/>
                <c:pt idx="0">
                  <c:v>全国（加重平均）</c:v>
                </c:pt>
              </c:strCache>
            </c:strRef>
          </c:cat>
          <c:val>
            <c:numRef>
              <c:f>'グラフ２（二次医療圏）（非表示）'!$AH$9:$AH$31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3-A20B-49DD-A233-2C139D15F22B}"/>
            </c:ext>
          </c:extLst>
        </c:ser>
        <c:dLbls>
          <c:showLegendKey val="0"/>
          <c:showVal val="0"/>
          <c:showCatName val="0"/>
          <c:showSerName val="0"/>
          <c:showPercent val="0"/>
          <c:showBubbleSize val="0"/>
        </c:dLbls>
        <c:marker val="1"/>
        <c:smooth val="0"/>
        <c:axId val="335013632"/>
        <c:axId val="335014192"/>
      </c:lineChart>
      <c:catAx>
        <c:axId val="335013632"/>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5014192"/>
        <c:crosses val="autoZero"/>
        <c:auto val="1"/>
        <c:lblAlgn val="ctr"/>
        <c:lblOffset val="100"/>
        <c:noMultiLvlLbl val="0"/>
      </c:catAx>
      <c:valAx>
        <c:axId val="3350141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r>
                  <a:rPr lang="ja-JP" altLang="en-US" sz="700">
                    <a:solidFill>
                      <a:schemeClr val="tx1"/>
                    </a:solidFill>
                  </a:rPr>
                  <a:t>算定回数</a:t>
                </a:r>
                <a:r>
                  <a:rPr lang="en-US" altLang="ja-JP" sz="700">
                    <a:solidFill>
                      <a:schemeClr val="tx1"/>
                    </a:solidFill>
                  </a:rPr>
                  <a:t>/</a:t>
                </a:r>
                <a:r>
                  <a:rPr lang="ja-JP" altLang="en-US" sz="700">
                    <a:solidFill>
                      <a:schemeClr val="tx1"/>
                    </a:solidFill>
                  </a:rPr>
                  <a:t>施設</a:t>
                </a: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5013632"/>
        <c:crosses val="autoZero"/>
        <c:crossBetween val="between"/>
      </c:valAx>
      <c:spPr>
        <a:noFill/>
        <a:ln>
          <a:noFill/>
        </a:ln>
        <a:effectLst/>
      </c:spPr>
    </c:plotArea>
    <c:legend>
      <c:legendPos val="b"/>
      <c:legendEntry>
        <c:idx val="1"/>
        <c:delete val="1"/>
      </c:legendEntry>
      <c:layout>
        <c:manualLayout>
          <c:xMode val="edge"/>
          <c:yMode val="edge"/>
          <c:x val="2.7777777777777779E-3"/>
          <c:y val="0.1162962962962963"/>
          <c:w val="0.99444444444444446"/>
          <c:h val="8.277777777777778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実施診療所数でみた往診患者数</a:t>
            </a:r>
            <a:endParaRPr lang="ja-JP" sz="1050" b="1" baseline="30000">
              <a:solidFill>
                <a:schemeClr val="tx1"/>
              </a:solidFill>
            </a:endParaRPr>
          </a:p>
        </c:rich>
      </c:tx>
      <c:layout>
        <c:manualLayout>
          <c:xMode val="edge"/>
          <c:yMode val="edge"/>
          <c:x val="0.37488739310811958"/>
          <c:y val="1.3888945699969322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5.817257217847769E-2"/>
          <c:y val="0.26722222222222225"/>
          <c:w val="0.89914475912285163"/>
          <c:h val="0.4224387576552931"/>
        </c:manualLayout>
      </c:layout>
      <c:barChart>
        <c:barDir val="col"/>
        <c:grouping val="stacked"/>
        <c:varyColors val="0"/>
        <c:ser>
          <c:idx val="1"/>
          <c:order val="0"/>
          <c:tx>
            <c:strRef>
              <c:f>'グラフ２（二次医療圏）（非表示）'!$AR$8</c:f>
              <c:strCache>
                <c:ptCount val="1"/>
                <c:pt idx="0">
                  <c:v>実施診療所数あたり往診患者延数</c:v>
                </c:pt>
              </c:strCache>
            </c:strRef>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59C0-4454-B1E4-975A25B02000}"/>
              </c:ext>
            </c:extLst>
          </c:dPt>
          <c:cat>
            <c:strRef>
              <c:f>'グラフ２（二次医療圏）（非表示）'!$B$9:$B$31</c:f>
              <c:strCache>
                <c:ptCount val="1"/>
                <c:pt idx="0">
                  <c:v>全国（加重平均）</c:v>
                </c:pt>
              </c:strCache>
            </c:strRef>
          </c:cat>
          <c:val>
            <c:numRef>
              <c:f>'グラフ２（二次医療圏）（非表示）'!$AR$9:$AR$31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2-59C0-4454-B1E4-975A25B02000}"/>
            </c:ext>
          </c:extLst>
        </c:ser>
        <c:dLbls>
          <c:showLegendKey val="0"/>
          <c:showVal val="0"/>
          <c:showCatName val="0"/>
          <c:showSerName val="0"/>
          <c:showPercent val="0"/>
          <c:showBubbleSize val="0"/>
        </c:dLbls>
        <c:gapWidth val="150"/>
        <c:overlap val="100"/>
        <c:axId val="335017552"/>
        <c:axId val="335018112"/>
      </c:barChart>
      <c:lineChart>
        <c:grouping val="standard"/>
        <c:varyColors val="0"/>
        <c:ser>
          <c:idx val="2"/>
          <c:order val="1"/>
          <c:spPr>
            <a:ln w="12700" cap="rnd">
              <a:solidFill>
                <a:srgbClr val="FF0000"/>
              </a:solidFill>
              <a:prstDash val="sysDash"/>
              <a:round/>
            </a:ln>
            <a:effectLst/>
          </c:spPr>
          <c:marker>
            <c:symbol val="none"/>
          </c:marker>
          <c:cat>
            <c:strRef>
              <c:f>'グラフ２（二次医療圏）（非表示）'!$B$9:$B$31</c:f>
              <c:strCache>
                <c:ptCount val="1"/>
                <c:pt idx="0">
                  <c:v>全国（加重平均）</c:v>
                </c:pt>
              </c:strCache>
            </c:strRef>
          </c:cat>
          <c:val>
            <c:numRef>
              <c:f>'グラフ２（二次医療圏）（非表示）'!$AS$9:$AS$31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3-59C0-4454-B1E4-975A25B02000}"/>
            </c:ext>
          </c:extLst>
        </c:ser>
        <c:dLbls>
          <c:showLegendKey val="0"/>
          <c:showVal val="0"/>
          <c:showCatName val="0"/>
          <c:showSerName val="0"/>
          <c:showPercent val="0"/>
          <c:showBubbleSize val="0"/>
        </c:dLbls>
        <c:marker val="1"/>
        <c:smooth val="0"/>
        <c:axId val="335017552"/>
        <c:axId val="335018112"/>
      </c:lineChart>
      <c:catAx>
        <c:axId val="335017552"/>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5018112"/>
        <c:crosses val="autoZero"/>
        <c:auto val="1"/>
        <c:lblAlgn val="ctr"/>
        <c:lblOffset val="100"/>
        <c:noMultiLvlLbl val="0"/>
      </c:catAx>
      <c:valAx>
        <c:axId val="335018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r>
                  <a:rPr lang="ja-JP" altLang="en-US" sz="700">
                    <a:solidFill>
                      <a:schemeClr val="tx1"/>
                    </a:solidFill>
                  </a:rPr>
                  <a:t>算定回数</a:t>
                </a:r>
                <a:r>
                  <a:rPr lang="en-US" altLang="ja-JP" sz="700">
                    <a:solidFill>
                      <a:schemeClr val="tx1"/>
                    </a:solidFill>
                  </a:rPr>
                  <a:t>/</a:t>
                </a:r>
                <a:r>
                  <a:rPr lang="ja-JP" altLang="en-US" sz="700">
                    <a:solidFill>
                      <a:schemeClr val="tx1"/>
                    </a:solidFill>
                  </a:rPr>
                  <a:t>施設</a:t>
                </a: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5017552"/>
        <c:crosses val="autoZero"/>
        <c:crossBetween val="between"/>
      </c:valAx>
      <c:spPr>
        <a:noFill/>
        <a:ln>
          <a:noFill/>
        </a:ln>
        <a:effectLst/>
      </c:spPr>
    </c:plotArea>
    <c:legend>
      <c:legendPos val="b"/>
      <c:legendEntry>
        <c:idx val="1"/>
        <c:delete val="1"/>
      </c:legendEntry>
      <c:layout>
        <c:manualLayout>
          <c:xMode val="edge"/>
          <c:yMode val="edge"/>
          <c:x val="2.7777777777777779E-3"/>
          <c:y val="0.1162962962962963"/>
          <c:w val="0.99444444444444446"/>
          <c:h val="8.277777777777778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人口</a:t>
            </a:r>
            <a:r>
              <a:rPr lang="en-US" altLang="ja-JP" sz="1050" b="1">
                <a:solidFill>
                  <a:schemeClr val="tx1"/>
                </a:solidFill>
              </a:rPr>
              <a:t>10</a:t>
            </a:r>
            <a:r>
              <a:rPr lang="ja-JP" altLang="en-US" sz="1050" b="1">
                <a:solidFill>
                  <a:schemeClr val="tx1"/>
                </a:solidFill>
              </a:rPr>
              <a:t>万人あたり通院外来患者数</a:t>
            </a:r>
            <a:endParaRPr lang="ja-JP" sz="1050" b="1" baseline="30000">
              <a:solidFill>
                <a:schemeClr val="tx1"/>
              </a:solidFill>
            </a:endParaRPr>
          </a:p>
        </c:rich>
      </c:tx>
      <c:layout>
        <c:manualLayout>
          <c:xMode val="edge"/>
          <c:yMode val="edge"/>
          <c:x val="0.40042502751672171"/>
          <c:y val="1.3888945699969322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9.4462894759122853E-2"/>
          <c:y val="0.26722222222222225"/>
          <c:w val="0.86285443654220639"/>
          <c:h val="0.4224387576552931"/>
        </c:manualLayout>
      </c:layout>
      <c:barChart>
        <c:barDir val="col"/>
        <c:grouping val="stacked"/>
        <c:varyColors val="0"/>
        <c:ser>
          <c:idx val="1"/>
          <c:order val="0"/>
          <c:tx>
            <c:strRef>
              <c:f>グラフ描画用シート!$D$8</c:f>
              <c:strCache>
                <c:ptCount val="1"/>
                <c:pt idx="0">
                  <c:v>人口10万人あたり通院外来患者延数（診療所）</c:v>
                </c:pt>
              </c:strCache>
            </c:strRef>
          </c:tx>
          <c:spPr>
            <a:solidFill>
              <a:schemeClr val="accent1"/>
            </a:solidFill>
            <a:ln>
              <a:noFill/>
            </a:ln>
            <a:effectLst/>
          </c:spPr>
          <c:invertIfNegative val="0"/>
          <c:cat>
            <c:strRef>
              <c:f>グラフ描画用シート!$B$9:$B$31</c:f>
              <c:strCache>
                <c:ptCount val="1"/>
                <c:pt idx="0">
                  <c:v>全国（加重平均）</c:v>
                </c:pt>
              </c:strCache>
            </c:strRef>
          </c:cat>
          <c:val>
            <c:numRef>
              <c:f>グラフ描画用シート!$D$9:$D$31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E09B-4F02-B1D2-79043081BE74}"/>
            </c:ext>
          </c:extLst>
        </c:ser>
        <c:ser>
          <c:idx val="0"/>
          <c:order val="1"/>
          <c:tx>
            <c:strRef>
              <c:f>グラフ描画用シート!$C$8</c:f>
              <c:strCache>
                <c:ptCount val="1"/>
                <c:pt idx="0">
                  <c:v>人口10万人あたり通院外来患者延数（病院）</c:v>
                </c:pt>
              </c:strCache>
            </c:strRef>
          </c:tx>
          <c:spPr>
            <a:solidFill>
              <a:schemeClr val="accent2"/>
            </a:solidFill>
            <a:ln>
              <a:noFill/>
            </a:ln>
            <a:effectLst/>
          </c:spPr>
          <c:invertIfNegative val="0"/>
          <c:cat>
            <c:strRef>
              <c:f>グラフ描画用シート!$B$9:$B$31</c:f>
              <c:strCache>
                <c:ptCount val="1"/>
                <c:pt idx="0">
                  <c:v>全国（加重平均）</c:v>
                </c:pt>
              </c:strCache>
            </c:strRef>
          </c:cat>
          <c:val>
            <c:numRef>
              <c:f>グラフ描画用シート!$C$9:$C$31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E09B-4F02-B1D2-79043081BE74}"/>
            </c:ext>
          </c:extLst>
        </c:ser>
        <c:dLbls>
          <c:showLegendKey val="0"/>
          <c:showVal val="0"/>
          <c:showCatName val="0"/>
          <c:showSerName val="0"/>
          <c:showPercent val="0"/>
          <c:showBubbleSize val="0"/>
        </c:dLbls>
        <c:gapWidth val="150"/>
        <c:overlap val="100"/>
        <c:axId val="337525200"/>
        <c:axId val="337525760"/>
      </c:barChart>
      <c:lineChart>
        <c:grouping val="standard"/>
        <c:varyColors val="0"/>
        <c:ser>
          <c:idx val="2"/>
          <c:order val="2"/>
          <c:spPr>
            <a:ln w="12700" cap="rnd">
              <a:solidFill>
                <a:srgbClr val="FF0000"/>
              </a:solidFill>
              <a:prstDash val="sysDash"/>
              <a:round/>
            </a:ln>
            <a:effectLst/>
          </c:spPr>
          <c:marker>
            <c:symbol val="none"/>
          </c:marker>
          <c:cat>
            <c:strRef>
              <c:f>グラフ描画用シート!$B$9:$B$31</c:f>
              <c:strCache>
                <c:ptCount val="1"/>
                <c:pt idx="0">
                  <c:v>全国（加重平均）</c:v>
                </c:pt>
              </c:strCache>
            </c:strRef>
          </c:cat>
          <c:val>
            <c:numRef>
              <c:f>グラフ描画用シート!$E$9:$E$31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E09B-4F02-B1D2-79043081BE74}"/>
            </c:ext>
          </c:extLst>
        </c:ser>
        <c:dLbls>
          <c:showLegendKey val="0"/>
          <c:showVal val="0"/>
          <c:showCatName val="0"/>
          <c:showSerName val="0"/>
          <c:showPercent val="0"/>
          <c:showBubbleSize val="0"/>
        </c:dLbls>
        <c:marker val="1"/>
        <c:smooth val="0"/>
        <c:axId val="337525200"/>
        <c:axId val="337525760"/>
      </c:lineChart>
      <c:catAx>
        <c:axId val="337525200"/>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7525760"/>
        <c:crosses val="autoZero"/>
        <c:auto val="1"/>
        <c:lblAlgn val="ctr"/>
        <c:lblOffset val="100"/>
        <c:noMultiLvlLbl val="0"/>
      </c:catAx>
      <c:valAx>
        <c:axId val="337525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r>
                  <a:rPr lang="ja-JP" altLang="en-US" sz="700">
                    <a:solidFill>
                      <a:schemeClr val="tx1"/>
                    </a:solidFill>
                  </a:rPr>
                  <a:t>算定回数</a:t>
                </a:r>
                <a:r>
                  <a:rPr lang="en-US" altLang="ja-JP" sz="700">
                    <a:solidFill>
                      <a:schemeClr val="tx1"/>
                    </a:solidFill>
                  </a:rPr>
                  <a:t>/10</a:t>
                </a:r>
                <a:r>
                  <a:rPr lang="ja-JP" altLang="en-US" sz="700">
                    <a:solidFill>
                      <a:schemeClr val="tx1"/>
                    </a:solidFill>
                  </a:rPr>
                  <a:t>万人</a:t>
                </a: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7525200"/>
        <c:crosses val="autoZero"/>
        <c:crossBetween val="between"/>
      </c:valAx>
      <c:spPr>
        <a:noFill/>
        <a:ln>
          <a:noFill/>
        </a:ln>
        <a:effectLst/>
      </c:spPr>
    </c:plotArea>
    <c:legend>
      <c:legendPos val="b"/>
      <c:legendEntry>
        <c:idx val="2"/>
        <c:delete val="1"/>
      </c:legendEntry>
      <c:layout>
        <c:manualLayout>
          <c:xMode val="edge"/>
          <c:yMode val="edge"/>
          <c:x val="0.1151434044534756"/>
          <c:y val="0.1162962962962963"/>
          <c:w val="0.83879931843197031"/>
          <c:h val="8.2777777777777783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通院外来患者の対応割合</a:t>
            </a:r>
            <a:endParaRPr lang="ja-JP" sz="1050" b="1">
              <a:solidFill>
                <a:schemeClr val="tx1"/>
              </a:solidFill>
            </a:endParaRPr>
          </a:p>
        </c:rich>
      </c:tx>
      <c:layout>
        <c:manualLayout>
          <c:xMode val="edge"/>
          <c:yMode val="edge"/>
          <c:x val="0.43877635255270508"/>
          <c:y val="1.3888945699969322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7.9677948522563713E-2"/>
          <c:y val="0.26722222222222225"/>
          <c:w val="0.87763938277876552"/>
          <c:h val="0.4224387576552931"/>
        </c:manualLayout>
      </c:layout>
      <c:barChart>
        <c:barDir val="col"/>
        <c:grouping val="stacked"/>
        <c:varyColors val="0"/>
        <c:ser>
          <c:idx val="1"/>
          <c:order val="0"/>
          <c:tx>
            <c:strRef>
              <c:f>'グラフ２（二次医療圏）（非表示）'!$K$8</c:f>
              <c:strCache>
                <c:ptCount val="1"/>
                <c:pt idx="0">
                  <c:v>人口10万人あたり通院外来患者延数（診療所）</c:v>
                </c:pt>
              </c:strCache>
            </c:strRef>
          </c:tx>
          <c:spPr>
            <a:solidFill>
              <a:schemeClr val="accent1"/>
            </a:solidFill>
            <a:ln>
              <a:noFill/>
            </a:ln>
            <a:effectLst/>
          </c:spPr>
          <c:invertIfNegative val="0"/>
          <c:cat>
            <c:strRef>
              <c:f>'グラフ２（二次医療圏）（非表示）'!$B$9:$B$31</c:f>
              <c:strCache>
                <c:ptCount val="1"/>
                <c:pt idx="0">
                  <c:v>全国（加重平均）</c:v>
                </c:pt>
              </c:strCache>
            </c:strRef>
          </c:cat>
          <c:val>
            <c:numRef>
              <c:f>'グラフ２（二次医療圏）（非表示）'!$K$9:$K$31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0806-499C-9A63-4D342D1DD313}"/>
            </c:ext>
          </c:extLst>
        </c:ser>
        <c:ser>
          <c:idx val="0"/>
          <c:order val="1"/>
          <c:tx>
            <c:strRef>
              <c:f>'グラフ２（二次医療圏）（非表示）'!$J$8</c:f>
              <c:strCache>
                <c:ptCount val="1"/>
                <c:pt idx="0">
                  <c:v>人口10万人あたり通院外来患者延数（病院）</c:v>
                </c:pt>
              </c:strCache>
            </c:strRef>
          </c:tx>
          <c:spPr>
            <a:solidFill>
              <a:schemeClr val="accent2"/>
            </a:solidFill>
            <a:ln>
              <a:noFill/>
            </a:ln>
            <a:effectLst/>
          </c:spPr>
          <c:invertIfNegative val="0"/>
          <c:cat>
            <c:strRef>
              <c:f>'グラフ２（二次医療圏）（非表示）'!$B$9:$B$31</c:f>
              <c:strCache>
                <c:ptCount val="1"/>
                <c:pt idx="0">
                  <c:v>全国（加重平均）</c:v>
                </c:pt>
              </c:strCache>
            </c:strRef>
          </c:cat>
          <c:val>
            <c:numRef>
              <c:f>'グラフ２（二次医療圏）（非表示）'!$J$9:$J$31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0806-499C-9A63-4D342D1DD313}"/>
            </c:ext>
          </c:extLst>
        </c:ser>
        <c:dLbls>
          <c:showLegendKey val="0"/>
          <c:showVal val="0"/>
          <c:showCatName val="0"/>
          <c:showSerName val="0"/>
          <c:showPercent val="0"/>
          <c:showBubbleSize val="0"/>
        </c:dLbls>
        <c:gapWidth val="150"/>
        <c:overlap val="100"/>
        <c:axId val="242965296"/>
        <c:axId val="242965856"/>
      </c:barChart>
      <c:lineChart>
        <c:grouping val="standard"/>
        <c:varyColors val="0"/>
        <c:ser>
          <c:idx val="2"/>
          <c:order val="2"/>
          <c:spPr>
            <a:ln w="12700" cap="rnd">
              <a:solidFill>
                <a:srgbClr val="FF0000"/>
              </a:solidFill>
              <a:prstDash val="sysDash"/>
              <a:round/>
            </a:ln>
            <a:effectLst/>
          </c:spPr>
          <c:marker>
            <c:symbol val="none"/>
          </c:marker>
          <c:cat>
            <c:strRef>
              <c:f>'グラフ２（二次医療圏）（非表示）'!$B$9:$B$31</c:f>
              <c:strCache>
                <c:ptCount val="1"/>
                <c:pt idx="0">
                  <c:v>全国（加重平均）</c:v>
                </c:pt>
              </c:strCache>
            </c:strRef>
          </c:cat>
          <c:val>
            <c:numRef>
              <c:f>'グラフ２（二次医療圏）（非表示）'!$L$9:$L$31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0806-499C-9A63-4D342D1DD313}"/>
            </c:ext>
          </c:extLst>
        </c:ser>
        <c:dLbls>
          <c:showLegendKey val="0"/>
          <c:showVal val="0"/>
          <c:showCatName val="0"/>
          <c:showSerName val="0"/>
          <c:showPercent val="0"/>
          <c:showBubbleSize val="0"/>
        </c:dLbls>
        <c:marker val="1"/>
        <c:smooth val="0"/>
        <c:axId val="242965296"/>
        <c:axId val="242965856"/>
      </c:lineChart>
      <c:catAx>
        <c:axId val="242965296"/>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242965856"/>
        <c:crosses val="autoZero"/>
        <c:auto val="1"/>
        <c:lblAlgn val="ctr"/>
        <c:lblOffset val="100"/>
        <c:noMultiLvlLbl val="0"/>
      </c:catAx>
      <c:valAx>
        <c:axId val="24296585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242965296"/>
        <c:crosses val="autoZero"/>
        <c:crossBetween val="between"/>
        <c:majorUnit val="0.1"/>
      </c:valAx>
      <c:spPr>
        <a:noFill/>
        <a:ln>
          <a:noFill/>
        </a:ln>
        <a:effectLst/>
      </c:spPr>
    </c:plotArea>
    <c:legend>
      <c:legendPos val="b"/>
      <c:legendEntry>
        <c:idx val="2"/>
        <c:delete val="1"/>
      </c:legendEntry>
      <c:layout>
        <c:manualLayout>
          <c:xMode val="edge"/>
          <c:yMode val="edge"/>
          <c:x val="0.1112006815680298"/>
          <c:y val="0.1162962962962963"/>
          <c:w val="0.84408602150537626"/>
          <c:h val="8.2777777777777783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通院外来患者の対応割合</a:t>
            </a:r>
            <a:endParaRPr lang="ja-JP" sz="1050" b="1">
              <a:solidFill>
                <a:schemeClr val="tx1"/>
              </a:solidFill>
            </a:endParaRPr>
          </a:p>
        </c:rich>
      </c:tx>
      <c:layout>
        <c:manualLayout>
          <c:xMode val="edge"/>
          <c:yMode val="edge"/>
          <c:x val="0.43877635255270508"/>
          <c:y val="1.3888945699969322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7.9677948522563713E-2"/>
          <c:y val="0.26722222222222225"/>
          <c:w val="0.87763938277876552"/>
          <c:h val="0.4224387576552931"/>
        </c:manualLayout>
      </c:layout>
      <c:barChart>
        <c:barDir val="col"/>
        <c:grouping val="stacked"/>
        <c:varyColors val="0"/>
        <c:ser>
          <c:idx val="1"/>
          <c:order val="0"/>
          <c:tx>
            <c:strRef>
              <c:f>グラフ描画用シート!$K$8</c:f>
              <c:strCache>
                <c:ptCount val="1"/>
                <c:pt idx="0">
                  <c:v>人口10万人あたり通院外来患者延数（診療所）</c:v>
                </c:pt>
              </c:strCache>
            </c:strRef>
          </c:tx>
          <c:spPr>
            <a:solidFill>
              <a:schemeClr val="accent1"/>
            </a:solidFill>
            <a:ln>
              <a:noFill/>
            </a:ln>
            <a:effectLst/>
          </c:spPr>
          <c:invertIfNegative val="0"/>
          <c:cat>
            <c:strRef>
              <c:f>グラフ描画用シート!$B$9:$B$31</c:f>
              <c:strCache>
                <c:ptCount val="1"/>
                <c:pt idx="0">
                  <c:v>全国（加重平均）</c:v>
                </c:pt>
              </c:strCache>
            </c:strRef>
          </c:cat>
          <c:val>
            <c:numRef>
              <c:f>グラフ描画用シート!$K$9:$K$31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0806-499C-9A63-4D342D1DD313}"/>
            </c:ext>
          </c:extLst>
        </c:ser>
        <c:ser>
          <c:idx val="0"/>
          <c:order val="1"/>
          <c:tx>
            <c:strRef>
              <c:f>グラフ描画用シート!$J$8</c:f>
              <c:strCache>
                <c:ptCount val="1"/>
                <c:pt idx="0">
                  <c:v>人口10万人あたり通院外来患者延数（病院）</c:v>
                </c:pt>
              </c:strCache>
            </c:strRef>
          </c:tx>
          <c:spPr>
            <a:solidFill>
              <a:schemeClr val="accent2"/>
            </a:solidFill>
            <a:ln>
              <a:noFill/>
            </a:ln>
            <a:effectLst/>
          </c:spPr>
          <c:invertIfNegative val="0"/>
          <c:cat>
            <c:strRef>
              <c:f>グラフ描画用シート!$B$9:$B$31</c:f>
              <c:strCache>
                <c:ptCount val="1"/>
                <c:pt idx="0">
                  <c:v>全国（加重平均）</c:v>
                </c:pt>
              </c:strCache>
            </c:strRef>
          </c:cat>
          <c:val>
            <c:numRef>
              <c:f>グラフ描画用シート!$J$9:$J$31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0806-499C-9A63-4D342D1DD313}"/>
            </c:ext>
          </c:extLst>
        </c:ser>
        <c:dLbls>
          <c:showLegendKey val="0"/>
          <c:showVal val="0"/>
          <c:showCatName val="0"/>
          <c:showSerName val="0"/>
          <c:showPercent val="0"/>
          <c:showBubbleSize val="0"/>
        </c:dLbls>
        <c:gapWidth val="150"/>
        <c:overlap val="100"/>
        <c:axId val="339267104"/>
        <c:axId val="339267664"/>
      </c:barChart>
      <c:lineChart>
        <c:grouping val="standard"/>
        <c:varyColors val="0"/>
        <c:ser>
          <c:idx val="2"/>
          <c:order val="2"/>
          <c:spPr>
            <a:ln w="12700" cap="rnd">
              <a:solidFill>
                <a:srgbClr val="FF0000"/>
              </a:solidFill>
              <a:prstDash val="sysDash"/>
              <a:round/>
            </a:ln>
            <a:effectLst/>
          </c:spPr>
          <c:marker>
            <c:symbol val="none"/>
          </c:marker>
          <c:cat>
            <c:strRef>
              <c:f>グラフ描画用シート!$B$9:$B$31</c:f>
              <c:strCache>
                <c:ptCount val="1"/>
                <c:pt idx="0">
                  <c:v>全国（加重平均）</c:v>
                </c:pt>
              </c:strCache>
            </c:strRef>
          </c:cat>
          <c:val>
            <c:numRef>
              <c:f>グラフ描画用シート!$L$9:$L$31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0806-499C-9A63-4D342D1DD313}"/>
            </c:ext>
          </c:extLst>
        </c:ser>
        <c:dLbls>
          <c:showLegendKey val="0"/>
          <c:showVal val="0"/>
          <c:showCatName val="0"/>
          <c:showSerName val="0"/>
          <c:showPercent val="0"/>
          <c:showBubbleSize val="0"/>
        </c:dLbls>
        <c:marker val="1"/>
        <c:smooth val="0"/>
        <c:axId val="339267104"/>
        <c:axId val="339267664"/>
      </c:lineChart>
      <c:catAx>
        <c:axId val="339267104"/>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9267664"/>
        <c:crosses val="autoZero"/>
        <c:auto val="1"/>
        <c:lblAlgn val="ctr"/>
        <c:lblOffset val="100"/>
        <c:noMultiLvlLbl val="0"/>
      </c:catAx>
      <c:valAx>
        <c:axId val="339267664"/>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9267104"/>
        <c:crosses val="autoZero"/>
        <c:crossBetween val="between"/>
        <c:majorUnit val="0.1"/>
      </c:valAx>
      <c:spPr>
        <a:noFill/>
        <a:ln>
          <a:noFill/>
        </a:ln>
        <a:effectLst/>
      </c:spPr>
    </c:plotArea>
    <c:legend>
      <c:legendPos val="b"/>
      <c:legendEntry>
        <c:idx val="2"/>
        <c:delete val="1"/>
      </c:legendEntry>
      <c:layout>
        <c:manualLayout>
          <c:xMode val="edge"/>
          <c:yMode val="edge"/>
          <c:x val="0.1112006815680298"/>
          <c:y val="0.1162962962962963"/>
          <c:w val="0.84408602150537626"/>
          <c:h val="8.2777777777777783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人口</a:t>
            </a:r>
            <a:r>
              <a:rPr lang="en-US" altLang="ja-JP" sz="1050" b="1">
                <a:solidFill>
                  <a:schemeClr val="tx1"/>
                </a:solidFill>
              </a:rPr>
              <a:t>10</a:t>
            </a:r>
            <a:r>
              <a:rPr lang="ja-JP" altLang="en-US" sz="1050" b="1">
                <a:solidFill>
                  <a:schemeClr val="tx1"/>
                </a:solidFill>
              </a:rPr>
              <a:t>万人あたり医療施設数</a:t>
            </a:r>
            <a:endParaRPr lang="ja-JP" sz="1050" b="1" baseline="30000">
              <a:solidFill>
                <a:schemeClr val="tx1"/>
              </a:solidFill>
            </a:endParaRPr>
          </a:p>
        </c:rich>
      </c:tx>
      <c:layout>
        <c:manualLayout>
          <c:xMode val="edge"/>
          <c:yMode val="edge"/>
          <c:x val="0.37891965117263565"/>
          <c:y val="1.3888945699969322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6.9556345779358236E-2"/>
          <c:y val="0.26722222222222225"/>
          <c:w val="0.88414370078740145"/>
          <c:h val="0.4224387576552931"/>
        </c:manualLayout>
      </c:layout>
      <c:barChart>
        <c:barDir val="col"/>
        <c:grouping val="stacked"/>
        <c:varyColors val="0"/>
        <c:ser>
          <c:idx val="1"/>
          <c:order val="0"/>
          <c:tx>
            <c:strRef>
              <c:f>グラフ描画用シート!$N$8</c:f>
              <c:strCache>
                <c:ptCount val="1"/>
                <c:pt idx="0">
                  <c:v>人口10万人あたり医療施設数（診療所）</c:v>
                </c:pt>
              </c:strCache>
            </c:strRef>
          </c:tx>
          <c:spPr>
            <a:solidFill>
              <a:schemeClr val="accent1"/>
            </a:solidFill>
            <a:ln>
              <a:noFill/>
            </a:ln>
            <a:effectLst/>
          </c:spPr>
          <c:invertIfNegative val="0"/>
          <c:cat>
            <c:strRef>
              <c:f>グラフ描画用シート!$B$9:$B$31</c:f>
              <c:strCache>
                <c:ptCount val="1"/>
                <c:pt idx="0">
                  <c:v>全国（加重平均）</c:v>
                </c:pt>
              </c:strCache>
            </c:strRef>
          </c:cat>
          <c:val>
            <c:numRef>
              <c:f>グラフ描画用シート!$N$9:$N$31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9D3D-4C9C-8472-0DE6352E957F}"/>
            </c:ext>
          </c:extLst>
        </c:ser>
        <c:ser>
          <c:idx val="0"/>
          <c:order val="1"/>
          <c:tx>
            <c:strRef>
              <c:f>グラフ描画用シート!$M$8</c:f>
              <c:strCache>
                <c:ptCount val="1"/>
                <c:pt idx="0">
                  <c:v>人口10万人あたり医療施設数（病院）</c:v>
                </c:pt>
              </c:strCache>
            </c:strRef>
          </c:tx>
          <c:spPr>
            <a:solidFill>
              <a:schemeClr val="accent2"/>
            </a:solidFill>
            <a:ln>
              <a:noFill/>
            </a:ln>
            <a:effectLst/>
          </c:spPr>
          <c:invertIfNegative val="0"/>
          <c:cat>
            <c:strRef>
              <c:f>グラフ描画用シート!$B$9:$B$31</c:f>
              <c:strCache>
                <c:ptCount val="1"/>
                <c:pt idx="0">
                  <c:v>全国（加重平均）</c:v>
                </c:pt>
              </c:strCache>
            </c:strRef>
          </c:cat>
          <c:val>
            <c:numRef>
              <c:f>グラフ描画用シート!$M$9:$M$31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9D3D-4C9C-8472-0DE6352E957F}"/>
            </c:ext>
          </c:extLst>
        </c:ser>
        <c:dLbls>
          <c:showLegendKey val="0"/>
          <c:showVal val="0"/>
          <c:showCatName val="0"/>
          <c:showSerName val="0"/>
          <c:showPercent val="0"/>
          <c:showBubbleSize val="0"/>
        </c:dLbls>
        <c:gapWidth val="150"/>
        <c:overlap val="100"/>
        <c:axId val="339271584"/>
        <c:axId val="339272144"/>
      </c:barChart>
      <c:lineChart>
        <c:grouping val="standard"/>
        <c:varyColors val="0"/>
        <c:ser>
          <c:idx val="2"/>
          <c:order val="2"/>
          <c:spPr>
            <a:ln w="12700" cap="rnd">
              <a:solidFill>
                <a:srgbClr val="FF0000"/>
              </a:solidFill>
              <a:prstDash val="sysDash"/>
              <a:round/>
            </a:ln>
            <a:effectLst/>
          </c:spPr>
          <c:marker>
            <c:symbol val="none"/>
          </c:marker>
          <c:cat>
            <c:strRef>
              <c:f>グラフ描画用シート!$B$9:$B$31</c:f>
              <c:strCache>
                <c:ptCount val="1"/>
                <c:pt idx="0">
                  <c:v>全国（加重平均）</c:v>
                </c:pt>
              </c:strCache>
            </c:strRef>
          </c:cat>
          <c:val>
            <c:numRef>
              <c:f>グラフ描画用シート!$O$9:$O$31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9D3D-4C9C-8472-0DE6352E957F}"/>
            </c:ext>
          </c:extLst>
        </c:ser>
        <c:dLbls>
          <c:showLegendKey val="0"/>
          <c:showVal val="0"/>
          <c:showCatName val="0"/>
          <c:showSerName val="0"/>
          <c:showPercent val="0"/>
          <c:showBubbleSize val="0"/>
        </c:dLbls>
        <c:marker val="1"/>
        <c:smooth val="0"/>
        <c:axId val="339271584"/>
        <c:axId val="339272144"/>
      </c:lineChart>
      <c:catAx>
        <c:axId val="339271584"/>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9272144"/>
        <c:crosses val="autoZero"/>
        <c:auto val="1"/>
        <c:lblAlgn val="ctr"/>
        <c:lblOffset val="100"/>
        <c:noMultiLvlLbl val="0"/>
      </c:catAx>
      <c:valAx>
        <c:axId val="33927214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r>
                  <a:rPr lang="ja-JP" altLang="en-US" sz="700">
                    <a:solidFill>
                      <a:schemeClr val="tx1"/>
                    </a:solidFill>
                  </a:rPr>
                  <a:t>医療施設数</a:t>
                </a:r>
                <a:r>
                  <a:rPr lang="en-US" altLang="ja-JP" sz="700">
                    <a:solidFill>
                      <a:schemeClr val="tx1"/>
                    </a:solidFill>
                  </a:rPr>
                  <a:t>/10</a:t>
                </a:r>
                <a:r>
                  <a:rPr lang="ja-JP" altLang="en-US" sz="700">
                    <a:solidFill>
                      <a:schemeClr val="tx1"/>
                    </a:solidFill>
                  </a:rPr>
                  <a:t>万人</a:t>
                </a: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9271584"/>
        <c:crosses val="autoZero"/>
        <c:crossBetween val="between"/>
      </c:valAx>
      <c:spPr>
        <a:noFill/>
        <a:ln>
          <a:noFill/>
        </a:ln>
        <a:effectLst/>
      </c:spPr>
    </c:plotArea>
    <c:legend>
      <c:legendPos val="b"/>
      <c:legendEntry>
        <c:idx val="2"/>
        <c:delete val="1"/>
      </c:legendEntry>
      <c:layout>
        <c:manualLayout>
          <c:xMode val="edge"/>
          <c:yMode val="edge"/>
          <c:x val="8.924731182795699E-2"/>
          <c:y val="0.1162962962962963"/>
          <c:w val="0.82706089662179316"/>
          <c:h val="8.2777777777777783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人口</a:t>
            </a:r>
            <a:r>
              <a:rPr lang="en-US" altLang="ja-JP" sz="1050" b="1">
                <a:solidFill>
                  <a:schemeClr val="tx1"/>
                </a:solidFill>
              </a:rPr>
              <a:t>10</a:t>
            </a:r>
            <a:r>
              <a:rPr lang="ja-JP" altLang="en-US" sz="1050" b="1">
                <a:solidFill>
                  <a:schemeClr val="tx1"/>
                </a:solidFill>
              </a:rPr>
              <a:t>万人あたり医師数</a:t>
            </a:r>
            <a:endParaRPr lang="ja-JP" sz="1050" b="1" baseline="30000">
              <a:solidFill>
                <a:schemeClr val="tx1"/>
              </a:solidFill>
            </a:endParaRPr>
          </a:p>
        </c:rich>
      </c:tx>
      <c:layout>
        <c:manualLayout>
          <c:xMode val="edge"/>
          <c:yMode val="edge"/>
          <c:x val="0.38295190923715183"/>
          <c:y val="1.3888945699969322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6.9556345779358236E-2"/>
          <c:y val="0.26722222222222225"/>
          <c:w val="0.88414370078740145"/>
          <c:h val="0.4224387576552931"/>
        </c:manualLayout>
      </c:layout>
      <c:barChart>
        <c:barDir val="col"/>
        <c:grouping val="stacked"/>
        <c:varyColors val="0"/>
        <c:ser>
          <c:idx val="1"/>
          <c:order val="0"/>
          <c:tx>
            <c:strRef>
              <c:f>グラフ描画用シート!$Q$8</c:f>
              <c:strCache>
                <c:ptCount val="1"/>
                <c:pt idx="0">
                  <c:v>人口10万人あたり医師数（診療所）</c:v>
                </c:pt>
              </c:strCache>
            </c:strRef>
          </c:tx>
          <c:spPr>
            <a:solidFill>
              <a:schemeClr val="accent1"/>
            </a:solidFill>
            <a:ln>
              <a:noFill/>
            </a:ln>
            <a:effectLst/>
          </c:spPr>
          <c:invertIfNegative val="0"/>
          <c:cat>
            <c:strRef>
              <c:f>グラフ描画用シート!$B$9:$B$31</c:f>
              <c:strCache>
                <c:ptCount val="1"/>
                <c:pt idx="0">
                  <c:v>全国（加重平均）</c:v>
                </c:pt>
              </c:strCache>
            </c:strRef>
          </c:cat>
          <c:val>
            <c:numRef>
              <c:f>グラフ描画用シート!$Q$9:$Q$31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1915-43C4-9A4B-A65E77189539}"/>
            </c:ext>
          </c:extLst>
        </c:ser>
        <c:ser>
          <c:idx val="0"/>
          <c:order val="1"/>
          <c:tx>
            <c:strRef>
              <c:f>グラフ描画用シート!$P$8</c:f>
              <c:strCache>
                <c:ptCount val="1"/>
                <c:pt idx="0">
                  <c:v>人口10万人あたり医師数（病院）</c:v>
                </c:pt>
              </c:strCache>
            </c:strRef>
          </c:tx>
          <c:spPr>
            <a:solidFill>
              <a:schemeClr val="accent2"/>
            </a:solidFill>
            <a:ln>
              <a:noFill/>
            </a:ln>
            <a:effectLst/>
          </c:spPr>
          <c:invertIfNegative val="0"/>
          <c:cat>
            <c:strRef>
              <c:f>グラフ描画用シート!$B$9:$B$31</c:f>
              <c:strCache>
                <c:ptCount val="1"/>
                <c:pt idx="0">
                  <c:v>全国（加重平均）</c:v>
                </c:pt>
              </c:strCache>
            </c:strRef>
          </c:cat>
          <c:val>
            <c:numRef>
              <c:f>グラフ描画用シート!$P$9:$P$31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1915-43C4-9A4B-A65E77189539}"/>
            </c:ext>
          </c:extLst>
        </c:ser>
        <c:dLbls>
          <c:showLegendKey val="0"/>
          <c:showVal val="0"/>
          <c:showCatName val="0"/>
          <c:showSerName val="0"/>
          <c:showPercent val="0"/>
          <c:showBubbleSize val="0"/>
        </c:dLbls>
        <c:gapWidth val="150"/>
        <c:overlap val="100"/>
        <c:axId val="339276064"/>
        <c:axId val="339276624"/>
      </c:barChart>
      <c:lineChart>
        <c:grouping val="standard"/>
        <c:varyColors val="0"/>
        <c:ser>
          <c:idx val="2"/>
          <c:order val="2"/>
          <c:spPr>
            <a:ln w="12700" cap="rnd">
              <a:solidFill>
                <a:srgbClr val="FF0000"/>
              </a:solidFill>
              <a:prstDash val="sysDash"/>
              <a:round/>
            </a:ln>
            <a:effectLst/>
          </c:spPr>
          <c:marker>
            <c:symbol val="none"/>
          </c:marker>
          <c:cat>
            <c:strRef>
              <c:f>グラフ描画用シート!$B$9:$B$31</c:f>
              <c:strCache>
                <c:ptCount val="1"/>
                <c:pt idx="0">
                  <c:v>全国（加重平均）</c:v>
                </c:pt>
              </c:strCache>
            </c:strRef>
          </c:cat>
          <c:val>
            <c:numRef>
              <c:f>グラフ描画用シート!$R$9:$R$31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1915-43C4-9A4B-A65E77189539}"/>
            </c:ext>
          </c:extLst>
        </c:ser>
        <c:dLbls>
          <c:showLegendKey val="0"/>
          <c:showVal val="0"/>
          <c:showCatName val="0"/>
          <c:showSerName val="0"/>
          <c:showPercent val="0"/>
          <c:showBubbleSize val="0"/>
        </c:dLbls>
        <c:marker val="1"/>
        <c:smooth val="0"/>
        <c:axId val="339276064"/>
        <c:axId val="339276624"/>
      </c:lineChart>
      <c:catAx>
        <c:axId val="339276064"/>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9276624"/>
        <c:crosses val="autoZero"/>
        <c:auto val="1"/>
        <c:lblAlgn val="ctr"/>
        <c:lblOffset val="100"/>
        <c:noMultiLvlLbl val="0"/>
      </c:catAx>
      <c:valAx>
        <c:axId val="33927662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r>
                  <a:rPr lang="ja-JP" altLang="en-US" sz="700">
                    <a:solidFill>
                      <a:schemeClr val="tx1"/>
                    </a:solidFill>
                  </a:rPr>
                  <a:t>医師数</a:t>
                </a:r>
                <a:r>
                  <a:rPr lang="en-US" altLang="ja-JP" sz="700">
                    <a:solidFill>
                      <a:schemeClr val="tx1"/>
                    </a:solidFill>
                  </a:rPr>
                  <a:t>/10</a:t>
                </a:r>
                <a:r>
                  <a:rPr lang="ja-JP" altLang="en-US" sz="700">
                    <a:solidFill>
                      <a:schemeClr val="tx1"/>
                    </a:solidFill>
                  </a:rPr>
                  <a:t>万人</a:t>
                </a: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9276064"/>
        <c:crosses val="autoZero"/>
        <c:crossBetween val="between"/>
      </c:valAx>
      <c:spPr>
        <a:noFill/>
        <a:ln>
          <a:noFill/>
        </a:ln>
        <a:effectLst/>
      </c:spPr>
    </c:plotArea>
    <c:legend>
      <c:legendPos val="b"/>
      <c:legendEntry>
        <c:idx val="2"/>
        <c:delete val="1"/>
      </c:legendEntry>
      <c:layout>
        <c:manualLayout>
          <c:xMode val="edge"/>
          <c:yMode val="edge"/>
          <c:x val="9.229394208788419E-2"/>
          <c:y val="0.1162962962962963"/>
          <c:w val="0.81863802810938968"/>
          <c:h val="8.277777777777778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時間外等外来患者の対応割合</a:t>
            </a:r>
            <a:endParaRPr lang="ja-JP" sz="1050" b="1">
              <a:solidFill>
                <a:schemeClr val="tx1"/>
              </a:solidFill>
            </a:endParaRPr>
          </a:p>
        </c:rich>
      </c:tx>
      <c:layout>
        <c:manualLayout>
          <c:xMode val="edge"/>
          <c:yMode val="edge"/>
          <c:x val="0.40248602997205996"/>
          <c:y val="1.3888945699969322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7.5645690458047588E-2"/>
          <c:y val="0.26722222222222225"/>
          <c:w val="0.88167164084328165"/>
          <c:h val="0.4224387576552931"/>
        </c:manualLayout>
      </c:layout>
      <c:barChart>
        <c:barDir val="col"/>
        <c:grouping val="stacked"/>
        <c:varyColors val="0"/>
        <c:ser>
          <c:idx val="1"/>
          <c:order val="0"/>
          <c:tx>
            <c:strRef>
              <c:f>グラフ描画用シート!$Y$8</c:f>
              <c:strCache>
                <c:ptCount val="1"/>
                <c:pt idx="0">
                  <c:v>人口10万人あたり時間外等外来患者延数（診療所）</c:v>
                </c:pt>
              </c:strCache>
            </c:strRef>
          </c:tx>
          <c:spPr>
            <a:solidFill>
              <a:schemeClr val="accent1"/>
            </a:solidFill>
            <a:ln>
              <a:noFill/>
            </a:ln>
            <a:effectLst/>
          </c:spPr>
          <c:invertIfNegative val="0"/>
          <c:cat>
            <c:strRef>
              <c:f>グラフ描画用シート!$B$9:$B$31</c:f>
              <c:strCache>
                <c:ptCount val="1"/>
                <c:pt idx="0">
                  <c:v>全国（加重平均）</c:v>
                </c:pt>
              </c:strCache>
            </c:strRef>
          </c:cat>
          <c:val>
            <c:numRef>
              <c:f>グラフ描画用シート!$Y$9:$Y$31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9F05-49C7-BF3A-B8F954DCA741}"/>
            </c:ext>
          </c:extLst>
        </c:ser>
        <c:ser>
          <c:idx val="0"/>
          <c:order val="1"/>
          <c:tx>
            <c:strRef>
              <c:f>グラフ描画用シート!$X$8</c:f>
              <c:strCache>
                <c:ptCount val="1"/>
                <c:pt idx="0">
                  <c:v>人口10万人あたり時間外等外来患者延数（病院）</c:v>
                </c:pt>
              </c:strCache>
            </c:strRef>
          </c:tx>
          <c:spPr>
            <a:solidFill>
              <a:schemeClr val="accent2"/>
            </a:solidFill>
            <a:ln>
              <a:noFill/>
            </a:ln>
            <a:effectLst/>
          </c:spPr>
          <c:invertIfNegative val="0"/>
          <c:cat>
            <c:strRef>
              <c:f>グラフ描画用シート!$B$9:$B$31</c:f>
              <c:strCache>
                <c:ptCount val="1"/>
                <c:pt idx="0">
                  <c:v>全国（加重平均）</c:v>
                </c:pt>
              </c:strCache>
            </c:strRef>
          </c:cat>
          <c:val>
            <c:numRef>
              <c:f>グラフ描画用シート!$X$9:$X$31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9F05-49C7-BF3A-B8F954DCA741}"/>
            </c:ext>
          </c:extLst>
        </c:ser>
        <c:dLbls>
          <c:showLegendKey val="0"/>
          <c:showVal val="0"/>
          <c:showCatName val="0"/>
          <c:showSerName val="0"/>
          <c:showPercent val="0"/>
          <c:showBubbleSize val="0"/>
        </c:dLbls>
        <c:gapWidth val="150"/>
        <c:overlap val="100"/>
        <c:axId val="339280544"/>
        <c:axId val="339281104"/>
      </c:barChart>
      <c:lineChart>
        <c:grouping val="standard"/>
        <c:varyColors val="0"/>
        <c:ser>
          <c:idx val="2"/>
          <c:order val="2"/>
          <c:spPr>
            <a:ln w="12700" cap="rnd">
              <a:solidFill>
                <a:srgbClr val="FF0000"/>
              </a:solidFill>
              <a:prstDash val="sysDash"/>
              <a:round/>
            </a:ln>
            <a:effectLst/>
          </c:spPr>
          <c:marker>
            <c:symbol val="none"/>
          </c:marker>
          <c:cat>
            <c:strRef>
              <c:f>グラフ描画用シート!$B$9:$B$31</c:f>
              <c:strCache>
                <c:ptCount val="1"/>
                <c:pt idx="0">
                  <c:v>全国（加重平均）</c:v>
                </c:pt>
              </c:strCache>
            </c:strRef>
          </c:cat>
          <c:val>
            <c:numRef>
              <c:f>グラフ描画用シート!$Z$9:$Z$31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9F05-49C7-BF3A-B8F954DCA741}"/>
            </c:ext>
          </c:extLst>
        </c:ser>
        <c:dLbls>
          <c:showLegendKey val="0"/>
          <c:showVal val="0"/>
          <c:showCatName val="0"/>
          <c:showSerName val="0"/>
          <c:showPercent val="0"/>
          <c:showBubbleSize val="0"/>
        </c:dLbls>
        <c:marker val="1"/>
        <c:smooth val="0"/>
        <c:axId val="339280544"/>
        <c:axId val="339281104"/>
      </c:lineChart>
      <c:catAx>
        <c:axId val="339280544"/>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9281104"/>
        <c:crosses val="autoZero"/>
        <c:auto val="1"/>
        <c:lblAlgn val="ctr"/>
        <c:lblOffset val="100"/>
        <c:noMultiLvlLbl val="0"/>
      </c:catAx>
      <c:valAx>
        <c:axId val="339281104"/>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9280544"/>
        <c:crosses val="autoZero"/>
        <c:crossBetween val="between"/>
        <c:majorUnit val="0.1"/>
      </c:valAx>
      <c:spPr>
        <a:noFill/>
        <a:ln>
          <a:noFill/>
        </a:ln>
        <a:effectLst/>
      </c:spPr>
    </c:plotArea>
    <c:legend>
      <c:legendPos val="b"/>
      <c:legendEntry>
        <c:idx val="2"/>
        <c:delete val="1"/>
      </c:legendEntry>
      <c:layout>
        <c:manualLayout>
          <c:xMode val="edge"/>
          <c:yMode val="edge"/>
          <c:x val="0.10905014393362118"/>
          <c:y val="0.1162962962962963"/>
          <c:w val="0.83575268817204296"/>
          <c:h val="8.2777777777777783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人口</a:t>
            </a:r>
            <a:r>
              <a:rPr lang="en-US" altLang="ja-JP" sz="1050" b="1">
                <a:solidFill>
                  <a:schemeClr val="tx1"/>
                </a:solidFill>
              </a:rPr>
              <a:t>10</a:t>
            </a:r>
            <a:r>
              <a:rPr lang="ja-JP" altLang="en-US" sz="1050" b="1">
                <a:solidFill>
                  <a:schemeClr val="tx1"/>
                </a:solidFill>
              </a:rPr>
              <a:t>万人あたり訪問診療患者数</a:t>
            </a:r>
            <a:endParaRPr lang="ja-JP" sz="1050" b="1" strike="noStrike" baseline="30000">
              <a:solidFill>
                <a:schemeClr val="tx1"/>
              </a:solidFill>
            </a:endParaRPr>
          </a:p>
        </c:rich>
      </c:tx>
      <c:layout>
        <c:manualLayout>
          <c:xMode val="edge"/>
          <c:yMode val="edge"/>
          <c:x val="0.29693044619422571"/>
          <c:y val="1.3888888888888888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8.1022034544069088E-2"/>
          <c:y val="0.26722222222222225"/>
          <c:w val="0.87629529675726014"/>
          <c:h val="0.4224387576552931"/>
        </c:manualLayout>
      </c:layout>
      <c:barChart>
        <c:barDir val="col"/>
        <c:grouping val="stacked"/>
        <c:varyColors val="0"/>
        <c:ser>
          <c:idx val="1"/>
          <c:order val="0"/>
          <c:tx>
            <c:strRef>
              <c:f>グラフ描画用シート!$AE$8</c:f>
              <c:strCache>
                <c:ptCount val="1"/>
                <c:pt idx="0">
                  <c:v>人口10万人あたり訪問診療患者延数（診療所）</c:v>
                </c:pt>
              </c:strCache>
            </c:strRef>
          </c:tx>
          <c:spPr>
            <a:solidFill>
              <a:schemeClr val="accent1"/>
            </a:solidFill>
            <a:ln>
              <a:noFill/>
            </a:ln>
            <a:effectLst/>
          </c:spPr>
          <c:invertIfNegative val="0"/>
          <c:cat>
            <c:strRef>
              <c:f>グラフ描画用シート!$B$9:$B$31</c:f>
              <c:strCache>
                <c:ptCount val="1"/>
                <c:pt idx="0">
                  <c:v>全国（加重平均）</c:v>
                </c:pt>
              </c:strCache>
            </c:strRef>
          </c:cat>
          <c:val>
            <c:numRef>
              <c:f>グラフ描画用シート!$AE$9:$AE$31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0800-45EC-A3EE-6B2FA14F2BDD}"/>
            </c:ext>
          </c:extLst>
        </c:ser>
        <c:ser>
          <c:idx val="0"/>
          <c:order val="1"/>
          <c:tx>
            <c:strRef>
              <c:f>グラフ描画用シート!$AD$8</c:f>
              <c:strCache>
                <c:ptCount val="1"/>
                <c:pt idx="0">
                  <c:v>人口10万人あたり訪問診療患者延数（病院）</c:v>
                </c:pt>
              </c:strCache>
            </c:strRef>
          </c:tx>
          <c:spPr>
            <a:solidFill>
              <a:schemeClr val="accent2"/>
            </a:solidFill>
            <a:ln>
              <a:noFill/>
            </a:ln>
            <a:effectLst/>
          </c:spPr>
          <c:invertIfNegative val="0"/>
          <c:cat>
            <c:strRef>
              <c:f>グラフ描画用シート!$B$9:$B$31</c:f>
              <c:strCache>
                <c:ptCount val="1"/>
                <c:pt idx="0">
                  <c:v>全国（加重平均）</c:v>
                </c:pt>
              </c:strCache>
            </c:strRef>
          </c:cat>
          <c:val>
            <c:numRef>
              <c:f>グラフ描画用シート!$AD$9:$AD$31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0800-45EC-A3EE-6B2FA14F2BDD}"/>
            </c:ext>
          </c:extLst>
        </c:ser>
        <c:dLbls>
          <c:showLegendKey val="0"/>
          <c:showVal val="0"/>
          <c:showCatName val="0"/>
          <c:showSerName val="0"/>
          <c:showPercent val="0"/>
          <c:showBubbleSize val="0"/>
        </c:dLbls>
        <c:gapWidth val="150"/>
        <c:overlap val="100"/>
        <c:axId val="339285024"/>
        <c:axId val="339285584"/>
      </c:barChart>
      <c:lineChart>
        <c:grouping val="standard"/>
        <c:varyColors val="0"/>
        <c:ser>
          <c:idx val="2"/>
          <c:order val="2"/>
          <c:spPr>
            <a:ln w="12700" cap="rnd">
              <a:solidFill>
                <a:srgbClr val="FF0000"/>
              </a:solidFill>
              <a:prstDash val="sysDash"/>
              <a:round/>
            </a:ln>
            <a:effectLst/>
          </c:spPr>
          <c:marker>
            <c:symbol val="none"/>
          </c:marker>
          <c:cat>
            <c:strRef>
              <c:f>グラフ描画用シート!$B$9:$B$31</c:f>
              <c:strCache>
                <c:ptCount val="1"/>
                <c:pt idx="0">
                  <c:v>全国（加重平均）</c:v>
                </c:pt>
              </c:strCache>
            </c:strRef>
          </c:cat>
          <c:val>
            <c:numRef>
              <c:f>グラフ描画用シート!$AF$9:$AF$31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0800-45EC-A3EE-6B2FA14F2BDD}"/>
            </c:ext>
          </c:extLst>
        </c:ser>
        <c:dLbls>
          <c:showLegendKey val="0"/>
          <c:showVal val="0"/>
          <c:showCatName val="0"/>
          <c:showSerName val="0"/>
          <c:showPercent val="0"/>
          <c:showBubbleSize val="0"/>
        </c:dLbls>
        <c:marker val="1"/>
        <c:smooth val="0"/>
        <c:axId val="339285024"/>
        <c:axId val="339285584"/>
      </c:lineChart>
      <c:catAx>
        <c:axId val="339285024"/>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9285584"/>
        <c:crosses val="autoZero"/>
        <c:auto val="1"/>
        <c:lblAlgn val="ctr"/>
        <c:lblOffset val="100"/>
        <c:noMultiLvlLbl val="0"/>
      </c:catAx>
      <c:valAx>
        <c:axId val="339285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r>
                  <a:rPr lang="ja-JP" altLang="en-US" sz="700">
                    <a:solidFill>
                      <a:schemeClr val="tx1"/>
                    </a:solidFill>
                  </a:rPr>
                  <a:t>算定回数</a:t>
                </a:r>
                <a:r>
                  <a:rPr lang="en-US" altLang="ja-JP" sz="700">
                    <a:solidFill>
                      <a:schemeClr val="tx1"/>
                    </a:solidFill>
                  </a:rPr>
                  <a:t>/10</a:t>
                </a:r>
                <a:r>
                  <a:rPr lang="ja-JP" altLang="en-US" sz="700">
                    <a:solidFill>
                      <a:schemeClr val="tx1"/>
                    </a:solidFill>
                  </a:rPr>
                  <a:t>万人</a:t>
                </a: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9285024"/>
        <c:crosses val="autoZero"/>
        <c:crossBetween val="between"/>
      </c:valAx>
      <c:spPr>
        <a:noFill/>
        <a:ln>
          <a:noFill/>
        </a:ln>
        <a:effectLst/>
      </c:spPr>
    </c:plotArea>
    <c:legend>
      <c:legendPos val="b"/>
      <c:legendEntry>
        <c:idx val="2"/>
        <c:delete val="1"/>
      </c:legendEntry>
      <c:layout>
        <c:manualLayout>
          <c:xMode val="edge"/>
          <c:yMode val="edge"/>
          <c:x val="0.10761652273304546"/>
          <c:y val="0.1162962962962963"/>
          <c:w val="0.85062727542121741"/>
          <c:h val="8.2777777777777783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訪問診療患者の対応割合</a:t>
            </a:r>
            <a:endParaRPr lang="ja-JP" sz="1050" b="1">
              <a:solidFill>
                <a:schemeClr val="tx1"/>
              </a:solidFill>
            </a:endParaRPr>
          </a:p>
        </c:rich>
      </c:tx>
      <c:layout>
        <c:manualLayout>
          <c:xMode val="edge"/>
          <c:yMode val="edge"/>
          <c:x val="0.36081933508311459"/>
          <c:y val="1.3888888888888888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7.2957518415036823E-2"/>
          <c:y val="0.26722222222222225"/>
          <c:w val="0.8843598128862924"/>
          <c:h val="0.4224387576552931"/>
        </c:manualLayout>
      </c:layout>
      <c:barChart>
        <c:barDir val="col"/>
        <c:grouping val="stacked"/>
        <c:varyColors val="0"/>
        <c:ser>
          <c:idx val="1"/>
          <c:order val="0"/>
          <c:tx>
            <c:strRef>
              <c:f>グラフ描画用シート!$AJ$8</c:f>
              <c:strCache>
                <c:ptCount val="1"/>
                <c:pt idx="0">
                  <c:v>人口10万人あたり訪問診療患者延数（診療所）</c:v>
                </c:pt>
              </c:strCache>
            </c:strRef>
          </c:tx>
          <c:spPr>
            <a:solidFill>
              <a:schemeClr val="accent1"/>
            </a:solidFill>
            <a:ln>
              <a:noFill/>
            </a:ln>
            <a:effectLst/>
          </c:spPr>
          <c:invertIfNegative val="0"/>
          <c:cat>
            <c:strRef>
              <c:f>グラフ描画用シート!$B$9:$B$31</c:f>
              <c:strCache>
                <c:ptCount val="1"/>
                <c:pt idx="0">
                  <c:v>全国（加重平均）</c:v>
                </c:pt>
              </c:strCache>
            </c:strRef>
          </c:cat>
          <c:val>
            <c:numRef>
              <c:f>グラフ描画用シート!$AJ$9:$AJ$31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84FD-4C7A-A682-00C32C7813CB}"/>
            </c:ext>
          </c:extLst>
        </c:ser>
        <c:ser>
          <c:idx val="0"/>
          <c:order val="1"/>
          <c:tx>
            <c:strRef>
              <c:f>グラフ描画用シート!$AI$8</c:f>
              <c:strCache>
                <c:ptCount val="1"/>
                <c:pt idx="0">
                  <c:v>人口10万人あたり訪問診療患者延数（病院）</c:v>
                </c:pt>
              </c:strCache>
            </c:strRef>
          </c:tx>
          <c:spPr>
            <a:solidFill>
              <a:schemeClr val="accent2"/>
            </a:solidFill>
            <a:ln>
              <a:noFill/>
            </a:ln>
            <a:effectLst/>
          </c:spPr>
          <c:invertIfNegative val="0"/>
          <c:cat>
            <c:strRef>
              <c:f>グラフ描画用シート!$B$9:$B$31</c:f>
              <c:strCache>
                <c:ptCount val="1"/>
                <c:pt idx="0">
                  <c:v>全国（加重平均）</c:v>
                </c:pt>
              </c:strCache>
            </c:strRef>
          </c:cat>
          <c:val>
            <c:numRef>
              <c:f>グラフ描画用シート!$AI$9:$AI$31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84FD-4C7A-A682-00C32C7813CB}"/>
            </c:ext>
          </c:extLst>
        </c:ser>
        <c:dLbls>
          <c:showLegendKey val="0"/>
          <c:showVal val="0"/>
          <c:showCatName val="0"/>
          <c:showSerName val="0"/>
          <c:showPercent val="0"/>
          <c:showBubbleSize val="0"/>
        </c:dLbls>
        <c:gapWidth val="150"/>
        <c:overlap val="100"/>
        <c:axId val="339289504"/>
        <c:axId val="339290064"/>
      </c:barChart>
      <c:lineChart>
        <c:grouping val="standard"/>
        <c:varyColors val="0"/>
        <c:ser>
          <c:idx val="2"/>
          <c:order val="2"/>
          <c:spPr>
            <a:ln w="12700" cap="rnd">
              <a:solidFill>
                <a:srgbClr val="FF0000"/>
              </a:solidFill>
              <a:prstDash val="sysDash"/>
              <a:round/>
            </a:ln>
            <a:effectLst/>
          </c:spPr>
          <c:marker>
            <c:symbol val="none"/>
          </c:marker>
          <c:cat>
            <c:strRef>
              <c:f>グラフ描画用シート!$B$9:$B$31</c:f>
              <c:strCache>
                <c:ptCount val="1"/>
                <c:pt idx="0">
                  <c:v>全国（加重平均）</c:v>
                </c:pt>
              </c:strCache>
            </c:strRef>
          </c:cat>
          <c:val>
            <c:numRef>
              <c:f>グラフ描画用シート!$AK$9:$AK$31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84FD-4C7A-A682-00C32C7813CB}"/>
            </c:ext>
          </c:extLst>
        </c:ser>
        <c:dLbls>
          <c:showLegendKey val="0"/>
          <c:showVal val="0"/>
          <c:showCatName val="0"/>
          <c:showSerName val="0"/>
          <c:showPercent val="0"/>
          <c:showBubbleSize val="0"/>
        </c:dLbls>
        <c:marker val="1"/>
        <c:smooth val="0"/>
        <c:axId val="339289504"/>
        <c:axId val="339290064"/>
      </c:lineChart>
      <c:catAx>
        <c:axId val="339289504"/>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9290064"/>
        <c:crosses val="autoZero"/>
        <c:auto val="1"/>
        <c:lblAlgn val="ctr"/>
        <c:lblOffset val="100"/>
        <c:noMultiLvlLbl val="0"/>
      </c:catAx>
      <c:valAx>
        <c:axId val="339290064"/>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9289504"/>
        <c:crosses val="autoZero"/>
        <c:crossBetween val="between"/>
        <c:majorUnit val="0.1"/>
      </c:valAx>
      <c:spPr>
        <a:noFill/>
        <a:ln>
          <a:noFill/>
        </a:ln>
        <a:effectLst/>
      </c:spPr>
    </c:plotArea>
    <c:legend>
      <c:legendPos val="b"/>
      <c:legendEntry>
        <c:idx val="2"/>
        <c:delete val="1"/>
      </c:legendEntry>
      <c:layout>
        <c:manualLayout>
          <c:xMode val="edge"/>
          <c:yMode val="edge"/>
          <c:x val="0.10367379984759968"/>
          <c:y val="0.1162962962962963"/>
          <c:w val="0.84784946236559144"/>
          <c:h val="8.2777777777777783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人口</a:t>
            </a:r>
            <a:r>
              <a:rPr lang="en-US" altLang="ja-JP" sz="1050" b="1">
                <a:solidFill>
                  <a:schemeClr val="tx1"/>
                </a:solidFill>
              </a:rPr>
              <a:t>10</a:t>
            </a:r>
            <a:r>
              <a:rPr lang="ja-JP" altLang="en-US" sz="1050" b="1">
                <a:solidFill>
                  <a:schemeClr val="tx1"/>
                </a:solidFill>
              </a:rPr>
              <a:t>万人あたり時間外等外来患者数</a:t>
            </a:r>
            <a:endParaRPr lang="ja-JP" sz="1050" b="1" baseline="30000">
              <a:solidFill>
                <a:schemeClr val="tx1"/>
              </a:solidFill>
            </a:endParaRPr>
          </a:p>
        </c:rich>
      </c:tx>
      <c:layout>
        <c:manualLayout>
          <c:xMode val="edge"/>
          <c:yMode val="edge"/>
          <c:x val="0.37488739310811958"/>
          <c:y val="1.3888945699969322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7.9677948522563713E-2"/>
          <c:y val="0.26722222222222225"/>
          <c:w val="0.87763938277876552"/>
          <c:h val="0.4224387576552931"/>
        </c:manualLayout>
      </c:layout>
      <c:barChart>
        <c:barDir val="col"/>
        <c:grouping val="stacked"/>
        <c:varyColors val="0"/>
        <c:ser>
          <c:idx val="1"/>
          <c:order val="0"/>
          <c:tx>
            <c:strRef>
              <c:f>グラフ描画用シート!$T$8</c:f>
              <c:strCache>
                <c:ptCount val="1"/>
                <c:pt idx="0">
                  <c:v>人口10万人あたり時間外等外来患者延数（診療所）</c:v>
                </c:pt>
              </c:strCache>
            </c:strRef>
          </c:tx>
          <c:spPr>
            <a:solidFill>
              <a:schemeClr val="accent1"/>
            </a:solidFill>
            <a:ln>
              <a:noFill/>
            </a:ln>
            <a:effectLst/>
          </c:spPr>
          <c:invertIfNegative val="0"/>
          <c:cat>
            <c:strRef>
              <c:f>グラフ描画用シート!$B$9:$B$31</c:f>
              <c:strCache>
                <c:ptCount val="1"/>
                <c:pt idx="0">
                  <c:v>全国（加重平均）</c:v>
                </c:pt>
              </c:strCache>
            </c:strRef>
          </c:cat>
          <c:val>
            <c:numRef>
              <c:f>グラフ描画用シート!$T$9:$T$31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1232-45B1-888E-EAA1D852FFA0}"/>
            </c:ext>
          </c:extLst>
        </c:ser>
        <c:ser>
          <c:idx val="0"/>
          <c:order val="1"/>
          <c:tx>
            <c:strRef>
              <c:f>グラフ描画用シート!$S$8</c:f>
              <c:strCache>
                <c:ptCount val="1"/>
                <c:pt idx="0">
                  <c:v>人口10万人あたり時間外等外来患者延数（病院）</c:v>
                </c:pt>
              </c:strCache>
            </c:strRef>
          </c:tx>
          <c:spPr>
            <a:solidFill>
              <a:schemeClr val="accent2"/>
            </a:solidFill>
            <a:ln>
              <a:noFill/>
            </a:ln>
            <a:effectLst/>
          </c:spPr>
          <c:invertIfNegative val="0"/>
          <c:cat>
            <c:strRef>
              <c:f>グラフ描画用シート!$B$9:$B$31</c:f>
              <c:strCache>
                <c:ptCount val="1"/>
                <c:pt idx="0">
                  <c:v>全国（加重平均）</c:v>
                </c:pt>
              </c:strCache>
            </c:strRef>
          </c:cat>
          <c:val>
            <c:numRef>
              <c:f>グラフ描画用シート!$S$9:$S$31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1232-45B1-888E-EAA1D852FFA0}"/>
            </c:ext>
          </c:extLst>
        </c:ser>
        <c:dLbls>
          <c:showLegendKey val="0"/>
          <c:showVal val="0"/>
          <c:showCatName val="0"/>
          <c:showSerName val="0"/>
          <c:showPercent val="0"/>
          <c:showBubbleSize val="0"/>
        </c:dLbls>
        <c:gapWidth val="150"/>
        <c:overlap val="100"/>
        <c:axId val="339293984"/>
        <c:axId val="339294544"/>
      </c:barChart>
      <c:lineChart>
        <c:grouping val="standard"/>
        <c:varyColors val="0"/>
        <c:ser>
          <c:idx val="2"/>
          <c:order val="2"/>
          <c:spPr>
            <a:ln w="12700" cap="rnd">
              <a:solidFill>
                <a:srgbClr val="FF0000"/>
              </a:solidFill>
              <a:prstDash val="sysDash"/>
              <a:round/>
            </a:ln>
            <a:effectLst/>
          </c:spPr>
          <c:marker>
            <c:symbol val="none"/>
          </c:marker>
          <c:cat>
            <c:strRef>
              <c:f>グラフ描画用シート!$B$9:$B$31</c:f>
              <c:strCache>
                <c:ptCount val="1"/>
                <c:pt idx="0">
                  <c:v>全国（加重平均）</c:v>
                </c:pt>
              </c:strCache>
            </c:strRef>
          </c:cat>
          <c:val>
            <c:numRef>
              <c:f>グラフ描画用シート!$U$9:$U$31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1232-45B1-888E-EAA1D852FFA0}"/>
            </c:ext>
          </c:extLst>
        </c:ser>
        <c:dLbls>
          <c:showLegendKey val="0"/>
          <c:showVal val="0"/>
          <c:showCatName val="0"/>
          <c:showSerName val="0"/>
          <c:showPercent val="0"/>
          <c:showBubbleSize val="0"/>
        </c:dLbls>
        <c:marker val="1"/>
        <c:smooth val="0"/>
        <c:axId val="339293984"/>
        <c:axId val="339294544"/>
      </c:lineChart>
      <c:catAx>
        <c:axId val="339293984"/>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9294544"/>
        <c:crosses val="autoZero"/>
        <c:auto val="1"/>
        <c:lblAlgn val="ctr"/>
        <c:lblOffset val="100"/>
        <c:noMultiLvlLbl val="0"/>
      </c:catAx>
      <c:valAx>
        <c:axId val="339294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r>
                  <a:rPr lang="ja-JP" altLang="en-US" sz="700">
                    <a:solidFill>
                      <a:schemeClr val="tx1"/>
                    </a:solidFill>
                  </a:rPr>
                  <a:t>算定回数</a:t>
                </a:r>
                <a:r>
                  <a:rPr lang="en-US" altLang="ja-JP" sz="700">
                    <a:solidFill>
                      <a:schemeClr val="tx1"/>
                    </a:solidFill>
                  </a:rPr>
                  <a:t>/10</a:t>
                </a:r>
                <a:r>
                  <a:rPr lang="ja-JP" altLang="en-US" sz="700">
                    <a:solidFill>
                      <a:schemeClr val="tx1"/>
                    </a:solidFill>
                  </a:rPr>
                  <a:t>万人</a:t>
                </a: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9293984"/>
        <c:crosses val="autoZero"/>
        <c:crossBetween val="between"/>
      </c:valAx>
      <c:spPr>
        <a:noFill/>
        <a:ln>
          <a:noFill/>
        </a:ln>
        <a:effectLst/>
      </c:spPr>
    </c:plotArea>
    <c:legend>
      <c:legendPos val="b"/>
      <c:legendEntry>
        <c:idx val="2"/>
        <c:delete val="1"/>
      </c:legendEntry>
      <c:layout>
        <c:manualLayout>
          <c:xMode val="edge"/>
          <c:yMode val="edge"/>
          <c:x val="0.10376344086021505"/>
          <c:y val="0.1162962962962963"/>
          <c:w val="0.8555555202777072"/>
          <c:h val="8.2777777777777783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人口</a:t>
            </a:r>
            <a:r>
              <a:rPr lang="en-US" altLang="ja-JP" sz="1050" b="1">
                <a:solidFill>
                  <a:schemeClr val="tx1"/>
                </a:solidFill>
              </a:rPr>
              <a:t>10</a:t>
            </a:r>
            <a:r>
              <a:rPr lang="ja-JP" altLang="en-US" sz="1050" b="1">
                <a:solidFill>
                  <a:schemeClr val="tx1"/>
                </a:solidFill>
              </a:rPr>
              <a:t>万あたり訪問診療医療施設数</a:t>
            </a:r>
            <a:endParaRPr lang="ja-JP" sz="1050" b="1" baseline="30000">
              <a:solidFill>
                <a:schemeClr val="tx1"/>
              </a:solidFill>
            </a:endParaRPr>
          </a:p>
        </c:rich>
      </c:tx>
      <c:layout>
        <c:manualLayout>
          <c:xMode val="edge"/>
          <c:yMode val="edge"/>
          <c:x val="0.38160782321564646"/>
          <c:y val="1.3888945699969322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7.2244517822368987E-2"/>
          <c:y val="0.26722222222222225"/>
          <c:w val="0.88145552874439081"/>
          <c:h val="0.4224387576552931"/>
        </c:manualLayout>
      </c:layout>
      <c:barChart>
        <c:barDir val="col"/>
        <c:grouping val="stacked"/>
        <c:varyColors val="0"/>
        <c:ser>
          <c:idx val="1"/>
          <c:order val="0"/>
          <c:tx>
            <c:strRef>
              <c:f>グラフ描画用シート!$AM$8</c:f>
              <c:strCache>
                <c:ptCount val="1"/>
                <c:pt idx="0">
                  <c:v>人口10万人あたり訪問診療実施施設数（診療所）</c:v>
                </c:pt>
              </c:strCache>
            </c:strRef>
          </c:tx>
          <c:spPr>
            <a:solidFill>
              <a:schemeClr val="accent1"/>
            </a:solidFill>
            <a:ln>
              <a:noFill/>
            </a:ln>
            <a:effectLst/>
          </c:spPr>
          <c:invertIfNegative val="0"/>
          <c:cat>
            <c:strRef>
              <c:f>グラフ描画用シート!$B$9:$B$31</c:f>
              <c:strCache>
                <c:ptCount val="1"/>
                <c:pt idx="0">
                  <c:v>全国（加重平均）</c:v>
                </c:pt>
              </c:strCache>
            </c:strRef>
          </c:cat>
          <c:val>
            <c:numRef>
              <c:f>グラフ描画用シート!$AM$9:$AM$31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C484-404A-8FC4-345151BF5DB0}"/>
            </c:ext>
          </c:extLst>
        </c:ser>
        <c:ser>
          <c:idx val="0"/>
          <c:order val="1"/>
          <c:tx>
            <c:strRef>
              <c:f>グラフ描画用シート!$AL$8</c:f>
              <c:strCache>
                <c:ptCount val="1"/>
                <c:pt idx="0">
                  <c:v>人口10万人あたり訪問診療実施施設数（病院）</c:v>
                </c:pt>
              </c:strCache>
            </c:strRef>
          </c:tx>
          <c:spPr>
            <a:solidFill>
              <a:schemeClr val="accent2"/>
            </a:solidFill>
            <a:ln>
              <a:noFill/>
            </a:ln>
            <a:effectLst/>
          </c:spPr>
          <c:invertIfNegative val="0"/>
          <c:cat>
            <c:strRef>
              <c:f>グラフ描画用シート!$B$9:$B$31</c:f>
              <c:strCache>
                <c:ptCount val="1"/>
                <c:pt idx="0">
                  <c:v>全国（加重平均）</c:v>
                </c:pt>
              </c:strCache>
            </c:strRef>
          </c:cat>
          <c:val>
            <c:numRef>
              <c:f>グラフ描画用シート!$AL$9:$AL$31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C484-404A-8FC4-345151BF5DB0}"/>
            </c:ext>
          </c:extLst>
        </c:ser>
        <c:dLbls>
          <c:showLegendKey val="0"/>
          <c:showVal val="0"/>
          <c:showCatName val="0"/>
          <c:showSerName val="0"/>
          <c:showPercent val="0"/>
          <c:showBubbleSize val="0"/>
        </c:dLbls>
        <c:gapWidth val="150"/>
        <c:overlap val="100"/>
        <c:axId val="340065920"/>
        <c:axId val="340066480"/>
      </c:barChart>
      <c:lineChart>
        <c:grouping val="standard"/>
        <c:varyColors val="0"/>
        <c:ser>
          <c:idx val="2"/>
          <c:order val="2"/>
          <c:spPr>
            <a:ln w="12700" cap="rnd">
              <a:solidFill>
                <a:srgbClr val="FF0000"/>
              </a:solidFill>
              <a:prstDash val="sysDash"/>
              <a:round/>
            </a:ln>
            <a:effectLst/>
          </c:spPr>
          <c:marker>
            <c:symbol val="none"/>
          </c:marker>
          <c:cat>
            <c:strRef>
              <c:f>グラフ描画用シート!$B$9:$B$31</c:f>
              <c:strCache>
                <c:ptCount val="1"/>
                <c:pt idx="0">
                  <c:v>全国（加重平均）</c:v>
                </c:pt>
              </c:strCache>
            </c:strRef>
          </c:cat>
          <c:val>
            <c:numRef>
              <c:f>グラフ描画用シート!$AN$9:$AN$31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C484-404A-8FC4-345151BF5DB0}"/>
            </c:ext>
          </c:extLst>
        </c:ser>
        <c:dLbls>
          <c:showLegendKey val="0"/>
          <c:showVal val="0"/>
          <c:showCatName val="0"/>
          <c:showSerName val="0"/>
          <c:showPercent val="0"/>
          <c:showBubbleSize val="0"/>
        </c:dLbls>
        <c:marker val="1"/>
        <c:smooth val="0"/>
        <c:axId val="340065920"/>
        <c:axId val="340066480"/>
      </c:lineChart>
      <c:catAx>
        <c:axId val="340065920"/>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40066480"/>
        <c:crosses val="autoZero"/>
        <c:auto val="1"/>
        <c:lblAlgn val="ctr"/>
        <c:lblOffset val="100"/>
        <c:noMultiLvlLbl val="0"/>
      </c:catAx>
      <c:valAx>
        <c:axId val="34006648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r>
                  <a:rPr lang="ja-JP" altLang="en-US" sz="700">
                    <a:solidFill>
                      <a:schemeClr val="tx1"/>
                    </a:solidFill>
                  </a:rPr>
                  <a:t>医療施設数</a:t>
                </a:r>
                <a:r>
                  <a:rPr lang="en-US" altLang="ja-JP" sz="700">
                    <a:solidFill>
                      <a:schemeClr val="tx1"/>
                    </a:solidFill>
                  </a:rPr>
                  <a:t>/10</a:t>
                </a:r>
                <a:r>
                  <a:rPr lang="ja-JP" altLang="en-US" sz="700">
                    <a:solidFill>
                      <a:schemeClr val="tx1"/>
                    </a:solidFill>
                  </a:rPr>
                  <a:t>万人</a:t>
                </a: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40065920"/>
        <c:crosses val="autoZero"/>
        <c:crossBetween val="between"/>
      </c:valAx>
      <c:spPr>
        <a:noFill/>
        <a:ln>
          <a:noFill/>
        </a:ln>
        <a:effectLst/>
      </c:spPr>
    </c:plotArea>
    <c:legend>
      <c:legendPos val="b"/>
      <c:legendEntry>
        <c:idx val="2"/>
        <c:delete val="1"/>
      </c:legendEntry>
      <c:layout>
        <c:manualLayout>
          <c:xMode val="edge"/>
          <c:yMode val="edge"/>
          <c:x val="8.1003619507239014E-2"/>
          <c:y val="0.1162962962962963"/>
          <c:w val="0.84336921090508843"/>
          <c:h val="8.2777777777777783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人口</a:t>
            </a:r>
            <a:r>
              <a:rPr lang="en-US" altLang="ja-JP" sz="1050" b="1">
                <a:solidFill>
                  <a:schemeClr val="tx1"/>
                </a:solidFill>
              </a:rPr>
              <a:t>10</a:t>
            </a:r>
            <a:r>
              <a:rPr lang="ja-JP" altLang="en-US" sz="1050" b="1">
                <a:solidFill>
                  <a:schemeClr val="tx1"/>
                </a:solidFill>
              </a:rPr>
              <a:t>万人あたり往診患者数</a:t>
            </a:r>
            <a:endParaRPr lang="ja-JP" sz="1050" b="1" baseline="30000">
              <a:solidFill>
                <a:schemeClr val="tx1"/>
              </a:solidFill>
            </a:endParaRPr>
          </a:p>
        </c:rich>
      </c:tx>
      <c:layout>
        <c:manualLayout>
          <c:xMode val="edge"/>
          <c:yMode val="edge"/>
          <c:x val="0.35741427482854965"/>
          <c:y val="1.3888945699969322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8.1022034544069088E-2"/>
          <c:y val="0.26722222222222225"/>
          <c:w val="0.87629529675726014"/>
          <c:h val="0.4224387576552931"/>
        </c:manualLayout>
      </c:layout>
      <c:barChart>
        <c:barDir val="col"/>
        <c:grouping val="stacked"/>
        <c:varyColors val="0"/>
        <c:ser>
          <c:idx val="1"/>
          <c:order val="0"/>
          <c:tx>
            <c:strRef>
              <c:f>グラフ描画用シート!$AP$8</c:f>
              <c:strCache>
                <c:ptCount val="1"/>
                <c:pt idx="0">
                  <c:v>人口10万人あたり往診患者延数（診療所）</c:v>
                </c:pt>
              </c:strCache>
            </c:strRef>
          </c:tx>
          <c:spPr>
            <a:solidFill>
              <a:schemeClr val="accent1"/>
            </a:solidFill>
            <a:ln>
              <a:noFill/>
            </a:ln>
            <a:effectLst/>
          </c:spPr>
          <c:invertIfNegative val="0"/>
          <c:cat>
            <c:strRef>
              <c:f>グラフ描画用シート!$B$9:$B$31</c:f>
              <c:strCache>
                <c:ptCount val="1"/>
                <c:pt idx="0">
                  <c:v>全国（加重平均）</c:v>
                </c:pt>
              </c:strCache>
            </c:strRef>
          </c:cat>
          <c:val>
            <c:numRef>
              <c:f>グラフ描画用シート!$AP$9:$AP$31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55D6-4018-8819-07B4F73B9E35}"/>
            </c:ext>
          </c:extLst>
        </c:ser>
        <c:ser>
          <c:idx val="0"/>
          <c:order val="1"/>
          <c:tx>
            <c:strRef>
              <c:f>グラフ描画用シート!$AO$8</c:f>
              <c:strCache>
                <c:ptCount val="1"/>
                <c:pt idx="0">
                  <c:v>人口10万人あたり往診患者延数（病院）</c:v>
                </c:pt>
              </c:strCache>
            </c:strRef>
          </c:tx>
          <c:spPr>
            <a:solidFill>
              <a:schemeClr val="accent2"/>
            </a:solidFill>
            <a:ln>
              <a:noFill/>
            </a:ln>
            <a:effectLst/>
          </c:spPr>
          <c:invertIfNegative val="0"/>
          <c:cat>
            <c:strRef>
              <c:f>グラフ描画用シート!$B$9:$B$31</c:f>
              <c:strCache>
                <c:ptCount val="1"/>
                <c:pt idx="0">
                  <c:v>全国（加重平均）</c:v>
                </c:pt>
              </c:strCache>
            </c:strRef>
          </c:cat>
          <c:val>
            <c:numRef>
              <c:f>グラフ描画用シート!$AO$9:$AO$31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55D6-4018-8819-07B4F73B9E35}"/>
            </c:ext>
          </c:extLst>
        </c:ser>
        <c:dLbls>
          <c:showLegendKey val="0"/>
          <c:showVal val="0"/>
          <c:showCatName val="0"/>
          <c:showSerName val="0"/>
          <c:showPercent val="0"/>
          <c:showBubbleSize val="0"/>
        </c:dLbls>
        <c:gapWidth val="150"/>
        <c:overlap val="100"/>
        <c:axId val="340070400"/>
        <c:axId val="340070960"/>
      </c:barChart>
      <c:lineChart>
        <c:grouping val="standard"/>
        <c:varyColors val="0"/>
        <c:ser>
          <c:idx val="2"/>
          <c:order val="2"/>
          <c:spPr>
            <a:ln w="12700" cap="rnd">
              <a:solidFill>
                <a:srgbClr val="FF0000"/>
              </a:solidFill>
              <a:prstDash val="sysDash"/>
              <a:round/>
            </a:ln>
            <a:effectLst/>
          </c:spPr>
          <c:marker>
            <c:symbol val="none"/>
          </c:marker>
          <c:cat>
            <c:strRef>
              <c:f>グラフ描画用シート!$B$9:$B$31</c:f>
              <c:strCache>
                <c:ptCount val="1"/>
                <c:pt idx="0">
                  <c:v>全国（加重平均）</c:v>
                </c:pt>
              </c:strCache>
            </c:strRef>
          </c:cat>
          <c:val>
            <c:numRef>
              <c:f>グラフ描画用シート!$AQ$9:$AQ$31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55D6-4018-8819-07B4F73B9E35}"/>
            </c:ext>
          </c:extLst>
        </c:ser>
        <c:dLbls>
          <c:showLegendKey val="0"/>
          <c:showVal val="0"/>
          <c:showCatName val="0"/>
          <c:showSerName val="0"/>
          <c:showPercent val="0"/>
          <c:showBubbleSize val="0"/>
        </c:dLbls>
        <c:marker val="1"/>
        <c:smooth val="0"/>
        <c:axId val="340070400"/>
        <c:axId val="340070960"/>
      </c:lineChart>
      <c:catAx>
        <c:axId val="340070400"/>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40070960"/>
        <c:crosses val="autoZero"/>
        <c:auto val="1"/>
        <c:lblAlgn val="ctr"/>
        <c:lblOffset val="100"/>
        <c:noMultiLvlLbl val="0"/>
      </c:catAx>
      <c:valAx>
        <c:axId val="340070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r>
                  <a:rPr lang="ja-JP" altLang="en-US" sz="700">
                    <a:solidFill>
                      <a:schemeClr val="tx1"/>
                    </a:solidFill>
                  </a:rPr>
                  <a:t>算定回数</a:t>
                </a:r>
                <a:r>
                  <a:rPr lang="en-US" altLang="ja-JP" sz="700">
                    <a:solidFill>
                      <a:schemeClr val="tx1"/>
                    </a:solidFill>
                  </a:rPr>
                  <a:t>/10</a:t>
                </a:r>
                <a:r>
                  <a:rPr lang="ja-JP" altLang="en-US" sz="700">
                    <a:solidFill>
                      <a:schemeClr val="tx1"/>
                    </a:solidFill>
                  </a:rPr>
                  <a:t>万人</a:t>
                </a: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40070400"/>
        <c:crosses val="autoZero"/>
        <c:crossBetween val="between"/>
      </c:valAx>
      <c:spPr>
        <a:noFill/>
        <a:ln>
          <a:noFill/>
        </a:ln>
        <a:effectLst/>
      </c:spPr>
    </c:plotArea>
    <c:legend>
      <c:legendPos val="b"/>
      <c:legendEntry>
        <c:idx val="2"/>
        <c:delete val="1"/>
      </c:legendEntry>
      <c:layout>
        <c:manualLayout>
          <c:xMode val="edge"/>
          <c:yMode val="edge"/>
          <c:x val="9.0143404453475573E-2"/>
          <c:y val="0.1162962962962963"/>
          <c:w val="0.87213265176530352"/>
          <c:h val="8.2777777777777783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往診患者の対応割合</a:t>
            </a:r>
            <a:endParaRPr lang="ja-JP" sz="1050" b="1">
              <a:solidFill>
                <a:schemeClr val="tx1"/>
              </a:solidFill>
            </a:endParaRPr>
          </a:p>
        </c:rich>
      </c:tx>
      <c:layout>
        <c:manualLayout>
          <c:xMode val="edge"/>
          <c:yMode val="edge"/>
          <c:x val="0.40114194395055452"/>
          <c:y val="1.3888945699969322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8.1022034544069088E-2"/>
          <c:y val="0.26722222222222225"/>
          <c:w val="0.87629529675726014"/>
          <c:h val="0.4224387576552931"/>
        </c:manualLayout>
      </c:layout>
      <c:barChart>
        <c:barDir val="col"/>
        <c:grouping val="stacked"/>
        <c:varyColors val="0"/>
        <c:ser>
          <c:idx val="1"/>
          <c:order val="0"/>
          <c:tx>
            <c:strRef>
              <c:f>グラフ描画用シート!$AU$8</c:f>
              <c:strCache>
                <c:ptCount val="1"/>
                <c:pt idx="0">
                  <c:v>人口10万人あたり往診患者延数（診療所）</c:v>
                </c:pt>
              </c:strCache>
            </c:strRef>
          </c:tx>
          <c:spPr>
            <a:solidFill>
              <a:schemeClr val="accent1"/>
            </a:solidFill>
            <a:ln>
              <a:noFill/>
            </a:ln>
            <a:effectLst/>
          </c:spPr>
          <c:invertIfNegative val="0"/>
          <c:cat>
            <c:strRef>
              <c:f>グラフ描画用シート!$B$9:$B$31</c:f>
              <c:strCache>
                <c:ptCount val="1"/>
                <c:pt idx="0">
                  <c:v>全国（加重平均）</c:v>
                </c:pt>
              </c:strCache>
            </c:strRef>
          </c:cat>
          <c:val>
            <c:numRef>
              <c:f>グラフ描画用シート!$AU$9:$AU$31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E6BE-4C8A-A2FC-F355A7C836F7}"/>
            </c:ext>
          </c:extLst>
        </c:ser>
        <c:ser>
          <c:idx val="0"/>
          <c:order val="1"/>
          <c:tx>
            <c:strRef>
              <c:f>グラフ描画用シート!$AT$8</c:f>
              <c:strCache>
                <c:ptCount val="1"/>
                <c:pt idx="0">
                  <c:v>人口10万人あたり往診患者延数（病院）</c:v>
                </c:pt>
              </c:strCache>
            </c:strRef>
          </c:tx>
          <c:spPr>
            <a:solidFill>
              <a:schemeClr val="accent2"/>
            </a:solidFill>
            <a:ln>
              <a:noFill/>
            </a:ln>
            <a:effectLst/>
          </c:spPr>
          <c:invertIfNegative val="0"/>
          <c:cat>
            <c:strRef>
              <c:f>グラフ描画用シート!$B$9:$B$31</c:f>
              <c:strCache>
                <c:ptCount val="1"/>
                <c:pt idx="0">
                  <c:v>全国（加重平均）</c:v>
                </c:pt>
              </c:strCache>
            </c:strRef>
          </c:cat>
          <c:val>
            <c:numRef>
              <c:f>グラフ描画用シート!$AT$9:$AT$31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E6BE-4C8A-A2FC-F355A7C836F7}"/>
            </c:ext>
          </c:extLst>
        </c:ser>
        <c:dLbls>
          <c:showLegendKey val="0"/>
          <c:showVal val="0"/>
          <c:showCatName val="0"/>
          <c:showSerName val="0"/>
          <c:showPercent val="0"/>
          <c:showBubbleSize val="0"/>
        </c:dLbls>
        <c:gapWidth val="150"/>
        <c:overlap val="100"/>
        <c:axId val="340074880"/>
        <c:axId val="340075440"/>
      </c:barChart>
      <c:lineChart>
        <c:grouping val="standard"/>
        <c:varyColors val="0"/>
        <c:ser>
          <c:idx val="2"/>
          <c:order val="2"/>
          <c:spPr>
            <a:ln w="12700" cap="rnd">
              <a:solidFill>
                <a:srgbClr val="FF0000"/>
              </a:solidFill>
              <a:prstDash val="sysDash"/>
              <a:round/>
            </a:ln>
            <a:effectLst/>
          </c:spPr>
          <c:marker>
            <c:symbol val="none"/>
          </c:marker>
          <c:cat>
            <c:strRef>
              <c:f>グラフ描画用シート!$B$9:$B$31</c:f>
              <c:strCache>
                <c:ptCount val="1"/>
                <c:pt idx="0">
                  <c:v>全国（加重平均）</c:v>
                </c:pt>
              </c:strCache>
            </c:strRef>
          </c:cat>
          <c:val>
            <c:numRef>
              <c:f>グラフ描画用シート!$AV$9:$AV$31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E6BE-4C8A-A2FC-F355A7C836F7}"/>
            </c:ext>
          </c:extLst>
        </c:ser>
        <c:dLbls>
          <c:showLegendKey val="0"/>
          <c:showVal val="0"/>
          <c:showCatName val="0"/>
          <c:showSerName val="0"/>
          <c:showPercent val="0"/>
          <c:showBubbleSize val="0"/>
        </c:dLbls>
        <c:marker val="1"/>
        <c:smooth val="0"/>
        <c:axId val="340074880"/>
        <c:axId val="340075440"/>
      </c:lineChart>
      <c:catAx>
        <c:axId val="340074880"/>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40075440"/>
        <c:crosses val="autoZero"/>
        <c:auto val="1"/>
        <c:lblAlgn val="ctr"/>
        <c:lblOffset val="100"/>
        <c:noMultiLvlLbl val="0"/>
      </c:catAx>
      <c:valAx>
        <c:axId val="340075440"/>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40074880"/>
        <c:crosses val="autoZero"/>
        <c:crossBetween val="between"/>
        <c:majorUnit val="0.1"/>
      </c:valAx>
      <c:spPr>
        <a:noFill/>
        <a:ln>
          <a:noFill/>
        </a:ln>
        <a:effectLst/>
      </c:spPr>
    </c:plotArea>
    <c:legend>
      <c:legendPos val="b"/>
      <c:legendEntry>
        <c:idx val="2"/>
        <c:delete val="1"/>
      </c:legendEntry>
      <c:layout>
        <c:manualLayout>
          <c:xMode val="edge"/>
          <c:yMode val="edge"/>
          <c:x val="8.082433748200829E-2"/>
          <c:y val="0.1162962962962963"/>
          <c:w val="0.8720430107526882"/>
          <c:h val="8.2777777777777783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人口</a:t>
            </a:r>
            <a:r>
              <a:rPr lang="en-US" altLang="ja-JP" sz="1050" b="1">
                <a:solidFill>
                  <a:schemeClr val="tx1"/>
                </a:solidFill>
              </a:rPr>
              <a:t>10</a:t>
            </a:r>
            <a:r>
              <a:rPr lang="ja-JP" altLang="en-US" sz="1050" b="1">
                <a:solidFill>
                  <a:schemeClr val="tx1"/>
                </a:solidFill>
              </a:rPr>
              <a:t>万人あたり医療施設数</a:t>
            </a:r>
            <a:endParaRPr lang="ja-JP" sz="1050" b="1" baseline="30000">
              <a:solidFill>
                <a:schemeClr val="tx1"/>
              </a:solidFill>
            </a:endParaRPr>
          </a:p>
        </c:rich>
      </c:tx>
      <c:layout>
        <c:manualLayout>
          <c:xMode val="edge"/>
          <c:yMode val="edge"/>
          <c:x val="0.37891965117263565"/>
          <c:y val="1.3888945699969322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6.9556345779358236E-2"/>
          <c:y val="0.26722222222222225"/>
          <c:w val="0.88414370078740145"/>
          <c:h val="0.4224387576552931"/>
        </c:manualLayout>
      </c:layout>
      <c:barChart>
        <c:barDir val="col"/>
        <c:grouping val="stacked"/>
        <c:varyColors val="0"/>
        <c:ser>
          <c:idx val="1"/>
          <c:order val="0"/>
          <c:tx>
            <c:strRef>
              <c:f>'グラフ２（二次医療圏）（非表示）'!$N$8</c:f>
              <c:strCache>
                <c:ptCount val="1"/>
                <c:pt idx="0">
                  <c:v>人口10万人あたり医療施設数（診療所）</c:v>
                </c:pt>
              </c:strCache>
            </c:strRef>
          </c:tx>
          <c:spPr>
            <a:solidFill>
              <a:schemeClr val="accent1"/>
            </a:solidFill>
            <a:ln>
              <a:noFill/>
            </a:ln>
            <a:effectLst/>
          </c:spPr>
          <c:invertIfNegative val="0"/>
          <c:cat>
            <c:strRef>
              <c:f>'グラフ２（二次医療圏）（非表示）'!$B$9:$B$31</c:f>
              <c:strCache>
                <c:ptCount val="1"/>
                <c:pt idx="0">
                  <c:v>全国（加重平均）</c:v>
                </c:pt>
              </c:strCache>
            </c:strRef>
          </c:cat>
          <c:val>
            <c:numRef>
              <c:f>'グラフ２（二次医療圏）（非表示）'!$N$9:$N$31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9D3D-4C9C-8472-0DE6352E957F}"/>
            </c:ext>
          </c:extLst>
        </c:ser>
        <c:ser>
          <c:idx val="0"/>
          <c:order val="1"/>
          <c:tx>
            <c:strRef>
              <c:f>'グラフ２（二次医療圏）（非表示）'!$M$8</c:f>
              <c:strCache>
                <c:ptCount val="1"/>
                <c:pt idx="0">
                  <c:v>人口10万人あたり医療施設数（病院）</c:v>
                </c:pt>
              </c:strCache>
            </c:strRef>
          </c:tx>
          <c:spPr>
            <a:solidFill>
              <a:schemeClr val="accent2"/>
            </a:solidFill>
            <a:ln>
              <a:noFill/>
            </a:ln>
            <a:effectLst/>
          </c:spPr>
          <c:invertIfNegative val="0"/>
          <c:cat>
            <c:strRef>
              <c:f>'グラフ２（二次医療圏）（非表示）'!$B$9:$B$31</c:f>
              <c:strCache>
                <c:ptCount val="1"/>
                <c:pt idx="0">
                  <c:v>全国（加重平均）</c:v>
                </c:pt>
              </c:strCache>
            </c:strRef>
          </c:cat>
          <c:val>
            <c:numRef>
              <c:f>'グラフ２（二次医療圏）（非表示）'!$M$9:$M$31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9D3D-4C9C-8472-0DE6352E957F}"/>
            </c:ext>
          </c:extLst>
        </c:ser>
        <c:dLbls>
          <c:showLegendKey val="0"/>
          <c:showVal val="0"/>
          <c:showCatName val="0"/>
          <c:showSerName val="0"/>
          <c:showPercent val="0"/>
          <c:showBubbleSize val="0"/>
        </c:dLbls>
        <c:gapWidth val="150"/>
        <c:overlap val="100"/>
        <c:axId val="332723552"/>
        <c:axId val="332724112"/>
      </c:barChart>
      <c:lineChart>
        <c:grouping val="standard"/>
        <c:varyColors val="0"/>
        <c:ser>
          <c:idx val="2"/>
          <c:order val="2"/>
          <c:spPr>
            <a:ln w="12700" cap="rnd">
              <a:solidFill>
                <a:srgbClr val="FF0000"/>
              </a:solidFill>
              <a:prstDash val="sysDash"/>
              <a:round/>
            </a:ln>
            <a:effectLst/>
          </c:spPr>
          <c:marker>
            <c:symbol val="none"/>
          </c:marker>
          <c:cat>
            <c:strRef>
              <c:f>'グラフ２（二次医療圏）（非表示）'!$B$9:$B$31</c:f>
              <c:strCache>
                <c:ptCount val="1"/>
                <c:pt idx="0">
                  <c:v>全国（加重平均）</c:v>
                </c:pt>
              </c:strCache>
            </c:strRef>
          </c:cat>
          <c:val>
            <c:numRef>
              <c:f>'グラフ２（二次医療圏）（非表示）'!$O$9:$O$31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9D3D-4C9C-8472-0DE6352E957F}"/>
            </c:ext>
          </c:extLst>
        </c:ser>
        <c:dLbls>
          <c:showLegendKey val="0"/>
          <c:showVal val="0"/>
          <c:showCatName val="0"/>
          <c:showSerName val="0"/>
          <c:showPercent val="0"/>
          <c:showBubbleSize val="0"/>
        </c:dLbls>
        <c:marker val="1"/>
        <c:smooth val="0"/>
        <c:axId val="332723552"/>
        <c:axId val="332724112"/>
      </c:lineChart>
      <c:catAx>
        <c:axId val="332723552"/>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2724112"/>
        <c:crosses val="autoZero"/>
        <c:auto val="1"/>
        <c:lblAlgn val="ctr"/>
        <c:lblOffset val="100"/>
        <c:noMultiLvlLbl val="0"/>
      </c:catAx>
      <c:valAx>
        <c:axId val="33272411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r>
                  <a:rPr lang="ja-JP" altLang="en-US" sz="700">
                    <a:solidFill>
                      <a:schemeClr val="tx1"/>
                    </a:solidFill>
                  </a:rPr>
                  <a:t>医療施設数</a:t>
                </a:r>
                <a:r>
                  <a:rPr lang="en-US" altLang="ja-JP" sz="700">
                    <a:solidFill>
                      <a:schemeClr val="tx1"/>
                    </a:solidFill>
                  </a:rPr>
                  <a:t>/10</a:t>
                </a:r>
                <a:r>
                  <a:rPr lang="ja-JP" altLang="en-US" sz="700">
                    <a:solidFill>
                      <a:schemeClr val="tx1"/>
                    </a:solidFill>
                  </a:rPr>
                  <a:t>万人</a:t>
                </a: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2723552"/>
        <c:crosses val="autoZero"/>
        <c:crossBetween val="between"/>
      </c:valAx>
      <c:spPr>
        <a:noFill/>
        <a:ln>
          <a:noFill/>
        </a:ln>
        <a:effectLst/>
      </c:spPr>
    </c:plotArea>
    <c:legend>
      <c:legendPos val="b"/>
      <c:legendEntry>
        <c:idx val="2"/>
        <c:delete val="1"/>
      </c:legendEntry>
      <c:layout>
        <c:manualLayout>
          <c:xMode val="edge"/>
          <c:yMode val="edge"/>
          <c:x val="8.924731182795699E-2"/>
          <c:y val="0.1162962962962963"/>
          <c:w val="0.82706089662179316"/>
          <c:h val="8.2777777777777783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人口</a:t>
            </a:r>
            <a:r>
              <a:rPr lang="en-US" altLang="ja-JP" sz="1050" b="1">
                <a:solidFill>
                  <a:schemeClr val="tx1"/>
                </a:solidFill>
              </a:rPr>
              <a:t>10</a:t>
            </a:r>
            <a:r>
              <a:rPr lang="ja-JP" altLang="en-US" sz="1050" b="1">
                <a:solidFill>
                  <a:schemeClr val="tx1"/>
                </a:solidFill>
              </a:rPr>
              <a:t>万人あたり往診医療施設数</a:t>
            </a:r>
            <a:endParaRPr lang="ja-JP" sz="1050" b="1" baseline="30000">
              <a:solidFill>
                <a:schemeClr val="tx1"/>
              </a:solidFill>
            </a:endParaRPr>
          </a:p>
        </c:rich>
      </c:tx>
      <c:layout>
        <c:manualLayout>
          <c:xMode val="edge"/>
          <c:yMode val="edge"/>
          <c:x val="0.35875836085005502"/>
          <c:y val="1.3888945699969322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7.2244517822368987E-2"/>
          <c:y val="0.26722222222222225"/>
          <c:w val="0.8760791846583692"/>
          <c:h val="0.4224387576552931"/>
        </c:manualLayout>
      </c:layout>
      <c:barChart>
        <c:barDir val="col"/>
        <c:grouping val="stacked"/>
        <c:varyColors val="0"/>
        <c:ser>
          <c:idx val="1"/>
          <c:order val="0"/>
          <c:tx>
            <c:strRef>
              <c:f>グラフ描画用シート!$AX$8</c:f>
              <c:strCache>
                <c:ptCount val="1"/>
                <c:pt idx="0">
                  <c:v>人口10万人あたり往診実施施設数（診療所）</c:v>
                </c:pt>
              </c:strCache>
            </c:strRef>
          </c:tx>
          <c:spPr>
            <a:solidFill>
              <a:schemeClr val="accent1"/>
            </a:solidFill>
            <a:ln>
              <a:noFill/>
            </a:ln>
            <a:effectLst/>
          </c:spPr>
          <c:invertIfNegative val="0"/>
          <c:cat>
            <c:strRef>
              <c:f>グラフ描画用シート!$B$9:$B$31</c:f>
              <c:strCache>
                <c:ptCount val="1"/>
                <c:pt idx="0">
                  <c:v>全国（加重平均）</c:v>
                </c:pt>
              </c:strCache>
            </c:strRef>
          </c:cat>
          <c:val>
            <c:numRef>
              <c:f>グラフ描画用シート!$AX$9:$AX$31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844A-4F44-868E-2C924B10F8C3}"/>
            </c:ext>
          </c:extLst>
        </c:ser>
        <c:ser>
          <c:idx val="0"/>
          <c:order val="1"/>
          <c:tx>
            <c:strRef>
              <c:f>グラフ描画用シート!$AW$8</c:f>
              <c:strCache>
                <c:ptCount val="1"/>
                <c:pt idx="0">
                  <c:v>人口10万人あたり往診実施施設数（病院）</c:v>
                </c:pt>
              </c:strCache>
            </c:strRef>
          </c:tx>
          <c:spPr>
            <a:solidFill>
              <a:schemeClr val="accent2"/>
            </a:solidFill>
            <a:ln>
              <a:noFill/>
            </a:ln>
            <a:effectLst/>
          </c:spPr>
          <c:invertIfNegative val="0"/>
          <c:cat>
            <c:strRef>
              <c:f>グラフ描画用シート!$B$9:$B$31</c:f>
              <c:strCache>
                <c:ptCount val="1"/>
                <c:pt idx="0">
                  <c:v>全国（加重平均）</c:v>
                </c:pt>
              </c:strCache>
            </c:strRef>
          </c:cat>
          <c:val>
            <c:numRef>
              <c:f>グラフ描画用シート!$AW$9:$AW$31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844A-4F44-868E-2C924B10F8C3}"/>
            </c:ext>
          </c:extLst>
        </c:ser>
        <c:dLbls>
          <c:showLegendKey val="0"/>
          <c:showVal val="0"/>
          <c:showCatName val="0"/>
          <c:showSerName val="0"/>
          <c:showPercent val="0"/>
          <c:showBubbleSize val="0"/>
        </c:dLbls>
        <c:gapWidth val="150"/>
        <c:overlap val="100"/>
        <c:axId val="340079360"/>
        <c:axId val="340079920"/>
      </c:barChart>
      <c:lineChart>
        <c:grouping val="standard"/>
        <c:varyColors val="0"/>
        <c:ser>
          <c:idx val="2"/>
          <c:order val="2"/>
          <c:spPr>
            <a:ln w="12700" cap="rnd">
              <a:solidFill>
                <a:srgbClr val="FF0000"/>
              </a:solidFill>
              <a:prstDash val="sysDash"/>
              <a:round/>
            </a:ln>
            <a:effectLst/>
          </c:spPr>
          <c:marker>
            <c:symbol val="none"/>
          </c:marker>
          <c:cat>
            <c:strRef>
              <c:f>グラフ描画用シート!$B$9:$B$31</c:f>
              <c:strCache>
                <c:ptCount val="1"/>
                <c:pt idx="0">
                  <c:v>全国（加重平均）</c:v>
                </c:pt>
              </c:strCache>
            </c:strRef>
          </c:cat>
          <c:val>
            <c:numRef>
              <c:f>グラフ描画用シート!$AY$9:$AY$31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844A-4F44-868E-2C924B10F8C3}"/>
            </c:ext>
          </c:extLst>
        </c:ser>
        <c:dLbls>
          <c:showLegendKey val="0"/>
          <c:showVal val="0"/>
          <c:showCatName val="0"/>
          <c:showSerName val="0"/>
          <c:showPercent val="0"/>
          <c:showBubbleSize val="0"/>
        </c:dLbls>
        <c:marker val="1"/>
        <c:smooth val="0"/>
        <c:axId val="340079360"/>
        <c:axId val="340079920"/>
      </c:lineChart>
      <c:catAx>
        <c:axId val="340079360"/>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40079920"/>
        <c:crosses val="autoZero"/>
        <c:auto val="1"/>
        <c:lblAlgn val="ctr"/>
        <c:lblOffset val="100"/>
        <c:noMultiLvlLbl val="0"/>
      </c:catAx>
      <c:valAx>
        <c:axId val="34007992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r>
                  <a:rPr lang="ja-JP" altLang="en-US" sz="700">
                    <a:solidFill>
                      <a:schemeClr val="tx1"/>
                    </a:solidFill>
                  </a:rPr>
                  <a:t>医療施設数</a:t>
                </a:r>
                <a:r>
                  <a:rPr lang="en-US" altLang="ja-JP" sz="700">
                    <a:solidFill>
                      <a:schemeClr val="tx1"/>
                    </a:solidFill>
                  </a:rPr>
                  <a:t>/10</a:t>
                </a:r>
                <a:r>
                  <a:rPr lang="ja-JP" altLang="en-US" sz="700">
                    <a:solidFill>
                      <a:schemeClr val="tx1"/>
                    </a:solidFill>
                  </a:rPr>
                  <a:t>万人</a:t>
                </a: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40079360"/>
        <c:crosses val="autoZero"/>
        <c:crossBetween val="between"/>
      </c:valAx>
      <c:spPr>
        <a:noFill/>
        <a:ln>
          <a:noFill/>
        </a:ln>
        <a:effectLst/>
      </c:spPr>
    </c:plotArea>
    <c:legend>
      <c:legendPos val="b"/>
      <c:legendEntry>
        <c:idx val="2"/>
        <c:delete val="1"/>
      </c:legendEntry>
      <c:layout>
        <c:manualLayout>
          <c:xMode val="edge"/>
          <c:yMode val="edge"/>
          <c:x val="8.4946236559139784E-2"/>
          <c:y val="0.1162962962962963"/>
          <c:w val="0.86496412242824472"/>
          <c:h val="8.2777777777777783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人口</a:t>
            </a:r>
            <a:r>
              <a:rPr lang="en-US" altLang="ja-JP" sz="1050" b="1">
                <a:solidFill>
                  <a:schemeClr val="tx1"/>
                </a:solidFill>
              </a:rPr>
              <a:t>10</a:t>
            </a:r>
            <a:r>
              <a:rPr lang="ja-JP" altLang="en-US" sz="1050" b="1">
                <a:solidFill>
                  <a:schemeClr val="tx1"/>
                </a:solidFill>
              </a:rPr>
              <a:t>万人あたり時間外等外来医療施設数</a:t>
            </a:r>
            <a:endParaRPr lang="ja-JP" sz="1050" b="1" baseline="30000">
              <a:solidFill>
                <a:schemeClr val="tx1"/>
              </a:solidFill>
            </a:endParaRPr>
          </a:p>
        </c:rich>
      </c:tx>
      <c:layout>
        <c:manualLayout>
          <c:xMode val="edge"/>
          <c:yMode val="edge"/>
          <c:x val="0.31359707052747438"/>
          <c:y val="1.3888945699969322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6.6868173736347486E-2"/>
          <c:y val="0.26722222222222225"/>
          <c:w val="0.88548778680890694"/>
          <c:h val="0.4224387576552931"/>
        </c:manualLayout>
      </c:layout>
      <c:barChart>
        <c:barDir val="col"/>
        <c:grouping val="stacked"/>
        <c:varyColors val="0"/>
        <c:ser>
          <c:idx val="1"/>
          <c:order val="0"/>
          <c:tx>
            <c:strRef>
              <c:f>グラフ描画用シート!$AB$8</c:f>
              <c:strCache>
                <c:ptCount val="1"/>
                <c:pt idx="0">
                  <c:v>人口10万人あたり時間外等外来施設数（診療所）</c:v>
                </c:pt>
              </c:strCache>
            </c:strRef>
          </c:tx>
          <c:spPr>
            <a:solidFill>
              <a:schemeClr val="accent1"/>
            </a:solidFill>
            <a:ln>
              <a:noFill/>
            </a:ln>
            <a:effectLst/>
          </c:spPr>
          <c:invertIfNegative val="0"/>
          <c:cat>
            <c:strRef>
              <c:f>グラフ描画用シート!$B$9:$B$31</c:f>
              <c:strCache>
                <c:ptCount val="1"/>
                <c:pt idx="0">
                  <c:v>全国（加重平均）</c:v>
                </c:pt>
              </c:strCache>
            </c:strRef>
          </c:cat>
          <c:val>
            <c:numRef>
              <c:f>グラフ描画用シート!$AB$9:$AB$31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8CE5-458E-9232-C80A7DC1305A}"/>
            </c:ext>
          </c:extLst>
        </c:ser>
        <c:ser>
          <c:idx val="0"/>
          <c:order val="1"/>
          <c:tx>
            <c:strRef>
              <c:f>グラフ描画用シート!$AA$8</c:f>
              <c:strCache>
                <c:ptCount val="1"/>
                <c:pt idx="0">
                  <c:v>人口10万人あたり時間外等外来施設数（病院）</c:v>
                </c:pt>
              </c:strCache>
            </c:strRef>
          </c:tx>
          <c:spPr>
            <a:solidFill>
              <a:schemeClr val="accent2"/>
            </a:solidFill>
            <a:ln>
              <a:noFill/>
            </a:ln>
            <a:effectLst/>
          </c:spPr>
          <c:invertIfNegative val="0"/>
          <c:cat>
            <c:strRef>
              <c:f>グラフ描画用シート!$B$9:$B$31</c:f>
              <c:strCache>
                <c:ptCount val="1"/>
                <c:pt idx="0">
                  <c:v>全国（加重平均）</c:v>
                </c:pt>
              </c:strCache>
            </c:strRef>
          </c:cat>
          <c:val>
            <c:numRef>
              <c:f>グラフ描画用シート!$AA$9:$AA$31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8CE5-458E-9232-C80A7DC1305A}"/>
            </c:ext>
          </c:extLst>
        </c:ser>
        <c:dLbls>
          <c:showLegendKey val="0"/>
          <c:showVal val="0"/>
          <c:showCatName val="0"/>
          <c:showSerName val="0"/>
          <c:showPercent val="0"/>
          <c:showBubbleSize val="0"/>
        </c:dLbls>
        <c:gapWidth val="150"/>
        <c:overlap val="100"/>
        <c:axId val="340083840"/>
        <c:axId val="340084400"/>
      </c:barChart>
      <c:lineChart>
        <c:grouping val="standard"/>
        <c:varyColors val="0"/>
        <c:ser>
          <c:idx val="2"/>
          <c:order val="2"/>
          <c:spPr>
            <a:ln w="12700" cap="rnd">
              <a:solidFill>
                <a:srgbClr val="FF0000"/>
              </a:solidFill>
              <a:prstDash val="sysDash"/>
              <a:round/>
            </a:ln>
            <a:effectLst/>
          </c:spPr>
          <c:marker>
            <c:symbol val="none"/>
          </c:marker>
          <c:cat>
            <c:strRef>
              <c:f>グラフ描画用シート!$B$9:$B$31</c:f>
              <c:strCache>
                <c:ptCount val="1"/>
                <c:pt idx="0">
                  <c:v>全国（加重平均）</c:v>
                </c:pt>
              </c:strCache>
            </c:strRef>
          </c:cat>
          <c:val>
            <c:numRef>
              <c:f>グラフ描画用シート!$AC$9:$AC$31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8CE5-458E-9232-C80A7DC1305A}"/>
            </c:ext>
          </c:extLst>
        </c:ser>
        <c:dLbls>
          <c:showLegendKey val="0"/>
          <c:showVal val="0"/>
          <c:showCatName val="0"/>
          <c:showSerName val="0"/>
          <c:showPercent val="0"/>
          <c:showBubbleSize val="0"/>
        </c:dLbls>
        <c:marker val="1"/>
        <c:smooth val="0"/>
        <c:axId val="340083840"/>
        <c:axId val="340084400"/>
      </c:lineChart>
      <c:catAx>
        <c:axId val="340083840"/>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40084400"/>
        <c:crosses val="autoZero"/>
        <c:auto val="1"/>
        <c:lblAlgn val="ctr"/>
        <c:lblOffset val="100"/>
        <c:noMultiLvlLbl val="0"/>
      </c:catAx>
      <c:valAx>
        <c:axId val="3400844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r>
                  <a:rPr lang="ja-JP" altLang="en-US" sz="700">
                    <a:solidFill>
                      <a:schemeClr val="tx1"/>
                    </a:solidFill>
                  </a:rPr>
                  <a:t>医療施設数</a:t>
                </a:r>
                <a:r>
                  <a:rPr lang="en-US" altLang="ja-JP" sz="700">
                    <a:solidFill>
                      <a:schemeClr val="tx1"/>
                    </a:solidFill>
                  </a:rPr>
                  <a:t>/10</a:t>
                </a:r>
                <a:r>
                  <a:rPr lang="ja-JP" altLang="en-US" sz="700">
                    <a:solidFill>
                      <a:schemeClr val="tx1"/>
                    </a:solidFill>
                  </a:rPr>
                  <a:t>万人</a:t>
                </a: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40083840"/>
        <c:crosses val="autoZero"/>
        <c:crossBetween val="between"/>
      </c:valAx>
      <c:spPr>
        <a:noFill/>
        <a:ln>
          <a:noFill/>
        </a:ln>
        <a:effectLst/>
      </c:spPr>
    </c:plotArea>
    <c:legend>
      <c:legendPos val="b"/>
      <c:legendEntry>
        <c:idx val="2"/>
        <c:delete val="1"/>
      </c:legendEntry>
      <c:layout>
        <c:manualLayout>
          <c:xMode val="edge"/>
          <c:yMode val="edge"/>
          <c:x val="9.0860215053763432E-2"/>
          <c:y val="0.1162962962962963"/>
          <c:w val="0.83082433748200835"/>
          <c:h val="8.277777777777778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全診療所数でみた通院外来患者数</a:t>
            </a:r>
            <a:endParaRPr lang="ja-JP" sz="1050" b="1" baseline="30000">
              <a:solidFill>
                <a:schemeClr val="tx1"/>
              </a:solidFill>
            </a:endParaRPr>
          </a:p>
        </c:rich>
      </c:tx>
      <c:layout>
        <c:manualLayout>
          <c:xMode val="edge"/>
          <c:yMode val="edge"/>
          <c:x val="0.40848954364575402"/>
          <c:y val="1.3888945699969322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6.7581174329015323E-2"/>
          <c:y val="0.26722222222222225"/>
          <c:w val="0.8897361569723139"/>
          <c:h val="0.4224387576552931"/>
        </c:manualLayout>
      </c:layout>
      <c:barChart>
        <c:barDir val="col"/>
        <c:grouping val="stacked"/>
        <c:varyColors val="0"/>
        <c:ser>
          <c:idx val="1"/>
          <c:order val="0"/>
          <c:tx>
            <c:strRef>
              <c:f>グラフ描画用シート!$F$8</c:f>
              <c:strCache>
                <c:ptCount val="1"/>
                <c:pt idx="0">
                  <c:v>全診療所数あたり通院外来患者延数</c:v>
                </c:pt>
              </c:strCache>
            </c:strRef>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592C-44F3-9243-F1DD38891E28}"/>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592C-44F3-9243-F1DD38891E28}"/>
              </c:ext>
            </c:extLst>
          </c:dPt>
          <c:cat>
            <c:strRef>
              <c:f>グラフ描画用シート!$B$9:$B$31</c:f>
              <c:strCache>
                <c:ptCount val="1"/>
                <c:pt idx="0">
                  <c:v>全国（加重平均）</c:v>
                </c:pt>
              </c:strCache>
            </c:strRef>
          </c:cat>
          <c:val>
            <c:numRef>
              <c:f>グラフ描画用シート!$F$9:$F$31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4-592C-44F3-9243-F1DD38891E28}"/>
            </c:ext>
          </c:extLst>
        </c:ser>
        <c:dLbls>
          <c:showLegendKey val="0"/>
          <c:showVal val="0"/>
          <c:showCatName val="0"/>
          <c:showSerName val="0"/>
          <c:showPercent val="0"/>
          <c:showBubbleSize val="0"/>
        </c:dLbls>
        <c:gapWidth val="150"/>
        <c:overlap val="100"/>
        <c:axId val="340087200"/>
        <c:axId val="340087760"/>
      </c:barChart>
      <c:lineChart>
        <c:grouping val="standard"/>
        <c:varyColors val="0"/>
        <c:ser>
          <c:idx val="2"/>
          <c:order val="1"/>
          <c:spPr>
            <a:ln w="12700" cap="rnd">
              <a:solidFill>
                <a:srgbClr val="FF0000"/>
              </a:solidFill>
              <a:prstDash val="sysDash"/>
              <a:round/>
            </a:ln>
            <a:effectLst/>
          </c:spPr>
          <c:marker>
            <c:symbol val="none"/>
          </c:marker>
          <c:cat>
            <c:strRef>
              <c:f>グラフ描画用シート!$B$9:$B$31</c:f>
              <c:strCache>
                <c:ptCount val="1"/>
                <c:pt idx="0">
                  <c:v>全国（加重平均）</c:v>
                </c:pt>
              </c:strCache>
            </c:strRef>
          </c:cat>
          <c:val>
            <c:numRef>
              <c:f>グラフ描画用シート!$G$9:$G$31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5-592C-44F3-9243-F1DD38891E28}"/>
            </c:ext>
          </c:extLst>
        </c:ser>
        <c:dLbls>
          <c:showLegendKey val="0"/>
          <c:showVal val="0"/>
          <c:showCatName val="0"/>
          <c:showSerName val="0"/>
          <c:showPercent val="0"/>
          <c:showBubbleSize val="0"/>
        </c:dLbls>
        <c:marker val="1"/>
        <c:smooth val="0"/>
        <c:axId val="340087200"/>
        <c:axId val="340087760"/>
      </c:lineChart>
      <c:catAx>
        <c:axId val="340087200"/>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40087760"/>
        <c:crosses val="autoZero"/>
        <c:auto val="1"/>
        <c:lblAlgn val="ctr"/>
        <c:lblOffset val="100"/>
        <c:noMultiLvlLbl val="0"/>
      </c:catAx>
      <c:valAx>
        <c:axId val="340087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r>
                  <a:rPr lang="ja-JP" altLang="en-US" sz="700">
                    <a:solidFill>
                      <a:schemeClr val="tx1"/>
                    </a:solidFill>
                  </a:rPr>
                  <a:t>算定回数</a:t>
                </a:r>
                <a:r>
                  <a:rPr lang="en-US" altLang="ja-JP" sz="700">
                    <a:solidFill>
                      <a:schemeClr val="tx1"/>
                    </a:solidFill>
                  </a:rPr>
                  <a:t>/</a:t>
                </a:r>
                <a:r>
                  <a:rPr lang="ja-JP" altLang="en-US" sz="700">
                    <a:solidFill>
                      <a:schemeClr val="tx1"/>
                    </a:solidFill>
                  </a:rPr>
                  <a:t>施設</a:t>
                </a: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40087200"/>
        <c:crosses val="autoZero"/>
        <c:crossBetween val="between"/>
      </c:valAx>
      <c:spPr>
        <a:noFill/>
        <a:ln>
          <a:noFill/>
        </a:ln>
        <a:effectLst/>
      </c:spPr>
    </c:plotArea>
    <c:legend>
      <c:legendPos val="b"/>
      <c:legendEntry>
        <c:idx val="1"/>
        <c:delete val="1"/>
      </c:legendEntry>
      <c:layout>
        <c:manualLayout>
          <c:xMode val="edge"/>
          <c:yMode val="edge"/>
          <c:x val="0"/>
          <c:y val="0.1162962962962963"/>
          <c:w val="0.98888888888888893"/>
          <c:h val="8.277777777777778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全診療所医師数でみた通院外来患者数</a:t>
            </a:r>
            <a:endParaRPr lang="ja-JP" sz="1050" b="1" baseline="30000">
              <a:solidFill>
                <a:schemeClr val="tx1"/>
              </a:solidFill>
            </a:endParaRPr>
          </a:p>
        </c:rich>
      </c:tx>
      <c:layout>
        <c:manualLayout>
          <c:xMode val="edge"/>
          <c:yMode val="edge"/>
          <c:x val="0.38564008128016258"/>
          <c:y val="1.3888945699969322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6.3548916264499197E-2"/>
          <c:y val="0.26722222222222225"/>
          <c:w val="0.89376841503683002"/>
          <c:h val="0.4224387576552931"/>
        </c:manualLayout>
      </c:layout>
      <c:barChart>
        <c:barDir val="col"/>
        <c:grouping val="stacked"/>
        <c:varyColors val="0"/>
        <c:ser>
          <c:idx val="1"/>
          <c:order val="0"/>
          <c:tx>
            <c:strRef>
              <c:f>グラフ描画用シート!$H$8</c:f>
              <c:strCache>
                <c:ptCount val="1"/>
                <c:pt idx="0">
                  <c:v>全診療所医師数あたり通院外来患者延数</c:v>
                </c:pt>
              </c:strCache>
            </c:strRef>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F7F1-453D-B9AD-082B760FCCEB}"/>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F7F1-453D-B9AD-082B760FCCEB}"/>
              </c:ext>
            </c:extLst>
          </c:dPt>
          <c:cat>
            <c:strRef>
              <c:f>グラフ描画用シート!$B$9:$B$31</c:f>
              <c:strCache>
                <c:ptCount val="1"/>
                <c:pt idx="0">
                  <c:v>全国（加重平均）</c:v>
                </c:pt>
              </c:strCache>
            </c:strRef>
          </c:cat>
          <c:val>
            <c:numRef>
              <c:f>グラフ描画用シート!$H$9:$H$31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4-F7F1-453D-B9AD-082B760FCCEB}"/>
            </c:ext>
          </c:extLst>
        </c:ser>
        <c:dLbls>
          <c:showLegendKey val="0"/>
          <c:showVal val="0"/>
          <c:showCatName val="0"/>
          <c:showSerName val="0"/>
          <c:showPercent val="0"/>
          <c:showBubbleSize val="0"/>
        </c:dLbls>
        <c:gapWidth val="150"/>
        <c:overlap val="100"/>
        <c:axId val="340091120"/>
        <c:axId val="340091680"/>
      </c:barChart>
      <c:lineChart>
        <c:grouping val="standard"/>
        <c:varyColors val="0"/>
        <c:ser>
          <c:idx val="2"/>
          <c:order val="1"/>
          <c:spPr>
            <a:ln w="12700" cap="rnd">
              <a:solidFill>
                <a:srgbClr val="FF0000"/>
              </a:solidFill>
              <a:prstDash val="sysDash"/>
              <a:round/>
            </a:ln>
            <a:effectLst/>
          </c:spPr>
          <c:marker>
            <c:symbol val="none"/>
          </c:marker>
          <c:cat>
            <c:strRef>
              <c:f>グラフ描画用シート!$B$9:$B$31</c:f>
              <c:strCache>
                <c:ptCount val="1"/>
                <c:pt idx="0">
                  <c:v>全国（加重平均）</c:v>
                </c:pt>
              </c:strCache>
            </c:strRef>
          </c:cat>
          <c:val>
            <c:numRef>
              <c:f>グラフ描画用シート!$I$9:$I$31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5-F7F1-453D-B9AD-082B760FCCEB}"/>
            </c:ext>
          </c:extLst>
        </c:ser>
        <c:dLbls>
          <c:showLegendKey val="0"/>
          <c:showVal val="0"/>
          <c:showCatName val="0"/>
          <c:showSerName val="0"/>
          <c:showPercent val="0"/>
          <c:showBubbleSize val="0"/>
        </c:dLbls>
        <c:marker val="1"/>
        <c:smooth val="0"/>
        <c:axId val="340091120"/>
        <c:axId val="340091680"/>
      </c:lineChart>
      <c:catAx>
        <c:axId val="340091120"/>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40091680"/>
        <c:crosses val="autoZero"/>
        <c:auto val="1"/>
        <c:lblAlgn val="ctr"/>
        <c:lblOffset val="100"/>
        <c:noMultiLvlLbl val="0"/>
      </c:catAx>
      <c:valAx>
        <c:axId val="340091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r>
                  <a:rPr lang="ja-JP" altLang="en-US" sz="700">
                    <a:solidFill>
                      <a:schemeClr val="tx1"/>
                    </a:solidFill>
                  </a:rPr>
                  <a:t>算定回数</a:t>
                </a:r>
                <a:r>
                  <a:rPr lang="en-US" altLang="ja-JP" sz="700">
                    <a:solidFill>
                      <a:schemeClr val="tx1"/>
                    </a:solidFill>
                  </a:rPr>
                  <a:t>/</a:t>
                </a:r>
                <a:r>
                  <a:rPr lang="ja-JP" altLang="en-US" sz="700">
                    <a:solidFill>
                      <a:schemeClr val="tx1"/>
                    </a:solidFill>
                  </a:rPr>
                  <a:t>人</a:t>
                </a: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40091120"/>
        <c:crosses val="autoZero"/>
        <c:crossBetween val="between"/>
      </c:valAx>
      <c:spPr>
        <a:noFill/>
        <a:ln>
          <a:noFill/>
        </a:ln>
        <a:effectLst/>
      </c:spPr>
    </c:plotArea>
    <c:legend>
      <c:legendPos val="b"/>
      <c:legendEntry>
        <c:idx val="1"/>
        <c:delete val="1"/>
      </c:legendEntry>
      <c:layout>
        <c:manualLayout>
          <c:xMode val="edge"/>
          <c:yMode val="edge"/>
          <c:x val="0"/>
          <c:y val="0.1162962962962963"/>
          <c:w val="0.98888888888888893"/>
          <c:h val="8.277777777777778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実施診療所数でみた時間外等外来患者数</a:t>
            </a:r>
            <a:endParaRPr lang="ja-JP" sz="1050" b="1" strike="noStrike" baseline="30000">
              <a:solidFill>
                <a:schemeClr val="tx1"/>
              </a:solidFill>
            </a:endParaRPr>
          </a:p>
        </c:rich>
      </c:tx>
      <c:layout>
        <c:manualLayout>
          <c:xMode val="edge"/>
          <c:yMode val="edge"/>
          <c:x val="0.37623147912962496"/>
          <c:y val="1.3888945699969322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5.6828486156972315E-2"/>
          <c:y val="0.26722222222222225"/>
          <c:w val="0.90048884514435701"/>
          <c:h val="0.4224387576552931"/>
        </c:manualLayout>
      </c:layout>
      <c:barChart>
        <c:barDir val="col"/>
        <c:grouping val="stacked"/>
        <c:varyColors val="0"/>
        <c:ser>
          <c:idx val="1"/>
          <c:order val="0"/>
          <c:tx>
            <c:strRef>
              <c:f>グラフ描画用シート!$V$8</c:f>
              <c:strCache>
                <c:ptCount val="1"/>
                <c:pt idx="0">
                  <c:v>実施診療所数あたり時間外等外来患者延数</c:v>
                </c:pt>
              </c:strCache>
            </c:strRef>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5BB3-4C52-ACBD-CC270F5F852B}"/>
              </c:ext>
            </c:extLst>
          </c:dPt>
          <c:cat>
            <c:strRef>
              <c:f>グラフ描画用シート!$B$9:$B$31</c:f>
              <c:strCache>
                <c:ptCount val="1"/>
                <c:pt idx="0">
                  <c:v>全国（加重平均）</c:v>
                </c:pt>
              </c:strCache>
            </c:strRef>
          </c:cat>
          <c:val>
            <c:numRef>
              <c:f>グラフ描画用シート!$V$9:$V$31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2-5BB3-4C52-ACBD-CC270F5F852B}"/>
            </c:ext>
          </c:extLst>
        </c:ser>
        <c:dLbls>
          <c:showLegendKey val="0"/>
          <c:showVal val="0"/>
          <c:showCatName val="0"/>
          <c:showSerName val="0"/>
          <c:showPercent val="0"/>
          <c:showBubbleSize val="0"/>
        </c:dLbls>
        <c:gapWidth val="150"/>
        <c:overlap val="100"/>
        <c:axId val="340095040"/>
        <c:axId val="340095600"/>
      </c:barChart>
      <c:lineChart>
        <c:grouping val="standard"/>
        <c:varyColors val="0"/>
        <c:ser>
          <c:idx val="2"/>
          <c:order val="1"/>
          <c:spPr>
            <a:ln w="12700" cap="rnd">
              <a:solidFill>
                <a:srgbClr val="FF0000"/>
              </a:solidFill>
              <a:prstDash val="sysDash"/>
              <a:round/>
            </a:ln>
            <a:effectLst/>
          </c:spPr>
          <c:marker>
            <c:symbol val="none"/>
          </c:marker>
          <c:cat>
            <c:strRef>
              <c:f>グラフ描画用シート!$B$9:$B$31</c:f>
              <c:strCache>
                <c:ptCount val="1"/>
                <c:pt idx="0">
                  <c:v>全国（加重平均）</c:v>
                </c:pt>
              </c:strCache>
            </c:strRef>
          </c:cat>
          <c:val>
            <c:numRef>
              <c:f>グラフ描画用シート!$W$9:$W$31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3-5BB3-4C52-ACBD-CC270F5F852B}"/>
            </c:ext>
          </c:extLst>
        </c:ser>
        <c:dLbls>
          <c:showLegendKey val="0"/>
          <c:showVal val="0"/>
          <c:showCatName val="0"/>
          <c:showSerName val="0"/>
          <c:showPercent val="0"/>
          <c:showBubbleSize val="0"/>
        </c:dLbls>
        <c:marker val="1"/>
        <c:smooth val="0"/>
        <c:axId val="340095040"/>
        <c:axId val="340095600"/>
      </c:lineChart>
      <c:catAx>
        <c:axId val="340095040"/>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40095600"/>
        <c:crosses val="autoZero"/>
        <c:auto val="1"/>
        <c:lblAlgn val="ctr"/>
        <c:lblOffset val="100"/>
        <c:noMultiLvlLbl val="0"/>
      </c:catAx>
      <c:valAx>
        <c:axId val="340095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r>
                  <a:rPr lang="ja-JP" altLang="en-US" sz="700">
                    <a:solidFill>
                      <a:schemeClr val="tx1"/>
                    </a:solidFill>
                  </a:rPr>
                  <a:t>算定回数</a:t>
                </a:r>
                <a:r>
                  <a:rPr lang="en-US" altLang="ja-JP" sz="700">
                    <a:solidFill>
                      <a:schemeClr val="tx1"/>
                    </a:solidFill>
                  </a:rPr>
                  <a:t>/</a:t>
                </a:r>
                <a:r>
                  <a:rPr lang="ja-JP" altLang="en-US" sz="700">
                    <a:solidFill>
                      <a:schemeClr val="tx1"/>
                    </a:solidFill>
                  </a:rPr>
                  <a:t>施設</a:t>
                </a: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40095040"/>
        <c:crosses val="autoZero"/>
        <c:crossBetween val="between"/>
      </c:valAx>
      <c:spPr>
        <a:noFill/>
        <a:ln>
          <a:noFill/>
        </a:ln>
        <a:effectLst/>
      </c:spPr>
    </c:plotArea>
    <c:legend>
      <c:legendPos val="b"/>
      <c:legendEntry>
        <c:idx val="1"/>
        <c:delete val="1"/>
      </c:legendEntry>
      <c:layout>
        <c:manualLayout>
          <c:xMode val="edge"/>
          <c:yMode val="edge"/>
          <c:x val="9.2515248221263585E-2"/>
          <c:y val="0.11629614480008181"/>
          <c:w val="0.79120162932790228"/>
          <c:h val="7.740259740259740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実施診療所数でみた訪問診療患者数</a:t>
            </a:r>
            <a:endParaRPr lang="ja-JP" sz="1050" b="1" baseline="30000">
              <a:solidFill>
                <a:schemeClr val="tx1"/>
              </a:solidFill>
            </a:endParaRPr>
          </a:p>
        </c:rich>
      </c:tx>
      <c:layout>
        <c:manualLayout>
          <c:xMode val="edge"/>
          <c:yMode val="edge"/>
          <c:x val="0.36951104902209803"/>
          <c:y val="1.3888945699969322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6.3548916264499197E-2"/>
          <c:y val="0.26722222222222225"/>
          <c:w val="0.89376841503683002"/>
          <c:h val="0.4224387576552931"/>
        </c:manualLayout>
      </c:layout>
      <c:barChart>
        <c:barDir val="col"/>
        <c:grouping val="stacked"/>
        <c:varyColors val="0"/>
        <c:ser>
          <c:idx val="1"/>
          <c:order val="0"/>
          <c:tx>
            <c:strRef>
              <c:f>グラフ描画用シート!$AG$8</c:f>
              <c:strCache>
                <c:ptCount val="1"/>
                <c:pt idx="0">
                  <c:v>実施診療所数あたり訪問診療患者延数</c:v>
                </c:pt>
              </c:strCache>
            </c:strRef>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A20B-49DD-A233-2C139D15F22B}"/>
              </c:ext>
            </c:extLst>
          </c:dPt>
          <c:cat>
            <c:strRef>
              <c:f>グラフ描画用シート!$B$9:$B$31</c:f>
              <c:strCache>
                <c:ptCount val="1"/>
                <c:pt idx="0">
                  <c:v>全国（加重平均）</c:v>
                </c:pt>
              </c:strCache>
            </c:strRef>
          </c:cat>
          <c:val>
            <c:numRef>
              <c:f>グラフ描画用シート!$AG$9:$AG$31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2-A20B-49DD-A233-2C139D15F22B}"/>
            </c:ext>
          </c:extLst>
        </c:ser>
        <c:dLbls>
          <c:showLegendKey val="0"/>
          <c:showVal val="0"/>
          <c:showCatName val="0"/>
          <c:showSerName val="0"/>
          <c:showPercent val="0"/>
          <c:showBubbleSize val="0"/>
        </c:dLbls>
        <c:gapWidth val="150"/>
        <c:overlap val="100"/>
        <c:axId val="335444384"/>
        <c:axId val="335444944"/>
      </c:barChart>
      <c:lineChart>
        <c:grouping val="standard"/>
        <c:varyColors val="0"/>
        <c:ser>
          <c:idx val="2"/>
          <c:order val="1"/>
          <c:spPr>
            <a:ln w="12700" cap="rnd">
              <a:solidFill>
                <a:srgbClr val="FF0000"/>
              </a:solidFill>
              <a:prstDash val="sysDash"/>
              <a:round/>
            </a:ln>
            <a:effectLst/>
          </c:spPr>
          <c:marker>
            <c:symbol val="none"/>
          </c:marker>
          <c:cat>
            <c:strRef>
              <c:f>グラフ描画用シート!$B$9:$B$31</c:f>
              <c:strCache>
                <c:ptCount val="1"/>
                <c:pt idx="0">
                  <c:v>全国（加重平均）</c:v>
                </c:pt>
              </c:strCache>
            </c:strRef>
          </c:cat>
          <c:val>
            <c:numRef>
              <c:f>グラフ描画用シート!$AH$9:$AH$31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3-A20B-49DD-A233-2C139D15F22B}"/>
            </c:ext>
          </c:extLst>
        </c:ser>
        <c:dLbls>
          <c:showLegendKey val="0"/>
          <c:showVal val="0"/>
          <c:showCatName val="0"/>
          <c:showSerName val="0"/>
          <c:showPercent val="0"/>
          <c:showBubbleSize val="0"/>
        </c:dLbls>
        <c:marker val="1"/>
        <c:smooth val="0"/>
        <c:axId val="335444384"/>
        <c:axId val="335444944"/>
      </c:lineChart>
      <c:catAx>
        <c:axId val="335444384"/>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5444944"/>
        <c:crosses val="autoZero"/>
        <c:auto val="1"/>
        <c:lblAlgn val="ctr"/>
        <c:lblOffset val="100"/>
        <c:noMultiLvlLbl val="0"/>
      </c:catAx>
      <c:valAx>
        <c:axId val="335444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r>
                  <a:rPr lang="ja-JP" altLang="en-US" sz="700">
                    <a:solidFill>
                      <a:schemeClr val="tx1"/>
                    </a:solidFill>
                  </a:rPr>
                  <a:t>算定回数</a:t>
                </a:r>
                <a:r>
                  <a:rPr lang="en-US" altLang="ja-JP" sz="700">
                    <a:solidFill>
                      <a:schemeClr val="tx1"/>
                    </a:solidFill>
                  </a:rPr>
                  <a:t>/</a:t>
                </a:r>
                <a:r>
                  <a:rPr lang="ja-JP" altLang="en-US" sz="700">
                    <a:solidFill>
                      <a:schemeClr val="tx1"/>
                    </a:solidFill>
                  </a:rPr>
                  <a:t>施設</a:t>
                </a: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5444384"/>
        <c:crosses val="autoZero"/>
        <c:crossBetween val="between"/>
      </c:valAx>
      <c:spPr>
        <a:noFill/>
        <a:ln>
          <a:noFill/>
        </a:ln>
        <a:effectLst/>
      </c:spPr>
    </c:plotArea>
    <c:legend>
      <c:legendPos val="b"/>
      <c:legendEntry>
        <c:idx val="1"/>
        <c:delete val="1"/>
      </c:legendEntry>
      <c:layout>
        <c:manualLayout>
          <c:xMode val="edge"/>
          <c:yMode val="edge"/>
          <c:x val="2.7777777777777779E-3"/>
          <c:y val="0.1162962962962963"/>
          <c:w val="0.99444444444444446"/>
          <c:h val="8.277777777777778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実施診療所数でみた往診患者数</a:t>
            </a:r>
            <a:endParaRPr lang="ja-JP" sz="1050" b="1" baseline="30000">
              <a:solidFill>
                <a:schemeClr val="tx1"/>
              </a:solidFill>
            </a:endParaRPr>
          </a:p>
        </c:rich>
      </c:tx>
      <c:layout>
        <c:manualLayout>
          <c:xMode val="edge"/>
          <c:yMode val="edge"/>
          <c:x val="0.37488739310811958"/>
          <c:y val="1.3888945699969322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5.817257217847769E-2"/>
          <c:y val="0.26722222222222225"/>
          <c:w val="0.89914475912285163"/>
          <c:h val="0.4224387576552931"/>
        </c:manualLayout>
      </c:layout>
      <c:barChart>
        <c:barDir val="col"/>
        <c:grouping val="stacked"/>
        <c:varyColors val="0"/>
        <c:ser>
          <c:idx val="1"/>
          <c:order val="0"/>
          <c:tx>
            <c:strRef>
              <c:f>グラフ描画用シート!$AR$8</c:f>
              <c:strCache>
                <c:ptCount val="1"/>
                <c:pt idx="0">
                  <c:v>実施診療所数あたり往診患者延数</c:v>
                </c:pt>
              </c:strCache>
            </c:strRef>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59C0-4454-B1E4-975A25B02000}"/>
              </c:ext>
            </c:extLst>
          </c:dPt>
          <c:cat>
            <c:strRef>
              <c:f>グラフ描画用シート!$B$9:$B$31</c:f>
              <c:strCache>
                <c:ptCount val="1"/>
                <c:pt idx="0">
                  <c:v>全国（加重平均）</c:v>
                </c:pt>
              </c:strCache>
            </c:strRef>
          </c:cat>
          <c:val>
            <c:numRef>
              <c:f>グラフ描画用シート!$AR$9:$AR$31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2-59C0-4454-B1E4-975A25B02000}"/>
            </c:ext>
          </c:extLst>
        </c:ser>
        <c:dLbls>
          <c:showLegendKey val="0"/>
          <c:showVal val="0"/>
          <c:showCatName val="0"/>
          <c:showSerName val="0"/>
          <c:showPercent val="0"/>
          <c:showBubbleSize val="0"/>
        </c:dLbls>
        <c:gapWidth val="150"/>
        <c:overlap val="100"/>
        <c:axId val="335448304"/>
        <c:axId val="335448864"/>
      </c:barChart>
      <c:lineChart>
        <c:grouping val="standard"/>
        <c:varyColors val="0"/>
        <c:ser>
          <c:idx val="2"/>
          <c:order val="1"/>
          <c:spPr>
            <a:ln w="12700" cap="rnd">
              <a:solidFill>
                <a:srgbClr val="FF0000"/>
              </a:solidFill>
              <a:prstDash val="sysDash"/>
              <a:round/>
            </a:ln>
            <a:effectLst/>
          </c:spPr>
          <c:marker>
            <c:symbol val="none"/>
          </c:marker>
          <c:cat>
            <c:strRef>
              <c:f>グラフ描画用シート!$B$9:$B$31</c:f>
              <c:strCache>
                <c:ptCount val="1"/>
                <c:pt idx="0">
                  <c:v>全国（加重平均）</c:v>
                </c:pt>
              </c:strCache>
            </c:strRef>
          </c:cat>
          <c:val>
            <c:numRef>
              <c:f>グラフ描画用シート!$AS$9:$AS$31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3-59C0-4454-B1E4-975A25B02000}"/>
            </c:ext>
          </c:extLst>
        </c:ser>
        <c:dLbls>
          <c:showLegendKey val="0"/>
          <c:showVal val="0"/>
          <c:showCatName val="0"/>
          <c:showSerName val="0"/>
          <c:showPercent val="0"/>
          <c:showBubbleSize val="0"/>
        </c:dLbls>
        <c:marker val="1"/>
        <c:smooth val="0"/>
        <c:axId val="335448304"/>
        <c:axId val="335448864"/>
      </c:lineChart>
      <c:catAx>
        <c:axId val="335448304"/>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5448864"/>
        <c:crosses val="autoZero"/>
        <c:auto val="1"/>
        <c:lblAlgn val="ctr"/>
        <c:lblOffset val="100"/>
        <c:noMultiLvlLbl val="0"/>
      </c:catAx>
      <c:valAx>
        <c:axId val="335448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r>
                  <a:rPr lang="ja-JP" altLang="en-US" sz="700">
                    <a:solidFill>
                      <a:schemeClr val="tx1"/>
                    </a:solidFill>
                  </a:rPr>
                  <a:t>算定回数</a:t>
                </a:r>
                <a:r>
                  <a:rPr lang="en-US" altLang="ja-JP" sz="700">
                    <a:solidFill>
                      <a:schemeClr val="tx1"/>
                    </a:solidFill>
                  </a:rPr>
                  <a:t>/</a:t>
                </a:r>
                <a:r>
                  <a:rPr lang="ja-JP" altLang="en-US" sz="700">
                    <a:solidFill>
                      <a:schemeClr val="tx1"/>
                    </a:solidFill>
                  </a:rPr>
                  <a:t>施設</a:t>
                </a: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5448304"/>
        <c:crosses val="autoZero"/>
        <c:crossBetween val="between"/>
      </c:valAx>
      <c:spPr>
        <a:noFill/>
        <a:ln>
          <a:noFill/>
        </a:ln>
        <a:effectLst/>
      </c:spPr>
    </c:plotArea>
    <c:legend>
      <c:legendPos val="b"/>
      <c:legendEntry>
        <c:idx val="1"/>
        <c:delete val="1"/>
      </c:legendEntry>
      <c:layout>
        <c:manualLayout>
          <c:xMode val="edge"/>
          <c:yMode val="edge"/>
          <c:x val="2.7777777777777779E-3"/>
          <c:y val="0.1162962962962963"/>
          <c:w val="0.99444444444444446"/>
          <c:h val="8.277777777777778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人口</a:t>
            </a:r>
            <a:r>
              <a:rPr lang="en-US" altLang="ja-JP" sz="1050" b="1">
                <a:solidFill>
                  <a:schemeClr val="tx1"/>
                </a:solidFill>
              </a:rPr>
              <a:t>10</a:t>
            </a:r>
            <a:r>
              <a:rPr lang="ja-JP" altLang="en-US" sz="1050" b="1">
                <a:solidFill>
                  <a:schemeClr val="tx1"/>
                </a:solidFill>
              </a:rPr>
              <a:t>万人あたり医師数</a:t>
            </a:r>
            <a:endParaRPr lang="ja-JP" sz="1050" b="1" baseline="30000">
              <a:solidFill>
                <a:schemeClr val="tx1"/>
              </a:solidFill>
            </a:endParaRPr>
          </a:p>
        </c:rich>
      </c:tx>
      <c:layout>
        <c:manualLayout>
          <c:xMode val="edge"/>
          <c:yMode val="edge"/>
          <c:x val="0.38295190923715183"/>
          <c:y val="1.3888945699969322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6.9556345779358236E-2"/>
          <c:y val="0.26722222222222225"/>
          <c:w val="0.88414370078740145"/>
          <c:h val="0.4224387576552931"/>
        </c:manualLayout>
      </c:layout>
      <c:barChart>
        <c:barDir val="col"/>
        <c:grouping val="stacked"/>
        <c:varyColors val="0"/>
        <c:ser>
          <c:idx val="1"/>
          <c:order val="0"/>
          <c:tx>
            <c:strRef>
              <c:f>'グラフ２（二次医療圏）（非表示）'!$Q$8</c:f>
              <c:strCache>
                <c:ptCount val="1"/>
                <c:pt idx="0">
                  <c:v>人口10万人あたり医師数（診療所）</c:v>
                </c:pt>
              </c:strCache>
            </c:strRef>
          </c:tx>
          <c:spPr>
            <a:solidFill>
              <a:schemeClr val="accent1"/>
            </a:solidFill>
            <a:ln>
              <a:noFill/>
            </a:ln>
            <a:effectLst/>
          </c:spPr>
          <c:invertIfNegative val="0"/>
          <c:cat>
            <c:strRef>
              <c:f>'グラフ２（二次医療圏）（非表示）'!$B$9:$B$31</c:f>
              <c:strCache>
                <c:ptCount val="1"/>
                <c:pt idx="0">
                  <c:v>全国（加重平均）</c:v>
                </c:pt>
              </c:strCache>
            </c:strRef>
          </c:cat>
          <c:val>
            <c:numRef>
              <c:f>'グラフ２（二次医療圏）（非表示）'!$Q$9:$Q$31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1915-43C4-9A4B-A65E77189539}"/>
            </c:ext>
          </c:extLst>
        </c:ser>
        <c:ser>
          <c:idx val="0"/>
          <c:order val="1"/>
          <c:tx>
            <c:strRef>
              <c:f>'グラフ２（二次医療圏）（非表示）'!$P$8</c:f>
              <c:strCache>
                <c:ptCount val="1"/>
                <c:pt idx="0">
                  <c:v>人口10万人あたり医師数（病院）</c:v>
                </c:pt>
              </c:strCache>
            </c:strRef>
          </c:tx>
          <c:spPr>
            <a:solidFill>
              <a:schemeClr val="accent2"/>
            </a:solidFill>
            <a:ln>
              <a:noFill/>
            </a:ln>
            <a:effectLst/>
          </c:spPr>
          <c:invertIfNegative val="0"/>
          <c:cat>
            <c:strRef>
              <c:f>'グラフ２（二次医療圏）（非表示）'!$B$9:$B$31</c:f>
              <c:strCache>
                <c:ptCount val="1"/>
                <c:pt idx="0">
                  <c:v>全国（加重平均）</c:v>
                </c:pt>
              </c:strCache>
            </c:strRef>
          </c:cat>
          <c:val>
            <c:numRef>
              <c:f>'グラフ２（二次医療圏）（非表示）'!$P$9:$P$31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1915-43C4-9A4B-A65E77189539}"/>
            </c:ext>
          </c:extLst>
        </c:ser>
        <c:dLbls>
          <c:showLegendKey val="0"/>
          <c:showVal val="0"/>
          <c:showCatName val="0"/>
          <c:showSerName val="0"/>
          <c:showPercent val="0"/>
          <c:showBubbleSize val="0"/>
        </c:dLbls>
        <c:gapWidth val="150"/>
        <c:overlap val="100"/>
        <c:axId val="242966416"/>
        <c:axId val="333983376"/>
      </c:barChart>
      <c:lineChart>
        <c:grouping val="standard"/>
        <c:varyColors val="0"/>
        <c:ser>
          <c:idx val="2"/>
          <c:order val="2"/>
          <c:spPr>
            <a:ln w="12700" cap="rnd">
              <a:solidFill>
                <a:srgbClr val="FF0000"/>
              </a:solidFill>
              <a:prstDash val="sysDash"/>
              <a:round/>
            </a:ln>
            <a:effectLst/>
          </c:spPr>
          <c:marker>
            <c:symbol val="none"/>
          </c:marker>
          <c:cat>
            <c:strRef>
              <c:f>'グラフ２（二次医療圏）（非表示）'!$B$9:$B$31</c:f>
              <c:strCache>
                <c:ptCount val="1"/>
                <c:pt idx="0">
                  <c:v>全国（加重平均）</c:v>
                </c:pt>
              </c:strCache>
            </c:strRef>
          </c:cat>
          <c:val>
            <c:numRef>
              <c:f>'グラフ２（二次医療圏）（非表示）'!$R$9:$R$31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1915-43C4-9A4B-A65E77189539}"/>
            </c:ext>
          </c:extLst>
        </c:ser>
        <c:dLbls>
          <c:showLegendKey val="0"/>
          <c:showVal val="0"/>
          <c:showCatName val="0"/>
          <c:showSerName val="0"/>
          <c:showPercent val="0"/>
          <c:showBubbleSize val="0"/>
        </c:dLbls>
        <c:marker val="1"/>
        <c:smooth val="0"/>
        <c:axId val="242966416"/>
        <c:axId val="333983376"/>
      </c:lineChart>
      <c:catAx>
        <c:axId val="242966416"/>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3983376"/>
        <c:crosses val="autoZero"/>
        <c:auto val="1"/>
        <c:lblAlgn val="ctr"/>
        <c:lblOffset val="100"/>
        <c:noMultiLvlLbl val="0"/>
      </c:catAx>
      <c:valAx>
        <c:axId val="33398337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r>
                  <a:rPr lang="ja-JP" altLang="en-US" sz="700">
                    <a:solidFill>
                      <a:schemeClr val="tx1"/>
                    </a:solidFill>
                  </a:rPr>
                  <a:t>医師数</a:t>
                </a:r>
                <a:r>
                  <a:rPr lang="en-US" altLang="ja-JP" sz="700">
                    <a:solidFill>
                      <a:schemeClr val="tx1"/>
                    </a:solidFill>
                  </a:rPr>
                  <a:t>/10</a:t>
                </a:r>
                <a:r>
                  <a:rPr lang="ja-JP" altLang="en-US" sz="700">
                    <a:solidFill>
                      <a:schemeClr val="tx1"/>
                    </a:solidFill>
                  </a:rPr>
                  <a:t>万人</a:t>
                </a: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242966416"/>
        <c:crosses val="autoZero"/>
        <c:crossBetween val="between"/>
      </c:valAx>
      <c:spPr>
        <a:noFill/>
        <a:ln>
          <a:noFill/>
        </a:ln>
        <a:effectLst/>
      </c:spPr>
    </c:plotArea>
    <c:legend>
      <c:legendPos val="b"/>
      <c:legendEntry>
        <c:idx val="2"/>
        <c:delete val="1"/>
      </c:legendEntry>
      <c:layout>
        <c:manualLayout>
          <c:xMode val="edge"/>
          <c:yMode val="edge"/>
          <c:x val="9.229394208788419E-2"/>
          <c:y val="0.1162962962962963"/>
          <c:w val="0.81863802810938968"/>
          <c:h val="8.277777777777778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時間外等外来患者の対応割合</a:t>
            </a:r>
            <a:endParaRPr lang="ja-JP" sz="1050" b="1">
              <a:solidFill>
                <a:schemeClr val="tx1"/>
              </a:solidFill>
            </a:endParaRPr>
          </a:p>
        </c:rich>
      </c:tx>
      <c:layout>
        <c:manualLayout>
          <c:xMode val="edge"/>
          <c:yMode val="edge"/>
          <c:x val="0.40248602997205996"/>
          <c:y val="1.3888945699969322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7.5645690458047588E-2"/>
          <c:y val="0.26722222222222225"/>
          <c:w val="0.88167164084328165"/>
          <c:h val="0.4224387576552931"/>
        </c:manualLayout>
      </c:layout>
      <c:barChart>
        <c:barDir val="col"/>
        <c:grouping val="stacked"/>
        <c:varyColors val="0"/>
        <c:ser>
          <c:idx val="1"/>
          <c:order val="0"/>
          <c:tx>
            <c:strRef>
              <c:f>'グラフ２（二次医療圏）（非表示）'!$Y$8</c:f>
              <c:strCache>
                <c:ptCount val="1"/>
                <c:pt idx="0">
                  <c:v>人口10万人あたり時間外等外来患者延数（診療所）</c:v>
                </c:pt>
              </c:strCache>
            </c:strRef>
          </c:tx>
          <c:spPr>
            <a:solidFill>
              <a:schemeClr val="accent1"/>
            </a:solidFill>
            <a:ln>
              <a:noFill/>
            </a:ln>
            <a:effectLst/>
          </c:spPr>
          <c:invertIfNegative val="0"/>
          <c:cat>
            <c:strRef>
              <c:f>'グラフ２（二次医療圏）（非表示）'!$B$9:$B$31</c:f>
              <c:strCache>
                <c:ptCount val="1"/>
                <c:pt idx="0">
                  <c:v>全国（加重平均）</c:v>
                </c:pt>
              </c:strCache>
            </c:strRef>
          </c:cat>
          <c:val>
            <c:numRef>
              <c:f>'グラフ２（二次医療圏）（非表示）'!$Y$9:$Y$31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9F05-49C7-BF3A-B8F954DCA741}"/>
            </c:ext>
          </c:extLst>
        </c:ser>
        <c:ser>
          <c:idx val="0"/>
          <c:order val="1"/>
          <c:tx>
            <c:strRef>
              <c:f>'グラフ２（二次医療圏）（非表示）'!$X$8</c:f>
              <c:strCache>
                <c:ptCount val="1"/>
                <c:pt idx="0">
                  <c:v>人口10万人あたり時間外等外来患者延数（病院）</c:v>
                </c:pt>
              </c:strCache>
            </c:strRef>
          </c:tx>
          <c:spPr>
            <a:solidFill>
              <a:schemeClr val="accent2"/>
            </a:solidFill>
            <a:ln>
              <a:noFill/>
            </a:ln>
            <a:effectLst/>
          </c:spPr>
          <c:invertIfNegative val="0"/>
          <c:cat>
            <c:strRef>
              <c:f>'グラフ２（二次医療圏）（非表示）'!$B$9:$B$31</c:f>
              <c:strCache>
                <c:ptCount val="1"/>
                <c:pt idx="0">
                  <c:v>全国（加重平均）</c:v>
                </c:pt>
              </c:strCache>
            </c:strRef>
          </c:cat>
          <c:val>
            <c:numRef>
              <c:f>'グラフ２（二次医療圏）（非表示）'!$X$9:$X$31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9F05-49C7-BF3A-B8F954DCA741}"/>
            </c:ext>
          </c:extLst>
        </c:ser>
        <c:dLbls>
          <c:showLegendKey val="0"/>
          <c:showVal val="0"/>
          <c:showCatName val="0"/>
          <c:showSerName val="0"/>
          <c:showPercent val="0"/>
          <c:showBubbleSize val="0"/>
        </c:dLbls>
        <c:gapWidth val="150"/>
        <c:overlap val="100"/>
        <c:axId val="333987296"/>
        <c:axId val="333987856"/>
      </c:barChart>
      <c:lineChart>
        <c:grouping val="standard"/>
        <c:varyColors val="0"/>
        <c:ser>
          <c:idx val="2"/>
          <c:order val="2"/>
          <c:spPr>
            <a:ln w="12700" cap="rnd">
              <a:solidFill>
                <a:srgbClr val="FF0000"/>
              </a:solidFill>
              <a:prstDash val="sysDash"/>
              <a:round/>
            </a:ln>
            <a:effectLst/>
          </c:spPr>
          <c:marker>
            <c:symbol val="none"/>
          </c:marker>
          <c:cat>
            <c:strRef>
              <c:f>'グラフ２（二次医療圏）（非表示）'!$B$9:$B$31</c:f>
              <c:strCache>
                <c:ptCount val="1"/>
                <c:pt idx="0">
                  <c:v>全国（加重平均）</c:v>
                </c:pt>
              </c:strCache>
            </c:strRef>
          </c:cat>
          <c:val>
            <c:numRef>
              <c:f>'グラフ２（二次医療圏）（非表示）'!$Z$9:$Z$31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9F05-49C7-BF3A-B8F954DCA741}"/>
            </c:ext>
          </c:extLst>
        </c:ser>
        <c:dLbls>
          <c:showLegendKey val="0"/>
          <c:showVal val="0"/>
          <c:showCatName val="0"/>
          <c:showSerName val="0"/>
          <c:showPercent val="0"/>
          <c:showBubbleSize val="0"/>
        </c:dLbls>
        <c:marker val="1"/>
        <c:smooth val="0"/>
        <c:axId val="333987296"/>
        <c:axId val="333987856"/>
      </c:lineChart>
      <c:catAx>
        <c:axId val="333987296"/>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3987856"/>
        <c:crosses val="autoZero"/>
        <c:auto val="1"/>
        <c:lblAlgn val="ctr"/>
        <c:lblOffset val="100"/>
        <c:noMultiLvlLbl val="0"/>
      </c:catAx>
      <c:valAx>
        <c:axId val="33398785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3987296"/>
        <c:crosses val="autoZero"/>
        <c:crossBetween val="between"/>
        <c:majorUnit val="0.1"/>
      </c:valAx>
      <c:spPr>
        <a:noFill/>
        <a:ln>
          <a:noFill/>
        </a:ln>
        <a:effectLst/>
      </c:spPr>
    </c:plotArea>
    <c:legend>
      <c:legendPos val="b"/>
      <c:legendEntry>
        <c:idx val="2"/>
        <c:delete val="1"/>
      </c:legendEntry>
      <c:layout>
        <c:manualLayout>
          <c:xMode val="edge"/>
          <c:yMode val="edge"/>
          <c:x val="0.10905014393362118"/>
          <c:y val="0.1162962962962963"/>
          <c:w val="0.83575268817204296"/>
          <c:h val="8.2777777777777783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人口</a:t>
            </a:r>
            <a:r>
              <a:rPr lang="en-US" altLang="ja-JP" sz="1050" b="1">
                <a:solidFill>
                  <a:schemeClr val="tx1"/>
                </a:solidFill>
              </a:rPr>
              <a:t>10</a:t>
            </a:r>
            <a:r>
              <a:rPr lang="ja-JP" altLang="en-US" sz="1050" b="1">
                <a:solidFill>
                  <a:schemeClr val="tx1"/>
                </a:solidFill>
              </a:rPr>
              <a:t>万人あたり訪問診療患者数</a:t>
            </a:r>
            <a:endParaRPr lang="ja-JP" sz="1050" b="1" strike="noStrike" baseline="30000">
              <a:solidFill>
                <a:schemeClr val="tx1"/>
              </a:solidFill>
            </a:endParaRPr>
          </a:p>
        </c:rich>
      </c:tx>
      <c:layout>
        <c:manualLayout>
          <c:xMode val="edge"/>
          <c:yMode val="edge"/>
          <c:x val="0.29693044619422571"/>
          <c:y val="1.3888888888888888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8.1022034544069088E-2"/>
          <c:y val="0.26722222222222225"/>
          <c:w val="0.87629529675726014"/>
          <c:h val="0.4224387576552931"/>
        </c:manualLayout>
      </c:layout>
      <c:barChart>
        <c:barDir val="col"/>
        <c:grouping val="stacked"/>
        <c:varyColors val="0"/>
        <c:ser>
          <c:idx val="1"/>
          <c:order val="0"/>
          <c:tx>
            <c:strRef>
              <c:f>'グラフ２（二次医療圏）（非表示）'!$AE$8</c:f>
              <c:strCache>
                <c:ptCount val="1"/>
                <c:pt idx="0">
                  <c:v>人口10万人あたり訪問診療患者延数（診療所）</c:v>
                </c:pt>
              </c:strCache>
            </c:strRef>
          </c:tx>
          <c:spPr>
            <a:solidFill>
              <a:schemeClr val="accent1"/>
            </a:solidFill>
            <a:ln>
              <a:noFill/>
            </a:ln>
            <a:effectLst/>
          </c:spPr>
          <c:invertIfNegative val="0"/>
          <c:cat>
            <c:strRef>
              <c:f>'グラフ２（二次医療圏）（非表示）'!$B$9:$B$31</c:f>
              <c:strCache>
                <c:ptCount val="1"/>
                <c:pt idx="0">
                  <c:v>全国（加重平均）</c:v>
                </c:pt>
              </c:strCache>
            </c:strRef>
          </c:cat>
          <c:val>
            <c:numRef>
              <c:f>'グラフ２（二次医療圏）（非表示）'!$AE$9:$AE$31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0800-45EC-A3EE-6B2FA14F2BDD}"/>
            </c:ext>
          </c:extLst>
        </c:ser>
        <c:ser>
          <c:idx val="0"/>
          <c:order val="1"/>
          <c:tx>
            <c:strRef>
              <c:f>'グラフ２（二次医療圏）（非表示）'!$AD$8</c:f>
              <c:strCache>
                <c:ptCount val="1"/>
                <c:pt idx="0">
                  <c:v>人口10万人あたり訪問診療患者延数（病院）</c:v>
                </c:pt>
              </c:strCache>
            </c:strRef>
          </c:tx>
          <c:spPr>
            <a:solidFill>
              <a:schemeClr val="accent2"/>
            </a:solidFill>
            <a:ln>
              <a:noFill/>
            </a:ln>
            <a:effectLst/>
          </c:spPr>
          <c:invertIfNegative val="0"/>
          <c:cat>
            <c:strRef>
              <c:f>'グラフ２（二次医療圏）（非表示）'!$B$9:$B$31</c:f>
              <c:strCache>
                <c:ptCount val="1"/>
                <c:pt idx="0">
                  <c:v>全国（加重平均）</c:v>
                </c:pt>
              </c:strCache>
            </c:strRef>
          </c:cat>
          <c:val>
            <c:numRef>
              <c:f>'グラフ２（二次医療圏）（非表示）'!$AD$9:$AD$31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0800-45EC-A3EE-6B2FA14F2BDD}"/>
            </c:ext>
          </c:extLst>
        </c:ser>
        <c:dLbls>
          <c:showLegendKey val="0"/>
          <c:showVal val="0"/>
          <c:showCatName val="0"/>
          <c:showSerName val="0"/>
          <c:showPercent val="0"/>
          <c:showBubbleSize val="0"/>
        </c:dLbls>
        <c:gapWidth val="150"/>
        <c:overlap val="100"/>
        <c:axId val="333991776"/>
        <c:axId val="333992336"/>
      </c:barChart>
      <c:lineChart>
        <c:grouping val="standard"/>
        <c:varyColors val="0"/>
        <c:ser>
          <c:idx val="2"/>
          <c:order val="2"/>
          <c:spPr>
            <a:ln w="12700" cap="rnd">
              <a:solidFill>
                <a:srgbClr val="FF0000"/>
              </a:solidFill>
              <a:prstDash val="sysDash"/>
              <a:round/>
            </a:ln>
            <a:effectLst/>
          </c:spPr>
          <c:marker>
            <c:symbol val="none"/>
          </c:marker>
          <c:cat>
            <c:strRef>
              <c:f>'グラフ２（二次医療圏）（非表示）'!$B$9:$B$31</c:f>
              <c:strCache>
                <c:ptCount val="1"/>
                <c:pt idx="0">
                  <c:v>全国（加重平均）</c:v>
                </c:pt>
              </c:strCache>
            </c:strRef>
          </c:cat>
          <c:val>
            <c:numRef>
              <c:f>'グラフ２（二次医療圏）（非表示）'!$AF$9:$AF$31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0800-45EC-A3EE-6B2FA14F2BDD}"/>
            </c:ext>
          </c:extLst>
        </c:ser>
        <c:dLbls>
          <c:showLegendKey val="0"/>
          <c:showVal val="0"/>
          <c:showCatName val="0"/>
          <c:showSerName val="0"/>
          <c:showPercent val="0"/>
          <c:showBubbleSize val="0"/>
        </c:dLbls>
        <c:marker val="1"/>
        <c:smooth val="0"/>
        <c:axId val="333991776"/>
        <c:axId val="333992336"/>
      </c:lineChart>
      <c:catAx>
        <c:axId val="333991776"/>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3992336"/>
        <c:crosses val="autoZero"/>
        <c:auto val="1"/>
        <c:lblAlgn val="ctr"/>
        <c:lblOffset val="100"/>
        <c:noMultiLvlLbl val="0"/>
      </c:catAx>
      <c:valAx>
        <c:axId val="333992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r>
                  <a:rPr lang="ja-JP" altLang="en-US" sz="700">
                    <a:solidFill>
                      <a:schemeClr val="tx1"/>
                    </a:solidFill>
                  </a:rPr>
                  <a:t>算定回数</a:t>
                </a:r>
                <a:r>
                  <a:rPr lang="en-US" altLang="ja-JP" sz="700">
                    <a:solidFill>
                      <a:schemeClr val="tx1"/>
                    </a:solidFill>
                  </a:rPr>
                  <a:t>/10</a:t>
                </a:r>
                <a:r>
                  <a:rPr lang="ja-JP" altLang="en-US" sz="700">
                    <a:solidFill>
                      <a:schemeClr val="tx1"/>
                    </a:solidFill>
                  </a:rPr>
                  <a:t>万人</a:t>
                </a: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3991776"/>
        <c:crosses val="autoZero"/>
        <c:crossBetween val="between"/>
      </c:valAx>
      <c:spPr>
        <a:noFill/>
        <a:ln>
          <a:noFill/>
        </a:ln>
        <a:effectLst/>
      </c:spPr>
    </c:plotArea>
    <c:legend>
      <c:legendPos val="b"/>
      <c:legendEntry>
        <c:idx val="2"/>
        <c:delete val="1"/>
      </c:legendEntry>
      <c:layout>
        <c:manualLayout>
          <c:xMode val="edge"/>
          <c:yMode val="edge"/>
          <c:x val="0.10761652273304546"/>
          <c:y val="0.1162962962962963"/>
          <c:w val="0.85062727542121741"/>
          <c:h val="8.2777777777777783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訪問診療患者の対応割合</a:t>
            </a:r>
            <a:endParaRPr lang="ja-JP" sz="1050" b="1">
              <a:solidFill>
                <a:schemeClr val="tx1"/>
              </a:solidFill>
            </a:endParaRPr>
          </a:p>
        </c:rich>
      </c:tx>
      <c:layout>
        <c:manualLayout>
          <c:xMode val="edge"/>
          <c:yMode val="edge"/>
          <c:x val="0.36081933508311459"/>
          <c:y val="1.3888888888888888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7.2957518415036823E-2"/>
          <c:y val="0.26722222222222225"/>
          <c:w val="0.8843598128862924"/>
          <c:h val="0.4224387576552931"/>
        </c:manualLayout>
      </c:layout>
      <c:barChart>
        <c:barDir val="col"/>
        <c:grouping val="stacked"/>
        <c:varyColors val="0"/>
        <c:ser>
          <c:idx val="1"/>
          <c:order val="0"/>
          <c:tx>
            <c:strRef>
              <c:f>'グラフ２（二次医療圏）（非表示）'!$AJ$8</c:f>
              <c:strCache>
                <c:ptCount val="1"/>
                <c:pt idx="0">
                  <c:v>人口10万人あたり訪問診療患者延数（診療所）</c:v>
                </c:pt>
              </c:strCache>
            </c:strRef>
          </c:tx>
          <c:spPr>
            <a:solidFill>
              <a:schemeClr val="accent1"/>
            </a:solidFill>
            <a:ln>
              <a:noFill/>
            </a:ln>
            <a:effectLst/>
          </c:spPr>
          <c:invertIfNegative val="0"/>
          <c:cat>
            <c:strRef>
              <c:f>'グラフ２（二次医療圏）（非表示）'!$B$9:$B$31</c:f>
              <c:strCache>
                <c:ptCount val="1"/>
                <c:pt idx="0">
                  <c:v>全国（加重平均）</c:v>
                </c:pt>
              </c:strCache>
            </c:strRef>
          </c:cat>
          <c:val>
            <c:numRef>
              <c:f>'グラフ２（二次医療圏）（非表示）'!$AJ$9:$AJ$31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84FD-4C7A-A682-00C32C7813CB}"/>
            </c:ext>
          </c:extLst>
        </c:ser>
        <c:ser>
          <c:idx val="0"/>
          <c:order val="1"/>
          <c:tx>
            <c:strRef>
              <c:f>'グラフ２（二次医療圏）（非表示）'!$AI$8</c:f>
              <c:strCache>
                <c:ptCount val="1"/>
                <c:pt idx="0">
                  <c:v>人口10万人あたり訪問診療患者延数（病院）</c:v>
                </c:pt>
              </c:strCache>
            </c:strRef>
          </c:tx>
          <c:spPr>
            <a:solidFill>
              <a:schemeClr val="accent2"/>
            </a:solidFill>
            <a:ln>
              <a:noFill/>
            </a:ln>
            <a:effectLst/>
          </c:spPr>
          <c:invertIfNegative val="0"/>
          <c:cat>
            <c:strRef>
              <c:f>'グラフ２（二次医療圏）（非表示）'!$B$9:$B$31</c:f>
              <c:strCache>
                <c:ptCount val="1"/>
                <c:pt idx="0">
                  <c:v>全国（加重平均）</c:v>
                </c:pt>
              </c:strCache>
            </c:strRef>
          </c:cat>
          <c:val>
            <c:numRef>
              <c:f>'グラフ２（二次医療圏）（非表示）'!$AI$9:$AI$31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84FD-4C7A-A682-00C32C7813CB}"/>
            </c:ext>
          </c:extLst>
        </c:ser>
        <c:dLbls>
          <c:showLegendKey val="0"/>
          <c:showVal val="0"/>
          <c:showCatName val="0"/>
          <c:showSerName val="0"/>
          <c:showPercent val="0"/>
          <c:showBubbleSize val="0"/>
        </c:dLbls>
        <c:gapWidth val="150"/>
        <c:overlap val="100"/>
        <c:axId val="333996256"/>
        <c:axId val="333996816"/>
      </c:barChart>
      <c:lineChart>
        <c:grouping val="standard"/>
        <c:varyColors val="0"/>
        <c:ser>
          <c:idx val="2"/>
          <c:order val="2"/>
          <c:spPr>
            <a:ln w="12700" cap="rnd">
              <a:solidFill>
                <a:srgbClr val="FF0000"/>
              </a:solidFill>
              <a:prstDash val="sysDash"/>
              <a:round/>
            </a:ln>
            <a:effectLst/>
          </c:spPr>
          <c:marker>
            <c:symbol val="none"/>
          </c:marker>
          <c:cat>
            <c:strRef>
              <c:f>'グラフ２（二次医療圏）（非表示）'!$B$9:$B$31</c:f>
              <c:strCache>
                <c:ptCount val="1"/>
                <c:pt idx="0">
                  <c:v>全国（加重平均）</c:v>
                </c:pt>
              </c:strCache>
            </c:strRef>
          </c:cat>
          <c:val>
            <c:numRef>
              <c:f>'グラフ２（二次医療圏）（非表示）'!$AK$9:$AK$31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84FD-4C7A-A682-00C32C7813CB}"/>
            </c:ext>
          </c:extLst>
        </c:ser>
        <c:dLbls>
          <c:showLegendKey val="0"/>
          <c:showVal val="0"/>
          <c:showCatName val="0"/>
          <c:showSerName val="0"/>
          <c:showPercent val="0"/>
          <c:showBubbleSize val="0"/>
        </c:dLbls>
        <c:marker val="1"/>
        <c:smooth val="0"/>
        <c:axId val="333996256"/>
        <c:axId val="333996816"/>
      </c:lineChart>
      <c:catAx>
        <c:axId val="333996256"/>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3996816"/>
        <c:crosses val="autoZero"/>
        <c:auto val="1"/>
        <c:lblAlgn val="ctr"/>
        <c:lblOffset val="100"/>
        <c:noMultiLvlLbl val="0"/>
      </c:catAx>
      <c:valAx>
        <c:axId val="33399681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3996256"/>
        <c:crosses val="autoZero"/>
        <c:crossBetween val="between"/>
        <c:majorUnit val="0.1"/>
      </c:valAx>
      <c:spPr>
        <a:noFill/>
        <a:ln>
          <a:noFill/>
        </a:ln>
        <a:effectLst/>
      </c:spPr>
    </c:plotArea>
    <c:legend>
      <c:legendPos val="b"/>
      <c:legendEntry>
        <c:idx val="2"/>
        <c:delete val="1"/>
      </c:legendEntry>
      <c:layout>
        <c:manualLayout>
          <c:xMode val="edge"/>
          <c:yMode val="edge"/>
          <c:x val="0.10367379984759968"/>
          <c:y val="0.1162962962962963"/>
          <c:w val="0.84784946236559144"/>
          <c:h val="8.2777777777777783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人口</a:t>
            </a:r>
            <a:r>
              <a:rPr lang="en-US" altLang="ja-JP" sz="1050" b="1">
                <a:solidFill>
                  <a:schemeClr val="tx1"/>
                </a:solidFill>
              </a:rPr>
              <a:t>10</a:t>
            </a:r>
            <a:r>
              <a:rPr lang="ja-JP" altLang="en-US" sz="1050" b="1">
                <a:solidFill>
                  <a:schemeClr val="tx1"/>
                </a:solidFill>
              </a:rPr>
              <a:t>万人あたり時間外等外来患者数</a:t>
            </a:r>
            <a:endParaRPr lang="ja-JP" sz="1050" b="1" baseline="30000">
              <a:solidFill>
                <a:schemeClr val="tx1"/>
              </a:solidFill>
            </a:endParaRPr>
          </a:p>
        </c:rich>
      </c:tx>
      <c:layout>
        <c:manualLayout>
          <c:xMode val="edge"/>
          <c:yMode val="edge"/>
          <c:x val="0.37488739310811958"/>
          <c:y val="1.3888945699969322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7.9677948522563713E-2"/>
          <c:y val="0.26722222222222225"/>
          <c:w val="0.87763938277876552"/>
          <c:h val="0.4224387576552931"/>
        </c:manualLayout>
      </c:layout>
      <c:barChart>
        <c:barDir val="col"/>
        <c:grouping val="stacked"/>
        <c:varyColors val="0"/>
        <c:ser>
          <c:idx val="1"/>
          <c:order val="0"/>
          <c:tx>
            <c:strRef>
              <c:f>'グラフ２（二次医療圏）（非表示）'!$T$8</c:f>
              <c:strCache>
                <c:ptCount val="1"/>
                <c:pt idx="0">
                  <c:v>人口10万人あたり時間外等外来患者延数（診療所）</c:v>
                </c:pt>
              </c:strCache>
            </c:strRef>
          </c:tx>
          <c:spPr>
            <a:solidFill>
              <a:schemeClr val="accent1"/>
            </a:solidFill>
            <a:ln>
              <a:noFill/>
            </a:ln>
            <a:effectLst/>
          </c:spPr>
          <c:invertIfNegative val="0"/>
          <c:cat>
            <c:strRef>
              <c:f>'グラフ２（二次医療圏）（非表示）'!$B$9:$B$31</c:f>
              <c:strCache>
                <c:ptCount val="1"/>
                <c:pt idx="0">
                  <c:v>全国（加重平均）</c:v>
                </c:pt>
              </c:strCache>
            </c:strRef>
          </c:cat>
          <c:val>
            <c:numRef>
              <c:f>'グラフ２（二次医療圏）（非表示）'!$T$9:$T$31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1232-45B1-888E-EAA1D852FFA0}"/>
            </c:ext>
          </c:extLst>
        </c:ser>
        <c:ser>
          <c:idx val="0"/>
          <c:order val="1"/>
          <c:tx>
            <c:strRef>
              <c:f>'グラフ２（二次医療圏）（非表示）'!$S$8</c:f>
              <c:strCache>
                <c:ptCount val="1"/>
                <c:pt idx="0">
                  <c:v>人口10万人あたり時間外等外来患者延数（病院）</c:v>
                </c:pt>
              </c:strCache>
            </c:strRef>
          </c:tx>
          <c:spPr>
            <a:solidFill>
              <a:schemeClr val="accent2"/>
            </a:solidFill>
            <a:ln>
              <a:noFill/>
            </a:ln>
            <a:effectLst/>
          </c:spPr>
          <c:invertIfNegative val="0"/>
          <c:cat>
            <c:strRef>
              <c:f>'グラフ２（二次医療圏）（非表示）'!$B$9:$B$31</c:f>
              <c:strCache>
                <c:ptCount val="1"/>
                <c:pt idx="0">
                  <c:v>全国（加重平均）</c:v>
                </c:pt>
              </c:strCache>
            </c:strRef>
          </c:cat>
          <c:val>
            <c:numRef>
              <c:f>'グラフ２（二次医療圏）（非表示）'!$S$9:$S$31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1232-45B1-888E-EAA1D852FFA0}"/>
            </c:ext>
          </c:extLst>
        </c:ser>
        <c:dLbls>
          <c:showLegendKey val="0"/>
          <c:showVal val="0"/>
          <c:showCatName val="0"/>
          <c:showSerName val="0"/>
          <c:showPercent val="0"/>
          <c:showBubbleSize val="0"/>
        </c:dLbls>
        <c:gapWidth val="150"/>
        <c:overlap val="100"/>
        <c:axId val="333837040"/>
        <c:axId val="333837600"/>
      </c:barChart>
      <c:lineChart>
        <c:grouping val="standard"/>
        <c:varyColors val="0"/>
        <c:ser>
          <c:idx val="2"/>
          <c:order val="2"/>
          <c:spPr>
            <a:ln w="12700" cap="rnd">
              <a:solidFill>
                <a:srgbClr val="FF0000"/>
              </a:solidFill>
              <a:prstDash val="sysDash"/>
              <a:round/>
            </a:ln>
            <a:effectLst/>
          </c:spPr>
          <c:marker>
            <c:symbol val="none"/>
          </c:marker>
          <c:cat>
            <c:strRef>
              <c:f>'グラフ２（二次医療圏）（非表示）'!$B$9:$B$31</c:f>
              <c:strCache>
                <c:ptCount val="1"/>
                <c:pt idx="0">
                  <c:v>全国（加重平均）</c:v>
                </c:pt>
              </c:strCache>
            </c:strRef>
          </c:cat>
          <c:val>
            <c:numRef>
              <c:f>'グラフ２（二次医療圏）（非表示）'!$U$9:$U$31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1232-45B1-888E-EAA1D852FFA0}"/>
            </c:ext>
          </c:extLst>
        </c:ser>
        <c:dLbls>
          <c:showLegendKey val="0"/>
          <c:showVal val="0"/>
          <c:showCatName val="0"/>
          <c:showSerName val="0"/>
          <c:showPercent val="0"/>
          <c:showBubbleSize val="0"/>
        </c:dLbls>
        <c:marker val="1"/>
        <c:smooth val="0"/>
        <c:axId val="333837040"/>
        <c:axId val="333837600"/>
      </c:lineChart>
      <c:catAx>
        <c:axId val="333837040"/>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3837600"/>
        <c:crosses val="autoZero"/>
        <c:auto val="1"/>
        <c:lblAlgn val="ctr"/>
        <c:lblOffset val="100"/>
        <c:noMultiLvlLbl val="0"/>
      </c:catAx>
      <c:valAx>
        <c:axId val="333837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r>
                  <a:rPr lang="ja-JP" altLang="en-US" sz="700">
                    <a:solidFill>
                      <a:schemeClr val="tx1"/>
                    </a:solidFill>
                  </a:rPr>
                  <a:t>算定回数</a:t>
                </a:r>
                <a:r>
                  <a:rPr lang="en-US" altLang="ja-JP" sz="700">
                    <a:solidFill>
                      <a:schemeClr val="tx1"/>
                    </a:solidFill>
                  </a:rPr>
                  <a:t>/10</a:t>
                </a:r>
                <a:r>
                  <a:rPr lang="ja-JP" altLang="en-US" sz="700">
                    <a:solidFill>
                      <a:schemeClr val="tx1"/>
                    </a:solidFill>
                  </a:rPr>
                  <a:t>万人</a:t>
                </a: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3837040"/>
        <c:crosses val="autoZero"/>
        <c:crossBetween val="between"/>
      </c:valAx>
      <c:spPr>
        <a:noFill/>
        <a:ln>
          <a:noFill/>
        </a:ln>
        <a:effectLst/>
      </c:spPr>
    </c:plotArea>
    <c:legend>
      <c:legendPos val="b"/>
      <c:legendEntry>
        <c:idx val="2"/>
        <c:delete val="1"/>
      </c:legendEntry>
      <c:layout>
        <c:manualLayout>
          <c:xMode val="edge"/>
          <c:yMode val="edge"/>
          <c:x val="0.10376344086021505"/>
          <c:y val="0.1162962962962963"/>
          <c:w val="0.8555555202777072"/>
          <c:h val="8.2777777777777783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ja-JP" altLang="en-US" sz="1050" b="1">
                <a:solidFill>
                  <a:schemeClr val="tx1"/>
                </a:solidFill>
              </a:rPr>
              <a:t>人口</a:t>
            </a:r>
            <a:r>
              <a:rPr lang="en-US" altLang="ja-JP" sz="1050" b="1">
                <a:solidFill>
                  <a:schemeClr val="tx1"/>
                </a:solidFill>
              </a:rPr>
              <a:t>10</a:t>
            </a:r>
            <a:r>
              <a:rPr lang="ja-JP" altLang="en-US" sz="1050" b="1">
                <a:solidFill>
                  <a:schemeClr val="tx1"/>
                </a:solidFill>
              </a:rPr>
              <a:t>万あたり訪問診療医療施設数</a:t>
            </a:r>
            <a:endParaRPr lang="ja-JP" sz="1050" b="1" baseline="30000">
              <a:solidFill>
                <a:schemeClr val="tx1"/>
              </a:solidFill>
            </a:endParaRPr>
          </a:p>
        </c:rich>
      </c:tx>
      <c:layout>
        <c:manualLayout>
          <c:xMode val="edge"/>
          <c:yMode val="edge"/>
          <c:x val="0.38160782321564646"/>
          <c:y val="1.3888945699969322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autoTitleDeleted val="0"/>
    <c:plotArea>
      <c:layout>
        <c:manualLayout>
          <c:layoutTarget val="inner"/>
          <c:xMode val="edge"/>
          <c:yMode val="edge"/>
          <c:x val="7.2244517822368987E-2"/>
          <c:y val="0.26722222222222225"/>
          <c:w val="0.88145552874439081"/>
          <c:h val="0.4224387576552931"/>
        </c:manualLayout>
      </c:layout>
      <c:barChart>
        <c:barDir val="col"/>
        <c:grouping val="stacked"/>
        <c:varyColors val="0"/>
        <c:ser>
          <c:idx val="1"/>
          <c:order val="0"/>
          <c:tx>
            <c:strRef>
              <c:f>'グラフ２（二次医療圏）（非表示）'!$AM$8</c:f>
              <c:strCache>
                <c:ptCount val="1"/>
                <c:pt idx="0">
                  <c:v>人口10万人あたり訪問診療実施施設数（診療所）</c:v>
                </c:pt>
              </c:strCache>
            </c:strRef>
          </c:tx>
          <c:spPr>
            <a:solidFill>
              <a:schemeClr val="accent1"/>
            </a:solidFill>
            <a:ln>
              <a:noFill/>
            </a:ln>
            <a:effectLst/>
          </c:spPr>
          <c:invertIfNegative val="0"/>
          <c:cat>
            <c:strRef>
              <c:f>'グラフ２（二次医療圏）（非表示）'!$B$9:$B$31</c:f>
              <c:strCache>
                <c:ptCount val="1"/>
                <c:pt idx="0">
                  <c:v>全国（加重平均）</c:v>
                </c:pt>
              </c:strCache>
            </c:strRef>
          </c:cat>
          <c:val>
            <c:numRef>
              <c:f>'グラフ２（二次医療圏）（非表示）'!$AM$9:$AM$31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C484-404A-8FC4-345151BF5DB0}"/>
            </c:ext>
          </c:extLst>
        </c:ser>
        <c:ser>
          <c:idx val="0"/>
          <c:order val="1"/>
          <c:tx>
            <c:strRef>
              <c:f>'グラフ２（二次医療圏）（非表示）'!$AL$8</c:f>
              <c:strCache>
                <c:ptCount val="1"/>
                <c:pt idx="0">
                  <c:v>人口10万人あたり訪問診療実施施設数（病院）</c:v>
                </c:pt>
              </c:strCache>
            </c:strRef>
          </c:tx>
          <c:spPr>
            <a:solidFill>
              <a:schemeClr val="accent2"/>
            </a:solidFill>
            <a:ln>
              <a:noFill/>
            </a:ln>
            <a:effectLst/>
          </c:spPr>
          <c:invertIfNegative val="0"/>
          <c:cat>
            <c:strRef>
              <c:f>'グラフ２（二次医療圏）（非表示）'!$B$9:$B$31</c:f>
              <c:strCache>
                <c:ptCount val="1"/>
                <c:pt idx="0">
                  <c:v>全国（加重平均）</c:v>
                </c:pt>
              </c:strCache>
            </c:strRef>
          </c:cat>
          <c:val>
            <c:numRef>
              <c:f>'グラフ２（二次医療圏）（非表示）'!$AL$9:$AL$31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C484-404A-8FC4-345151BF5DB0}"/>
            </c:ext>
          </c:extLst>
        </c:ser>
        <c:dLbls>
          <c:showLegendKey val="0"/>
          <c:showVal val="0"/>
          <c:showCatName val="0"/>
          <c:showSerName val="0"/>
          <c:showPercent val="0"/>
          <c:showBubbleSize val="0"/>
        </c:dLbls>
        <c:gapWidth val="150"/>
        <c:overlap val="100"/>
        <c:axId val="333841520"/>
        <c:axId val="333842080"/>
      </c:barChart>
      <c:lineChart>
        <c:grouping val="standard"/>
        <c:varyColors val="0"/>
        <c:ser>
          <c:idx val="2"/>
          <c:order val="2"/>
          <c:spPr>
            <a:ln w="12700" cap="rnd">
              <a:solidFill>
                <a:srgbClr val="FF0000"/>
              </a:solidFill>
              <a:prstDash val="sysDash"/>
              <a:round/>
            </a:ln>
            <a:effectLst/>
          </c:spPr>
          <c:marker>
            <c:symbol val="none"/>
          </c:marker>
          <c:cat>
            <c:strRef>
              <c:f>'グラフ２（二次医療圏）（非表示）'!$B$9:$B$31</c:f>
              <c:strCache>
                <c:ptCount val="1"/>
                <c:pt idx="0">
                  <c:v>全国（加重平均）</c:v>
                </c:pt>
              </c:strCache>
            </c:strRef>
          </c:cat>
          <c:val>
            <c:numRef>
              <c:f>'グラフ２（二次医療圏）（非表示）'!$AN$9:$AN$31</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C484-404A-8FC4-345151BF5DB0}"/>
            </c:ext>
          </c:extLst>
        </c:ser>
        <c:dLbls>
          <c:showLegendKey val="0"/>
          <c:showVal val="0"/>
          <c:showCatName val="0"/>
          <c:showSerName val="0"/>
          <c:showPercent val="0"/>
          <c:showBubbleSize val="0"/>
        </c:dLbls>
        <c:marker val="1"/>
        <c:smooth val="0"/>
        <c:axId val="333841520"/>
        <c:axId val="333842080"/>
      </c:lineChart>
      <c:catAx>
        <c:axId val="333841520"/>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3842080"/>
        <c:crosses val="autoZero"/>
        <c:auto val="1"/>
        <c:lblAlgn val="ctr"/>
        <c:lblOffset val="100"/>
        <c:noMultiLvlLbl val="0"/>
      </c:catAx>
      <c:valAx>
        <c:axId val="33384208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r>
                  <a:rPr lang="en-US" altLang="ja-JP" sz="700">
                    <a:solidFill>
                      <a:schemeClr val="tx1"/>
                    </a:solidFill>
                  </a:rPr>
                  <a:t>(</a:t>
                </a:r>
                <a:r>
                  <a:rPr lang="ja-JP" altLang="en-US" sz="700">
                    <a:solidFill>
                      <a:schemeClr val="tx1"/>
                    </a:solidFill>
                  </a:rPr>
                  <a:t>医療施設数</a:t>
                </a:r>
                <a:r>
                  <a:rPr lang="en-US" altLang="ja-JP" sz="700">
                    <a:solidFill>
                      <a:schemeClr val="tx1"/>
                    </a:solidFill>
                  </a:rPr>
                  <a:t>/10</a:t>
                </a:r>
                <a:r>
                  <a:rPr lang="ja-JP" altLang="en-US" sz="700">
                    <a:solidFill>
                      <a:schemeClr val="tx1"/>
                    </a:solidFill>
                  </a:rPr>
                  <a:t>万人</a:t>
                </a:r>
                <a:r>
                  <a:rPr lang="en-US" altLang="ja-JP" sz="700">
                    <a:solidFill>
                      <a:schemeClr val="tx1"/>
                    </a:solidFill>
                  </a:rPr>
                  <a:t>)</a:t>
                </a:r>
                <a:endParaRPr lang="ja-JP" altLang="en-US" sz="700">
                  <a:solidFill>
                    <a:schemeClr val="tx1"/>
                  </a:solidFill>
                </a:endParaRPr>
              </a:p>
            </c:rich>
          </c:tx>
          <c:layout>
            <c:manualLayout>
              <c:xMode val="edge"/>
              <c:yMode val="edge"/>
              <c:x val="2.7777777777777779E-3"/>
              <c:y val="0.1682564158646836"/>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crossAx val="333841520"/>
        <c:crosses val="autoZero"/>
        <c:crossBetween val="between"/>
      </c:valAx>
      <c:spPr>
        <a:noFill/>
        <a:ln>
          <a:noFill/>
        </a:ln>
        <a:effectLst/>
      </c:spPr>
    </c:plotArea>
    <c:legend>
      <c:legendPos val="b"/>
      <c:legendEntry>
        <c:idx val="2"/>
        <c:delete val="1"/>
      </c:legendEntry>
      <c:layout>
        <c:manualLayout>
          <c:xMode val="edge"/>
          <c:yMode val="edge"/>
          <c:x val="8.1003619507239014E-2"/>
          <c:y val="0.1162962962962963"/>
          <c:w val="0.84336921090508843"/>
          <c:h val="8.2777777777777783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2" Target="../charts/chart2.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_rels/drawing2.xml.rels><?xml version="1.0" encoding="UTF-8" standalone="yes"?><Relationships xmlns="http://schemas.openxmlformats.org/package/2006/relationships"><Relationship Id="rId1" Target="../charts/chart19.xml" Type="http://schemas.openxmlformats.org/officeDocument/2006/relationships/chart"/><Relationship Id="rId10" Target="../charts/chart28.xml" Type="http://schemas.openxmlformats.org/officeDocument/2006/relationships/chart"/><Relationship Id="rId11" Target="../charts/chart29.xml" Type="http://schemas.openxmlformats.org/officeDocument/2006/relationships/chart"/><Relationship Id="rId12" Target="../charts/chart30.xml" Type="http://schemas.openxmlformats.org/officeDocument/2006/relationships/chart"/><Relationship Id="rId13" Target="../charts/chart31.xml" Type="http://schemas.openxmlformats.org/officeDocument/2006/relationships/chart"/><Relationship Id="rId14" Target="../charts/chart32.xml" Type="http://schemas.openxmlformats.org/officeDocument/2006/relationships/chart"/><Relationship Id="rId15" Target="../charts/chart33.xml" Type="http://schemas.openxmlformats.org/officeDocument/2006/relationships/chart"/><Relationship Id="rId16" Target="../charts/chart34.xml" Type="http://schemas.openxmlformats.org/officeDocument/2006/relationships/chart"/><Relationship Id="rId17" Target="../charts/chart35.xml" Type="http://schemas.openxmlformats.org/officeDocument/2006/relationships/chart"/><Relationship Id="rId18" Target="../charts/chart36.xml" Type="http://schemas.openxmlformats.org/officeDocument/2006/relationships/chart"/><Relationship Id="rId2" Target="../charts/chart20.xml" Type="http://schemas.openxmlformats.org/officeDocument/2006/relationships/chart"/><Relationship Id="rId3" Target="../charts/chart21.xml" Type="http://schemas.openxmlformats.org/officeDocument/2006/relationships/chart"/><Relationship Id="rId4" Target="../charts/chart22.xml" Type="http://schemas.openxmlformats.org/officeDocument/2006/relationships/chart"/><Relationship Id="rId5" Target="../charts/chart23.xml" Type="http://schemas.openxmlformats.org/officeDocument/2006/relationships/chart"/><Relationship Id="rId6" Target="../charts/chart24.xml" Type="http://schemas.openxmlformats.org/officeDocument/2006/relationships/chart"/><Relationship Id="rId7" Target="../charts/chart25.xml" Type="http://schemas.openxmlformats.org/officeDocument/2006/relationships/chart"/><Relationship Id="rId8" Target="../charts/chart26.xml" Type="http://schemas.openxmlformats.org/officeDocument/2006/relationships/chart"/><Relationship Id="rId9" Target="../charts/chart27.xml" Type="http://schemas.openxmlformats.org/officeDocument/2006/relationships/chart"/></Relationships>
</file>

<file path=xl/drawings/drawing1.xml><?xml version="1.0" encoding="utf-8"?>
<xdr:wsDr xmlns:xdr="http://schemas.openxmlformats.org/drawingml/2006/spreadsheetDrawing" xmlns:a="http://schemas.openxmlformats.org/drawingml/2006/main">
  <xdr:twoCellAnchor>
    <xdr:from>
      <xdr:col>53</xdr:col>
      <xdr:colOff>161925</xdr:colOff>
      <xdr:row>8</xdr:row>
      <xdr:rowOff>0</xdr:rowOff>
    </xdr:from>
    <xdr:to>
      <xdr:col>68</xdr:col>
      <xdr:colOff>466725</xdr:colOff>
      <xdr:row>23</xdr:row>
      <xdr:rowOff>76200</xdr:rowOff>
    </xdr:to>
    <xdr:graphicFrame macro="">
      <xdr:nvGraphicFramePr>
        <xdr:cNvPr id="2" name="グラフ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53</xdr:col>
      <xdr:colOff>161925</xdr:colOff>
      <xdr:row>25</xdr:row>
      <xdr:rowOff>0</xdr:rowOff>
    </xdr:from>
    <xdr:to>
      <xdr:col>68</xdr:col>
      <xdr:colOff>466725</xdr:colOff>
      <xdr:row>40</xdr:row>
      <xdr:rowOff>76200</xdr:rowOff>
    </xdr:to>
    <xdr:graphicFrame macro="">
      <xdr:nvGraphicFramePr>
        <xdr:cNvPr id="3" name="グラフ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53</xdr:col>
      <xdr:colOff>161925</xdr:colOff>
      <xdr:row>42</xdr:row>
      <xdr:rowOff>0</xdr:rowOff>
    </xdr:from>
    <xdr:to>
      <xdr:col>68</xdr:col>
      <xdr:colOff>466725</xdr:colOff>
      <xdr:row>57</xdr:row>
      <xdr:rowOff>76200</xdr:rowOff>
    </xdr:to>
    <xdr:graphicFrame macro="">
      <xdr:nvGraphicFramePr>
        <xdr:cNvPr id="4" name="グラフ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53</xdr:col>
      <xdr:colOff>161925</xdr:colOff>
      <xdr:row>59</xdr:row>
      <xdr:rowOff>0</xdr:rowOff>
    </xdr:from>
    <xdr:to>
      <xdr:col>68</xdr:col>
      <xdr:colOff>466725</xdr:colOff>
      <xdr:row>74</xdr:row>
      <xdr:rowOff>76200</xdr:rowOff>
    </xdr:to>
    <xdr:graphicFrame macro="">
      <xdr:nvGraphicFramePr>
        <xdr:cNvPr id="5" name="グラフ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69</xdr:col>
      <xdr:colOff>133350</xdr:colOff>
      <xdr:row>25</xdr:row>
      <xdr:rowOff>0</xdr:rowOff>
    </xdr:from>
    <xdr:to>
      <xdr:col>84</xdr:col>
      <xdr:colOff>438150</xdr:colOff>
      <xdr:row>40</xdr:row>
      <xdr:rowOff>76200</xdr:rowOff>
    </xdr:to>
    <xdr:graphicFrame macro="">
      <xdr:nvGraphicFramePr>
        <xdr:cNvPr id="6" name="グラフ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53</xdr:col>
      <xdr:colOff>161925</xdr:colOff>
      <xdr:row>87</xdr:row>
      <xdr:rowOff>0</xdr:rowOff>
    </xdr:from>
    <xdr:to>
      <xdr:col>68</xdr:col>
      <xdr:colOff>466725</xdr:colOff>
      <xdr:row>102</xdr:row>
      <xdr:rowOff>76200</xdr:rowOff>
    </xdr:to>
    <xdr:graphicFrame macro="">
      <xdr:nvGraphicFramePr>
        <xdr:cNvPr id="7" name="グラフ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53</xdr:col>
      <xdr:colOff>161925</xdr:colOff>
      <xdr:row>104</xdr:row>
      <xdr:rowOff>0</xdr:rowOff>
    </xdr:from>
    <xdr:to>
      <xdr:col>68</xdr:col>
      <xdr:colOff>466725</xdr:colOff>
      <xdr:row>119</xdr:row>
      <xdr:rowOff>76200</xdr:rowOff>
    </xdr:to>
    <xdr:graphicFrame macro="">
      <xdr:nvGraphicFramePr>
        <xdr:cNvPr id="8" name="グラフ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69</xdr:col>
      <xdr:colOff>133350</xdr:colOff>
      <xdr:row>8</xdr:row>
      <xdr:rowOff>0</xdr:rowOff>
    </xdr:from>
    <xdr:to>
      <xdr:col>84</xdr:col>
      <xdr:colOff>438150</xdr:colOff>
      <xdr:row>23</xdr:row>
      <xdr:rowOff>76200</xdr:rowOff>
    </xdr:to>
    <xdr:graphicFrame macro="">
      <xdr:nvGraphicFramePr>
        <xdr:cNvPr id="9" name="グラフ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53</xdr:col>
      <xdr:colOff>161925</xdr:colOff>
      <xdr:row>121</xdr:row>
      <xdr:rowOff>0</xdr:rowOff>
    </xdr:from>
    <xdr:to>
      <xdr:col>68</xdr:col>
      <xdr:colOff>466725</xdr:colOff>
      <xdr:row>136</xdr:row>
      <xdr:rowOff>76200</xdr:rowOff>
    </xdr:to>
    <xdr:graphicFrame macro="">
      <xdr:nvGraphicFramePr>
        <xdr:cNvPr id="10" name="グラフ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69</xdr:col>
      <xdr:colOff>133350</xdr:colOff>
      <xdr:row>87</xdr:row>
      <xdr:rowOff>0</xdr:rowOff>
    </xdr:from>
    <xdr:to>
      <xdr:col>84</xdr:col>
      <xdr:colOff>438150</xdr:colOff>
      <xdr:row>102</xdr:row>
      <xdr:rowOff>76200</xdr:rowOff>
    </xdr:to>
    <xdr:graphicFrame macro="">
      <xdr:nvGraphicFramePr>
        <xdr:cNvPr id="11" name="グラフ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69</xdr:col>
      <xdr:colOff>133350</xdr:colOff>
      <xdr:row>104</xdr:row>
      <xdr:rowOff>0</xdr:rowOff>
    </xdr:from>
    <xdr:to>
      <xdr:col>84</xdr:col>
      <xdr:colOff>438150</xdr:colOff>
      <xdr:row>119</xdr:row>
      <xdr:rowOff>76200</xdr:rowOff>
    </xdr:to>
    <xdr:graphicFrame macro="">
      <xdr:nvGraphicFramePr>
        <xdr:cNvPr id="12" name="グラフ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69</xdr:col>
      <xdr:colOff>133350</xdr:colOff>
      <xdr:row>121</xdr:row>
      <xdr:rowOff>0</xdr:rowOff>
    </xdr:from>
    <xdr:to>
      <xdr:col>84</xdr:col>
      <xdr:colOff>438150</xdr:colOff>
      <xdr:row>136</xdr:row>
      <xdr:rowOff>76200</xdr:rowOff>
    </xdr:to>
    <xdr:graphicFrame macro="">
      <xdr:nvGraphicFramePr>
        <xdr:cNvPr id="13" name="グラフ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69</xdr:col>
      <xdr:colOff>133350</xdr:colOff>
      <xdr:row>42</xdr:row>
      <xdr:rowOff>0</xdr:rowOff>
    </xdr:from>
    <xdr:to>
      <xdr:col>84</xdr:col>
      <xdr:colOff>438150</xdr:colOff>
      <xdr:row>57</xdr:row>
      <xdr:rowOff>76200</xdr:rowOff>
    </xdr:to>
    <xdr:graphicFrame macro="">
      <xdr:nvGraphicFramePr>
        <xdr:cNvPr id="14" name="グラフ 13">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53</xdr:col>
      <xdr:colOff>161925</xdr:colOff>
      <xdr:row>162</xdr:row>
      <xdr:rowOff>0</xdr:rowOff>
    </xdr:from>
    <xdr:to>
      <xdr:col>68</xdr:col>
      <xdr:colOff>466725</xdr:colOff>
      <xdr:row>177</xdr:row>
      <xdr:rowOff>76200</xdr:rowOff>
    </xdr:to>
    <xdr:graphicFrame macro="">
      <xdr:nvGraphicFramePr>
        <xdr:cNvPr id="15" name="グラフ 14">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53</xdr:col>
      <xdr:colOff>161925</xdr:colOff>
      <xdr:row>179</xdr:row>
      <xdr:rowOff>0</xdr:rowOff>
    </xdr:from>
    <xdr:to>
      <xdr:col>68</xdr:col>
      <xdr:colOff>466725</xdr:colOff>
      <xdr:row>194</xdr:row>
      <xdr:rowOff>76200</xdr:rowOff>
    </xdr:to>
    <xdr:graphicFrame macro="">
      <xdr:nvGraphicFramePr>
        <xdr:cNvPr id="16" name="グラフ 15">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69</xdr:col>
      <xdr:colOff>133350</xdr:colOff>
      <xdr:row>162</xdr:row>
      <xdr:rowOff>0</xdr:rowOff>
    </xdr:from>
    <xdr:to>
      <xdr:col>84</xdr:col>
      <xdr:colOff>438150</xdr:colOff>
      <xdr:row>177</xdr:row>
      <xdr:rowOff>76200</xdr:rowOff>
    </xdr:to>
    <xdr:graphicFrame macro="">
      <xdr:nvGraphicFramePr>
        <xdr:cNvPr id="17" name="グラフ 16">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53</xdr:col>
      <xdr:colOff>161925</xdr:colOff>
      <xdr:row>201</xdr:row>
      <xdr:rowOff>0</xdr:rowOff>
    </xdr:from>
    <xdr:to>
      <xdr:col>68</xdr:col>
      <xdr:colOff>466725</xdr:colOff>
      <xdr:row>216</xdr:row>
      <xdr:rowOff>76200</xdr:rowOff>
    </xdr:to>
    <xdr:graphicFrame macro="">
      <xdr:nvGraphicFramePr>
        <xdr:cNvPr id="18" name="グラフ 17">
          <a:extLst>
            <a:ext uri="{FF2B5EF4-FFF2-40B4-BE49-F238E27FC236}">
              <a16:creationId xmlns:a16="http://schemas.microsoft.com/office/drawing/2014/main" id="{00000000-0008-0000-0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69</xdr:col>
      <xdr:colOff>133350</xdr:colOff>
      <xdr:row>201</xdr:row>
      <xdr:rowOff>0</xdr:rowOff>
    </xdr:from>
    <xdr:to>
      <xdr:col>84</xdr:col>
      <xdr:colOff>438150</xdr:colOff>
      <xdr:row>216</xdr:row>
      <xdr:rowOff>76200</xdr:rowOff>
    </xdr:to>
    <xdr:graphicFrame macro="">
      <xdr:nvGraphicFramePr>
        <xdr:cNvPr id="19" name="グラフ 18">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53</xdr:col>
      <xdr:colOff>161925</xdr:colOff>
      <xdr:row>8</xdr:row>
      <xdr:rowOff>0</xdr:rowOff>
    </xdr:from>
    <xdr:to>
      <xdr:col>68</xdr:col>
      <xdr:colOff>466725</xdr:colOff>
      <xdr:row>23</xdr:row>
      <xdr:rowOff>76200</xdr:rowOff>
    </xdr:to>
    <xdr:graphicFrame macro="">
      <xdr:nvGraphicFramePr>
        <xdr:cNvPr id="2" name="グラフ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53</xdr:col>
      <xdr:colOff>161925</xdr:colOff>
      <xdr:row>25</xdr:row>
      <xdr:rowOff>0</xdr:rowOff>
    </xdr:from>
    <xdr:to>
      <xdr:col>68</xdr:col>
      <xdr:colOff>466725</xdr:colOff>
      <xdr:row>40</xdr:row>
      <xdr:rowOff>76200</xdr:rowOff>
    </xdr:to>
    <xdr:graphicFrame macro="">
      <xdr:nvGraphicFramePr>
        <xdr:cNvPr id="3" name="グラフ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53</xdr:col>
      <xdr:colOff>161925</xdr:colOff>
      <xdr:row>42</xdr:row>
      <xdr:rowOff>0</xdr:rowOff>
    </xdr:from>
    <xdr:to>
      <xdr:col>68</xdr:col>
      <xdr:colOff>466725</xdr:colOff>
      <xdr:row>57</xdr:row>
      <xdr:rowOff>76200</xdr:rowOff>
    </xdr:to>
    <xdr:graphicFrame macro="">
      <xdr:nvGraphicFramePr>
        <xdr:cNvPr id="4" name="グラフ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53</xdr:col>
      <xdr:colOff>161925</xdr:colOff>
      <xdr:row>59</xdr:row>
      <xdr:rowOff>0</xdr:rowOff>
    </xdr:from>
    <xdr:to>
      <xdr:col>68</xdr:col>
      <xdr:colOff>466725</xdr:colOff>
      <xdr:row>74</xdr:row>
      <xdr:rowOff>76200</xdr:rowOff>
    </xdr:to>
    <xdr:graphicFrame macro="">
      <xdr:nvGraphicFramePr>
        <xdr:cNvPr id="5" name="グラフ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69</xdr:col>
      <xdr:colOff>133350</xdr:colOff>
      <xdr:row>25</xdr:row>
      <xdr:rowOff>0</xdr:rowOff>
    </xdr:from>
    <xdr:to>
      <xdr:col>84</xdr:col>
      <xdr:colOff>438150</xdr:colOff>
      <xdr:row>40</xdr:row>
      <xdr:rowOff>76200</xdr:rowOff>
    </xdr:to>
    <xdr:graphicFrame macro="">
      <xdr:nvGraphicFramePr>
        <xdr:cNvPr id="6" name="グラフ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53</xdr:col>
      <xdr:colOff>161925</xdr:colOff>
      <xdr:row>87</xdr:row>
      <xdr:rowOff>0</xdr:rowOff>
    </xdr:from>
    <xdr:to>
      <xdr:col>68</xdr:col>
      <xdr:colOff>466725</xdr:colOff>
      <xdr:row>102</xdr:row>
      <xdr:rowOff>76200</xdr:rowOff>
    </xdr:to>
    <xdr:graphicFrame macro="">
      <xdr:nvGraphicFramePr>
        <xdr:cNvPr id="7" name="グラフ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53</xdr:col>
      <xdr:colOff>161925</xdr:colOff>
      <xdr:row>104</xdr:row>
      <xdr:rowOff>0</xdr:rowOff>
    </xdr:from>
    <xdr:to>
      <xdr:col>68</xdr:col>
      <xdr:colOff>466725</xdr:colOff>
      <xdr:row>119</xdr:row>
      <xdr:rowOff>76200</xdr:rowOff>
    </xdr:to>
    <xdr:graphicFrame macro="">
      <xdr:nvGraphicFramePr>
        <xdr:cNvPr id="8" name="グラフ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69</xdr:col>
      <xdr:colOff>133350</xdr:colOff>
      <xdr:row>8</xdr:row>
      <xdr:rowOff>0</xdr:rowOff>
    </xdr:from>
    <xdr:to>
      <xdr:col>84</xdr:col>
      <xdr:colOff>438150</xdr:colOff>
      <xdr:row>23</xdr:row>
      <xdr:rowOff>76200</xdr:rowOff>
    </xdr:to>
    <xdr:graphicFrame macro="">
      <xdr:nvGraphicFramePr>
        <xdr:cNvPr id="9" name="グラフ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53</xdr:col>
      <xdr:colOff>161925</xdr:colOff>
      <xdr:row>121</xdr:row>
      <xdr:rowOff>0</xdr:rowOff>
    </xdr:from>
    <xdr:to>
      <xdr:col>68</xdr:col>
      <xdr:colOff>466725</xdr:colOff>
      <xdr:row>136</xdr:row>
      <xdr:rowOff>76200</xdr:rowOff>
    </xdr:to>
    <xdr:graphicFrame macro="">
      <xdr:nvGraphicFramePr>
        <xdr:cNvPr id="10" name="グラフ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69</xdr:col>
      <xdr:colOff>133350</xdr:colOff>
      <xdr:row>87</xdr:row>
      <xdr:rowOff>0</xdr:rowOff>
    </xdr:from>
    <xdr:to>
      <xdr:col>84</xdr:col>
      <xdr:colOff>438150</xdr:colOff>
      <xdr:row>102</xdr:row>
      <xdr:rowOff>76200</xdr:rowOff>
    </xdr:to>
    <xdr:graphicFrame macro="">
      <xdr:nvGraphicFramePr>
        <xdr:cNvPr id="11" name="グラフ 10">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69</xdr:col>
      <xdr:colOff>133350</xdr:colOff>
      <xdr:row>104</xdr:row>
      <xdr:rowOff>0</xdr:rowOff>
    </xdr:from>
    <xdr:to>
      <xdr:col>84</xdr:col>
      <xdr:colOff>438150</xdr:colOff>
      <xdr:row>119</xdr:row>
      <xdr:rowOff>76200</xdr:rowOff>
    </xdr:to>
    <xdr:graphicFrame macro="">
      <xdr:nvGraphicFramePr>
        <xdr:cNvPr id="12" name="グラフ 11">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69</xdr:col>
      <xdr:colOff>133350</xdr:colOff>
      <xdr:row>121</xdr:row>
      <xdr:rowOff>0</xdr:rowOff>
    </xdr:from>
    <xdr:to>
      <xdr:col>84</xdr:col>
      <xdr:colOff>438150</xdr:colOff>
      <xdr:row>136</xdr:row>
      <xdr:rowOff>76200</xdr:rowOff>
    </xdr:to>
    <xdr:graphicFrame macro="">
      <xdr:nvGraphicFramePr>
        <xdr:cNvPr id="13" name="グラフ 12">
          <a:extLst>
            <a:ext uri="{FF2B5EF4-FFF2-40B4-BE49-F238E27FC236}">
              <a16:creationId xmlns:a16="http://schemas.microsoft.com/office/drawing/2014/main"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69</xdr:col>
      <xdr:colOff>133350</xdr:colOff>
      <xdr:row>42</xdr:row>
      <xdr:rowOff>0</xdr:rowOff>
    </xdr:from>
    <xdr:to>
      <xdr:col>84</xdr:col>
      <xdr:colOff>438150</xdr:colOff>
      <xdr:row>57</xdr:row>
      <xdr:rowOff>76200</xdr:rowOff>
    </xdr:to>
    <xdr:graphicFrame macro="">
      <xdr:nvGraphicFramePr>
        <xdr:cNvPr id="14" name="グラフ 13">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53</xdr:col>
      <xdr:colOff>161925</xdr:colOff>
      <xdr:row>162</xdr:row>
      <xdr:rowOff>0</xdr:rowOff>
    </xdr:from>
    <xdr:to>
      <xdr:col>68</xdr:col>
      <xdr:colOff>466725</xdr:colOff>
      <xdr:row>177</xdr:row>
      <xdr:rowOff>76200</xdr:rowOff>
    </xdr:to>
    <xdr:graphicFrame macro="">
      <xdr:nvGraphicFramePr>
        <xdr:cNvPr id="15" name="グラフ 14">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53</xdr:col>
      <xdr:colOff>161925</xdr:colOff>
      <xdr:row>179</xdr:row>
      <xdr:rowOff>0</xdr:rowOff>
    </xdr:from>
    <xdr:to>
      <xdr:col>68</xdr:col>
      <xdr:colOff>466725</xdr:colOff>
      <xdr:row>194</xdr:row>
      <xdr:rowOff>76200</xdr:rowOff>
    </xdr:to>
    <xdr:graphicFrame macro="">
      <xdr:nvGraphicFramePr>
        <xdr:cNvPr id="16" name="グラフ 15">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69</xdr:col>
      <xdr:colOff>133350</xdr:colOff>
      <xdr:row>162</xdr:row>
      <xdr:rowOff>0</xdr:rowOff>
    </xdr:from>
    <xdr:to>
      <xdr:col>84</xdr:col>
      <xdr:colOff>438150</xdr:colOff>
      <xdr:row>177</xdr:row>
      <xdr:rowOff>76200</xdr:rowOff>
    </xdr:to>
    <xdr:graphicFrame macro="">
      <xdr:nvGraphicFramePr>
        <xdr:cNvPr id="17" name="グラフ 16">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53</xdr:col>
      <xdr:colOff>161925</xdr:colOff>
      <xdr:row>201</xdr:row>
      <xdr:rowOff>0</xdr:rowOff>
    </xdr:from>
    <xdr:to>
      <xdr:col>68</xdr:col>
      <xdr:colOff>466725</xdr:colOff>
      <xdr:row>216</xdr:row>
      <xdr:rowOff>76200</xdr:rowOff>
    </xdr:to>
    <xdr:graphicFrame macro="">
      <xdr:nvGraphicFramePr>
        <xdr:cNvPr id="18" name="グラフ 17">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69</xdr:col>
      <xdr:colOff>133350</xdr:colOff>
      <xdr:row>201</xdr:row>
      <xdr:rowOff>0</xdr:rowOff>
    </xdr:from>
    <xdr:to>
      <xdr:col>84</xdr:col>
      <xdr:colOff>438150</xdr:colOff>
      <xdr:row>216</xdr:row>
      <xdr:rowOff>76200</xdr:rowOff>
    </xdr:to>
    <xdr:graphicFrame macro="">
      <xdr:nvGraphicFramePr>
        <xdr:cNvPr id="19" name="グラフ 18">
          <a:extLst>
            <a:ext uri="{FF2B5EF4-FFF2-40B4-BE49-F238E27FC236}">
              <a16:creationId xmlns:a16="http://schemas.microsoft.com/office/drawing/2014/main" id="{00000000-0008-0000-0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0.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2.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CG232"/>
  <sheetViews>
    <sheetView view="pageBreakPreview" zoomScale="75" zoomScaleNormal="75" zoomScaleSheetLayoutView="75" workbookViewId="0"/>
  </sheetViews>
  <sheetFormatPr defaultRowHeight="15" x14ac:dyDescent="0.45"/>
  <cols>
    <col min="1" max="1" width="7" customWidth="1"/>
    <col min="2" max="2" width="16.6640625" customWidth="1"/>
    <col min="3" max="3" width="8.44140625" customWidth="1"/>
    <col min="4" max="4" width="8" customWidth="1"/>
    <col min="5" max="5" width="9" customWidth="1"/>
    <col min="30" max="31" width="9.33203125" customWidth="1"/>
    <col min="38" max="39" width="9.33203125" customWidth="1"/>
    <col min="52" max="52" width="16.6640625" customWidth="1"/>
    <col min="53" max="53" width="2.33203125" customWidth="1"/>
  </cols>
  <sheetData>
    <row r="1" spans="1:85" ht="15" customHeight="1" thickBot="1" x14ac:dyDescent="0.5">
      <c r="AZ1" t="s">
        <v>0</v>
      </c>
      <c r="BB1" s="192" t="s">
        <v>1</v>
      </c>
      <c r="BC1" s="192"/>
      <c r="BD1" s="192"/>
      <c r="BE1" s="192"/>
      <c r="BF1" s="192"/>
      <c r="BG1" s="192"/>
      <c r="BH1" s="192"/>
      <c r="BI1" s="192"/>
      <c r="BJ1" s="192"/>
      <c r="BK1" s="192"/>
      <c r="BL1" s="192"/>
      <c r="BM1" s="192"/>
      <c r="BN1" s="192"/>
      <c r="BO1" s="192"/>
      <c r="BP1" s="192"/>
      <c r="BQ1" s="192"/>
      <c r="BR1" s="192"/>
      <c r="BS1" s="192"/>
      <c r="BT1" s="192"/>
      <c r="BU1" s="192"/>
      <c r="BV1" s="192"/>
      <c r="BW1" s="192"/>
      <c r="BX1" s="192"/>
      <c r="BY1" s="192"/>
      <c r="BZ1" s="192"/>
      <c r="CA1" s="193" t="str">
        <f>B3</f>
        <v>02 青森県</v>
      </c>
      <c r="CB1" s="193"/>
      <c r="CC1" s="193"/>
      <c r="CD1" s="193"/>
      <c r="CE1" s="193"/>
      <c r="CF1" s="196" t="s">
        <v>2</v>
      </c>
      <c r="CG1" s="197"/>
    </row>
    <row r="2" spans="1:85" ht="15" customHeight="1" thickBot="1" x14ac:dyDescent="0.5">
      <c r="F2" s="28"/>
      <c r="G2" s="28"/>
      <c r="H2" s="28"/>
      <c r="I2" s="28"/>
      <c r="J2" s="29"/>
      <c r="K2" s="29"/>
      <c r="L2" s="29"/>
      <c r="M2" s="28"/>
      <c r="N2" s="28"/>
      <c r="O2" s="28"/>
      <c r="P2" s="28"/>
      <c r="Q2" s="28"/>
      <c r="R2" s="28"/>
      <c r="S2" s="28"/>
      <c r="T2" s="28"/>
      <c r="U2" s="28"/>
      <c r="V2" s="28"/>
      <c r="W2" s="28"/>
      <c r="X2" s="29"/>
      <c r="Y2" s="29"/>
      <c r="Z2" s="29"/>
      <c r="AA2" s="28"/>
      <c r="AB2" s="28"/>
      <c r="AC2" s="28"/>
      <c r="AD2" s="28"/>
      <c r="AE2" s="28"/>
      <c r="AF2" s="28"/>
      <c r="AG2" s="28"/>
      <c r="AH2" s="28"/>
      <c r="AI2" s="29"/>
      <c r="AJ2" s="29"/>
      <c r="AK2" s="29"/>
      <c r="AL2" s="28"/>
      <c r="AM2" s="28"/>
      <c r="AN2" s="28"/>
      <c r="AO2" s="28"/>
      <c r="AP2" s="28"/>
      <c r="AQ2" s="28"/>
      <c r="AR2" s="28"/>
      <c r="AS2" s="28"/>
      <c r="AT2" s="29"/>
      <c r="AU2" s="29"/>
      <c r="AV2" s="29"/>
      <c r="AW2" s="28"/>
      <c r="AX2" s="28"/>
      <c r="AY2" s="28"/>
      <c r="AZ2" s="58" t="s">
        <v>3</v>
      </c>
      <c r="BB2" s="192"/>
      <c r="BC2" s="192"/>
      <c r="BD2" s="192"/>
      <c r="BE2" s="192"/>
      <c r="BF2" s="192"/>
      <c r="BG2" s="192"/>
      <c r="BH2" s="192"/>
      <c r="BI2" s="192"/>
      <c r="BJ2" s="192"/>
      <c r="BK2" s="192"/>
      <c r="BL2" s="192"/>
      <c r="BM2" s="192"/>
      <c r="BN2" s="192"/>
      <c r="BO2" s="192"/>
      <c r="BP2" s="192"/>
      <c r="BQ2" s="192"/>
      <c r="BR2" s="192"/>
      <c r="BS2" s="192"/>
      <c r="BT2" s="192"/>
      <c r="BU2" s="192"/>
      <c r="BV2" s="192"/>
      <c r="BW2" s="192"/>
      <c r="BX2" s="192"/>
      <c r="BY2" s="192"/>
      <c r="BZ2" s="192"/>
      <c r="CA2" s="193"/>
      <c r="CB2" s="193"/>
      <c r="CC2" s="193"/>
      <c r="CD2" s="193"/>
      <c r="CE2" s="193"/>
      <c r="CF2" s="196"/>
      <c r="CG2" s="197"/>
    </row>
    <row r="3" spans="1:85" ht="15" customHeight="1" thickBot="1" x14ac:dyDescent="0.5">
      <c r="B3" s="190" t="s">
        <v>4</v>
      </c>
      <c r="C3" s="191"/>
      <c r="F3" s="28"/>
      <c r="G3" s="28"/>
      <c r="H3" s="28"/>
      <c r="I3" s="28"/>
      <c r="J3" s="29"/>
      <c r="K3" s="29"/>
      <c r="L3" s="29"/>
      <c r="M3" s="28"/>
      <c r="N3" s="28"/>
      <c r="O3" s="28"/>
      <c r="P3" s="28"/>
      <c r="Q3" s="28"/>
      <c r="R3" s="28"/>
      <c r="S3" s="28"/>
      <c r="T3" s="28"/>
      <c r="U3" s="28"/>
      <c r="V3" s="28"/>
      <c r="W3" s="28"/>
      <c r="X3" s="29"/>
      <c r="Y3" s="29"/>
      <c r="Z3" s="29"/>
      <c r="AA3" s="28"/>
      <c r="AB3" s="28"/>
      <c r="AC3" s="28"/>
      <c r="AD3" s="28"/>
      <c r="AE3" s="28"/>
      <c r="AF3" s="28"/>
      <c r="AG3" s="28"/>
      <c r="AH3" s="28"/>
      <c r="AI3" s="29"/>
      <c r="AJ3" s="29"/>
      <c r="AK3" s="29"/>
      <c r="AL3" s="28"/>
      <c r="AM3" s="28"/>
      <c r="AN3" s="28"/>
      <c r="AO3" s="28"/>
      <c r="AP3" s="28"/>
      <c r="AQ3" s="28"/>
      <c r="AR3" s="28"/>
      <c r="AS3" s="28"/>
      <c r="AT3" s="29"/>
      <c r="AU3" s="29"/>
      <c r="AV3" s="29"/>
      <c r="AW3" s="28"/>
      <c r="AX3" s="28"/>
      <c r="AY3" s="28"/>
      <c r="AZ3" s="59" t="s">
        <v>4</v>
      </c>
      <c r="BB3" s="192"/>
      <c r="BC3" s="192"/>
      <c r="BD3" s="192"/>
      <c r="BE3" s="192"/>
      <c r="BF3" s="192"/>
      <c r="BG3" s="192"/>
      <c r="BH3" s="192"/>
      <c r="BI3" s="192"/>
      <c r="BJ3" s="192"/>
      <c r="BK3" s="192"/>
      <c r="BL3" s="192"/>
      <c r="BM3" s="192"/>
      <c r="BN3" s="192"/>
      <c r="BO3" s="192"/>
      <c r="BP3" s="192"/>
      <c r="BQ3" s="192"/>
      <c r="BR3" s="192"/>
      <c r="BS3" s="192"/>
      <c r="BT3" s="192"/>
      <c r="BU3" s="192"/>
      <c r="BV3" s="192"/>
      <c r="BW3" s="192"/>
      <c r="BX3" s="192"/>
      <c r="BY3" s="192"/>
      <c r="BZ3" s="192"/>
      <c r="CA3" s="193"/>
      <c r="CB3" s="193"/>
      <c r="CC3" s="193"/>
      <c r="CD3" s="193"/>
      <c r="CE3" s="193"/>
      <c r="CF3" s="198"/>
      <c r="CG3" s="197"/>
    </row>
    <row r="4" spans="1:85" ht="15" customHeight="1" x14ac:dyDescent="0.45">
      <c r="C4" s="61"/>
      <c r="D4" s="61"/>
      <c r="E4" s="61"/>
      <c r="F4" s="28"/>
      <c r="G4" s="28"/>
      <c r="H4" s="28"/>
      <c r="I4" s="28"/>
      <c r="J4" s="29"/>
      <c r="K4" s="29"/>
      <c r="L4" s="29"/>
      <c r="M4" s="28"/>
      <c r="N4" s="28"/>
      <c r="O4" s="28"/>
      <c r="P4" s="28"/>
      <c r="Q4" s="28"/>
      <c r="R4" s="28"/>
      <c r="S4" s="28"/>
      <c r="T4" s="28"/>
      <c r="U4" s="28"/>
      <c r="V4" s="28"/>
      <c r="W4" s="28"/>
      <c r="X4" s="29"/>
      <c r="Y4" s="29"/>
      <c r="Z4" s="29"/>
      <c r="AA4" s="28"/>
      <c r="AB4" s="28"/>
      <c r="AC4" s="28"/>
      <c r="AD4" s="28"/>
      <c r="AE4" s="28"/>
      <c r="AF4" s="28"/>
      <c r="AG4" s="28"/>
      <c r="AH4" s="28"/>
      <c r="AI4" s="29"/>
      <c r="AJ4" s="29"/>
      <c r="AK4" s="29"/>
      <c r="AL4" s="28"/>
      <c r="AM4" s="28"/>
      <c r="AN4" s="28"/>
      <c r="AO4" s="28"/>
      <c r="AP4" s="28"/>
      <c r="AQ4" s="28"/>
      <c r="AR4" s="28"/>
      <c r="AS4" s="28"/>
      <c r="AT4" s="29"/>
      <c r="AU4" s="29"/>
      <c r="AV4" s="29"/>
      <c r="AW4" s="28"/>
      <c r="AX4" s="28"/>
      <c r="AY4" s="28"/>
      <c r="AZ4" s="59" t="s">
        <v>5</v>
      </c>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192"/>
      <c r="BZ4" s="192"/>
      <c r="CA4" s="193"/>
      <c r="CB4" s="193"/>
      <c r="CC4" s="193"/>
      <c r="CD4" s="193"/>
      <c r="CE4" s="193"/>
      <c r="CF4" s="198"/>
      <c r="CG4" s="197"/>
    </row>
    <row r="5" spans="1:85" ht="15.6" thickBot="1" x14ac:dyDescent="0.5">
      <c r="B5" s="56"/>
      <c r="C5" s="61"/>
      <c r="D5" s="61"/>
      <c r="E5" s="61"/>
      <c r="F5" s="28"/>
      <c r="G5" s="28"/>
      <c r="H5" s="28"/>
      <c r="I5" s="28"/>
      <c r="J5" s="29"/>
      <c r="K5" s="29"/>
      <c r="L5" s="29"/>
      <c r="M5" s="28"/>
      <c r="N5" s="28"/>
      <c r="O5" s="28"/>
      <c r="P5" s="28"/>
      <c r="Q5" s="28"/>
      <c r="R5" s="28"/>
      <c r="S5" s="28"/>
      <c r="T5" s="28"/>
      <c r="U5" s="28"/>
      <c r="V5" s="28"/>
      <c r="W5" s="28"/>
      <c r="X5" s="29"/>
      <c r="Y5" s="29"/>
      <c r="Z5" s="29"/>
      <c r="AA5" s="28"/>
      <c r="AB5" s="28"/>
      <c r="AC5" s="28"/>
      <c r="AD5" s="28"/>
      <c r="AE5" s="28"/>
      <c r="AF5" s="28"/>
      <c r="AG5" s="28"/>
      <c r="AH5" s="28"/>
      <c r="AI5" s="29"/>
      <c r="AJ5" s="29"/>
      <c r="AK5" s="29"/>
      <c r="AL5" s="28"/>
      <c r="AM5" s="28"/>
      <c r="AN5" s="28"/>
      <c r="AO5" s="28"/>
      <c r="AP5" s="28"/>
      <c r="AQ5" s="28"/>
      <c r="AR5" s="28"/>
      <c r="AS5" s="28"/>
      <c r="AT5" s="29"/>
      <c r="AU5" s="29"/>
      <c r="AV5" s="29"/>
      <c r="AW5" s="28"/>
      <c r="AX5" s="28"/>
      <c r="AY5" s="28"/>
      <c r="AZ5" s="59" t="s">
        <v>6</v>
      </c>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row>
    <row r="6" spans="1:85" ht="15" customHeight="1" thickTop="1" x14ac:dyDescent="0.45">
      <c r="C6" s="54"/>
      <c r="D6" s="54"/>
      <c r="E6" s="53"/>
      <c r="F6" s="53"/>
      <c r="G6" s="53"/>
      <c r="H6" s="53"/>
      <c r="I6" s="53"/>
      <c r="J6" s="53"/>
      <c r="K6" s="53"/>
      <c r="L6" s="53"/>
      <c r="M6" s="55"/>
      <c r="N6" s="55"/>
      <c r="O6" s="53"/>
      <c r="P6" s="54"/>
      <c r="Q6" s="54"/>
      <c r="R6" s="53"/>
      <c r="S6" s="52"/>
      <c r="T6" s="52"/>
      <c r="U6" s="50"/>
      <c r="V6" s="50"/>
      <c r="W6" s="50"/>
      <c r="X6" s="50"/>
      <c r="Y6" s="50"/>
      <c r="Z6" s="50"/>
      <c r="AA6" s="51"/>
      <c r="AB6" s="51"/>
      <c r="AC6" s="50"/>
      <c r="AD6" s="49"/>
      <c r="AE6" s="49"/>
      <c r="AF6" s="48"/>
      <c r="AG6" s="48"/>
      <c r="AH6" s="48"/>
      <c r="AI6" s="48"/>
      <c r="AJ6" s="48"/>
      <c r="AK6" s="48"/>
      <c r="AL6" s="49"/>
      <c r="AM6" s="49"/>
      <c r="AN6" s="48"/>
      <c r="AO6" s="47"/>
      <c r="AP6" s="47"/>
      <c r="AQ6" s="46"/>
      <c r="AR6" s="57"/>
      <c r="AS6" s="46"/>
      <c r="AT6" s="46"/>
      <c r="AU6" s="46"/>
      <c r="AV6" s="46"/>
      <c r="AW6" s="47"/>
      <c r="AX6" s="47"/>
      <c r="AY6" s="46"/>
      <c r="AZ6" s="59" t="s">
        <v>7</v>
      </c>
      <c r="BB6" s="16"/>
      <c r="BC6" s="16"/>
      <c r="BD6" s="24"/>
      <c r="BE6" s="24"/>
      <c r="BF6" s="26"/>
      <c r="BG6" s="183" t="s">
        <v>8</v>
      </c>
      <c r="BH6" s="184"/>
      <c r="BI6" s="184"/>
      <c r="BJ6" s="184"/>
      <c r="BK6" s="184"/>
      <c r="BL6" s="185"/>
      <c r="BM6" s="25"/>
      <c r="BN6" s="24"/>
      <c r="BO6" s="24"/>
      <c r="BP6" s="16"/>
      <c r="BQ6" s="23"/>
      <c r="BR6" s="16"/>
      <c r="BS6" s="16"/>
      <c r="BT6" s="24"/>
      <c r="BU6" s="24"/>
      <c r="BV6" s="26"/>
      <c r="BW6" s="183" t="s">
        <v>9</v>
      </c>
      <c r="BX6" s="184"/>
      <c r="BY6" s="184"/>
      <c r="BZ6" s="184"/>
      <c r="CA6" s="184"/>
      <c r="CB6" s="185"/>
      <c r="CC6" s="25"/>
      <c r="CD6" s="24"/>
      <c r="CE6" s="24"/>
      <c r="CF6" s="16"/>
      <c r="CG6" s="16"/>
    </row>
    <row r="7" spans="1:85" ht="15" customHeight="1" thickBot="1" x14ac:dyDescent="0.5">
      <c r="A7" s="199" t="s">
        <v>10</v>
      </c>
      <c r="B7" s="200" t="s">
        <v>11</v>
      </c>
      <c r="C7" s="45" t="s">
        <v>12</v>
      </c>
      <c r="D7" s="45"/>
      <c r="E7" s="45"/>
      <c r="F7" s="45" t="s">
        <v>13</v>
      </c>
      <c r="G7" s="45"/>
      <c r="H7" s="45"/>
      <c r="I7" s="45"/>
      <c r="J7" s="44" t="s">
        <v>14</v>
      </c>
      <c r="K7" s="44"/>
      <c r="L7" s="44"/>
      <c r="M7" s="43" t="s">
        <v>15</v>
      </c>
      <c r="N7" s="43"/>
      <c r="O7" s="43"/>
      <c r="P7" s="42" t="s">
        <v>16</v>
      </c>
      <c r="Q7" s="42"/>
      <c r="R7" s="42"/>
      <c r="S7" s="41" t="s">
        <v>17</v>
      </c>
      <c r="T7" s="41"/>
      <c r="U7" s="41"/>
      <c r="V7" s="45" t="s">
        <v>13</v>
      </c>
      <c r="W7" s="41"/>
      <c r="X7" s="40" t="s">
        <v>18</v>
      </c>
      <c r="Y7" s="40"/>
      <c r="Z7" s="40"/>
      <c r="AA7" s="39" t="s">
        <v>19</v>
      </c>
      <c r="AB7" s="39"/>
      <c r="AC7" s="39"/>
      <c r="AD7" s="38" t="s">
        <v>20</v>
      </c>
      <c r="AE7" s="38"/>
      <c r="AF7" s="38"/>
      <c r="AG7" s="45" t="s">
        <v>13</v>
      </c>
      <c r="AH7" s="38"/>
      <c r="AI7" s="37" t="s">
        <v>21</v>
      </c>
      <c r="AJ7" s="37"/>
      <c r="AK7" s="37"/>
      <c r="AL7" s="36" t="s">
        <v>22</v>
      </c>
      <c r="AM7" s="36"/>
      <c r="AN7" s="36"/>
      <c r="AO7" s="35" t="s">
        <v>23</v>
      </c>
      <c r="AP7" s="35"/>
      <c r="AQ7" s="35"/>
      <c r="AR7" s="45" t="s">
        <v>13</v>
      </c>
      <c r="AS7" s="35"/>
      <c r="AT7" s="34" t="s">
        <v>24</v>
      </c>
      <c r="AU7" s="34"/>
      <c r="AV7" s="34"/>
      <c r="AW7" s="33" t="s">
        <v>25</v>
      </c>
      <c r="AX7" s="33"/>
      <c r="AY7" s="33"/>
      <c r="AZ7" s="59" t="s">
        <v>26</v>
      </c>
      <c r="BB7" s="16"/>
      <c r="BC7" s="16"/>
      <c r="BD7" s="24"/>
      <c r="BE7" s="24"/>
      <c r="BF7" s="26"/>
      <c r="BG7" s="186"/>
      <c r="BH7" s="187"/>
      <c r="BI7" s="187"/>
      <c r="BJ7" s="187"/>
      <c r="BK7" s="187"/>
      <c r="BL7" s="188"/>
      <c r="BM7" s="25"/>
      <c r="BN7" s="24"/>
      <c r="BO7" s="24"/>
      <c r="BP7" s="16"/>
      <c r="BQ7" s="23"/>
      <c r="BR7" s="16"/>
      <c r="BS7" s="16"/>
      <c r="BT7" s="24"/>
      <c r="BU7" s="24"/>
      <c r="BV7" s="26"/>
      <c r="BW7" s="186"/>
      <c r="BX7" s="187"/>
      <c r="BY7" s="187"/>
      <c r="BZ7" s="187"/>
      <c r="CA7" s="187"/>
      <c r="CB7" s="188"/>
      <c r="CC7" s="25"/>
      <c r="CD7" s="24"/>
      <c r="CE7" s="24"/>
      <c r="CF7" s="16"/>
      <c r="CG7" s="16"/>
    </row>
    <row r="8" spans="1:85" ht="15.6" thickTop="1" x14ac:dyDescent="0.45">
      <c r="A8" s="199"/>
      <c r="B8" s="200"/>
      <c r="C8" s="15" t="s">
        <v>27</v>
      </c>
      <c r="D8" s="14" t="s">
        <v>28</v>
      </c>
      <c r="E8" s="14" t="s">
        <v>29</v>
      </c>
      <c r="F8" s="15" t="s">
        <v>30</v>
      </c>
      <c r="G8" s="15" t="s">
        <v>29</v>
      </c>
      <c r="H8" s="15" t="s">
        <v>31</v>
      </c>
      <c r="I8" s="15" t="s">
        <v>29</v>
      </c>
      <c r="J8" s="15" t="s">
        <v>32</v>
      </c>
      <c r="K8" s="14" t="s">
        <v>33</v>
      </c>
      <c r="L8" s="14" t="s">
        <v>29</v>
      </c>
      <c r="M8" s="15" t="s">
        <v>34</v>
      </c>
      <c r="N8" s="14" t="s">
        <v>35</v>
      </c>
      <c r="O8" s="14" t="s">
        <v>29</v>
      </c>
      <c r="P8" s="15" t="s">
        <v>36</v>
      </c>
      <c r="Q8" s="14" t="s">
        <v>37</v>
      </c>
      <c r="R8" s="14" t="s">
        <v>29</v>
      </c>
      <c r="S8" s="15" t="s">
        <v>38</v>
      </c>
      <c r="T8" s="14" t="s">
        <v>39</v>
      </c>
      <c r="U8" s="14" t="s">
        <v>29</v>
      </c>
      <c r="V8" s="15" t="s">
        <v>40</v>
      </c>
      <c r="W8" s="15" t="s">
        <v>29</v>
      </c>
      <c r="X8" s="15" t="s">
        <v>38</v>
      </c>
      <c r="Y8" s="14" t="s">
        <v>39</v>
      </c>
      <c r="Z8" s="14" t="s">
        <v>29</v>
      </c>
      <c r="AA8" s="15" t="s">
        <v>41</v>
      </c>
      <c r="AB8" s="14" t="s">
        <v>42</v>
      </c>
      <c r="AC8" s="14" t="s">
        <v>29</v>
      </c>
      <c r="AD8" s="15" t="s">
        <v>43</v>
      </c>
      <c r="AE8" s="14" t="s">
        <v>44</v>
      </c>
      <c r="AF8" s="14" t="s">
        <v>29</v>
      </c>
      <c r="AG8" s="15" t="s">
        <v>45</v>
      </c>
      <c r="AH8" s="14" t="s">
        <v>29</v>
      </c>
      <c r="AI8" s="15" t="s">
        <v>43</v>
      </c>
      <c r="AJ8" s="14" t="s">
        <v>44</v>
      </c>
      <c r="AK8" s="14" t="s">
        <v>29</v>
      </c>
      <c r="AL8" s="15" t="s">
        <v>46</v>
      </c>
      <c r="AM8" s="14" t="s">
        <v>47</v>
      </c>
      <c r="AN8" s="14" t="s">
        <v>29</v>
      </c>
      <c r="AO8" s="15" t="s">
        <v>48</v>
      </c>
      <c r="AP8" s="14" t="s">
        <v>49</v>
      </c>
      <c r="AQ8" s="14" t="s">
        <v>29</v>
      </c>
      <c r="AR8" s="15" t="s">
        <v>50</v>
      </c>
      <c r="AS8" s="14" t="s">
        <v>29</v>
      </c>
      <c r="AT8" s="15" t="s">
        <v>48</v>
      </c>
      <c r="AU8" s="14" t="s">
        <v>51</v>
      </c>
      <c r="AV8" s="14" t="s">
        <v>29</v>
      </c>
      <c r="AW8" s="15" t="s">
        <v>52</v>
      </c>
      <c r="AX8" s="14" t="s">
        <v>53</v>
      </c>
      <c r="AY8" s="14" t="s">
        <v>29</v>
      </c>
      <c r="AZ8" s="59" t="s">
        <v>54</v>
      </c>
      <c r="BB8" s="16"/>
      <c r="BC8" s="16"/>
      <c r="BD8" s="16"/>
      <c r="BE8" s="16"/>
      <c r="BF8" s="16"/>
      <c r="BG8" s="16"/>
      <c r="BH8" s="16"/>
      <c r="BI8" s="16"/>
      <c r="BJ8" s="16"/>
      <c r="BK8" s="16"/>
      <c r="BL8" s="16"/>
      <c r="BM8" s="16"/>
      <c r="BN8" s="16"/>
      <c r="BO8" s="16"/>
      <c r="BP8" s="16"/>
      <c r="BQ8" s="23"/>
      <c r="BR8" s="16"/>
      <c r="BS8" s="16"/>
      <c r="BT8" s="16"/>
      <c r="BU8" s="16"/>
      <c r="BV8" s="16"/>
      <c r="BW8" s="16"/>
      <c r="BX8" s="16"/>
      <c r="BY8" s="16"/>
      <c r="BZ8" s="16"/>
      <c r="CA8" s="16"/>
      <c r="CB8" s="16"/>
      <c r="CC8" s="16"/>
      <c r="CD8" s="16"/>
      <c r="CE8" s="16"/>
      <c r="CF8" s="16"/>
      <c r="CG8" s="16"/>
    </row>
    <row r="9" spans="1:85" x14ac:dyDescent="0.45">
      <c r="A9" s="31" t="s">
        <v>55</v>
      </c>
      <c r="B9" s="3" t="s">
        <v>56</v>
      </c>
      <c r="C9" s="62" t="str">
        <f>IF(ISERROR(VLOOKUP($A9,#REF!,5,FALSE))=TRUE,"",VLOOKUP($A9,#REF!,14,FALSE)/VLOOKUP($A9,#REF!,5,FALSE))</f>
        <v/>
      </c>
      <c r="D9" s="62" t="str">
        <f>IF(ISERROR(VLOOKUP($A9,#REF!,5,FALSE))=TRUE,"",VLOOKUP($A9,#REF!,15,FALSE)/VLOOKUP($A9,#REF!,5,FALSE))</f>
        <v/>
      </c>
      <c r="E9" s="12">
        <f>SUM(C9:D9)</f>
        <v>0</v>
      </c>
      <c r="F9" s="62" t="str">
        <f>IF(ISERROR(VLOOKUP($A9,#REF!,5,FALSE))=TRUE,"",VLOOKUP($A9,#REF!,15,FALSE)/VLOOKUP($A9,#REF!,7,FALSE))</f>
        <v/>
      </c>
      <c r="G9" s="12" t="str">
        <f>F9</f>
        <v/>
      </c>
      <c r="H9" s="62" t="str">
        <f>IF(ISERROR(VLOOKUP($A9,#REF!,5,FALSE))=TRUE,"",VLOOKUP($A9,#REF!,15,FALSE)/VLOOKUP($A9,#REF!,9,FALSE))</f>
        <v/>
      </c>
      <c r="I9" s="12" t="str">
        <f>H9</f>
        <v/>
      </c>
      <c r="J9" s="63" t="str">
        <f>IF(ISERROR(VLOOKUP($A9,#REF!,5,FALSE))=TRUE,"",VLOOKUP($A9,#REF!,14,FALSE)/(VLOOKUP($A9,#REF!,14,FALSE)+VLOOKUP($A9,#REF!,15,FALSE)))</f>
        <v/>
      </c>
      <c r="K9" s="63" t="str">
        <f>IF(ISERROR(VLOOKUP($A9,#REF!,5,FALSE))=TRUE,"",VLOOKUP($A9,#REF!,15,FALSE)/(VLOOKUP($A9,#REF!,14,FALSE)+VLOOKUP($A9,#REF!,15,FALSE)))</f>
        <v/>
      </c>
      <c r="L9" s="29" t="str">
        <f>K9</f>
        <v/>
      </c>
      <c r="M9" s="62" t="str">
        <f>IF(ISERROR(VLOOKUP($A9,#REF!,5,FALSE))=TRUE,"",VLOOKUP($A9,#REF!,6,FALSE)/VLOOKUP($A9,#REF!,5,FALSE))</f>
        <v/>
      </c>
      <c r="N9" s="62" t="str">
        <f>IF(ISERROR(VLOOKUP($A9,#REF!,5,FALSE))=TRUE,"",VLOOKUP($A9,#REF!,7,FALSE)/VLOOKUP($A9,#REF!,5,FALSE))</f>
        <v/>
      </c>
      <c r="O9" s="12">
        <f>SUM(M9:N9)</f>
        <v>0</v>
      </c>
      <c r="P9" s="62" t="str">
        <f>IF(ISERROR(VLOOKUP($A9,#REF!,5,FALSE))=TRUE,"",VLOOKUP($A9,#REF!,8,FALSE)/VLOOKUP($A9,#REF!,5,FALSE))</f>
        <v/>
      </c>
      <c r="Q9" s="62" t="str">
        <f>IF(ISERROR(VLOOKUP($A9,#REF!,5,FALSE))=TRUE,"",VLOOKUP($A9,#REF!,9,FALSE)/VLOOKUP($A9,#REF!,5,FALSE))</f>
        <v/>
      </c>
      <c r="R9" s="12">
        <f>SUM(P9:Q9)</f>
        <v>0</v>
      </c>
      <c r="S9" s="62" t="str">
        <f>IF(ISERROR(VLOOKUP($A9,#REF!,5,FALSE))=TRUE,"",VLOOKUP($A9,#REF!,18,FALSE)/VLOOKUP($A9,#REF!,5,FALSE))</f>
        <v/>
      </c>
      <c r="T9" s="62" t="str">
        <f>IF(ISERROR(VLOOKUP($A9,#REF!,5,FALSE))=TRUE,"",VLOOKUP($A9,#REF!,19,FALSE)/VLOOKUP($A9,#REF!,5,FALSE))</f>
        <v/>
      </c>
      <c r="U9" s="12">
        <f>SUM(S9:T9)</f>
        <v>0</v>
      </c>
      <c r="V9" s="62" t="str">
        <f>IF(ISERROR(VLOOKUP($A9,#REF!,5,FALSE))=TRUE,"",VLOOKUP($A9,#REF!,19,FALSE)/VLOOKUP($A9,#REF!,21,FALSE))</f>
        <v/>
      </c>
      <c r="W9" s="12" t="str">
        <f>V9</f>
        <v/>
      </c>
      <c r="X9" s="63" t="str">
        <f>IF(ISERROR(VLOOKUP($A9,#REF!,5,FALSE))=TRUE,"",VLOOKUP($A9,#REF!,18,FALSE)/(VLOOKUP($A9,#REF!,18,FALSE)+VLOOKUP($A9,#REF!,19,FALSE)))</f>
        <v/>
      </c>
      <c r="Y9" s="63" t="str">
        <f>IF(ISERROR(VLOOKUP($A9,#REF!,5,FALSE))=TRUE,"",VLOOKUP($A9,#REF!,19,FALSE)/(VLOOKUP($A9,#REF!,18,FALSE)+VLOOKUP($A9,#REF!,19,FALSE)))</f>
        <v/>
      </c>
      <c r="Z9" s="29" t="str">
        <f>Y9</f>
        <v/>
      </c>
      <c r="AA9" s="62" t="str">
        <f>IF(ISERROR(VLOOKUP($A9,#REF!,5,FALSE))=TRUE,"",VLOOKUP($A9,#REF!,20,FALSE)/VLOOKUP($A9,#REF!,5,FALSE))</f>
        <v/>
      </c>
      <c r="AB9" s="62" t="str">
        <f>IF(ISERROR(VLOOKUP($A9,#REF!,5,FALSE))=TRUE,"",VLOOKUP($A9,#REF!,21,FALSE)/VLOOKUP($A9,#REF!,5,FALSE))</f>
        <v/>
      </c>
      <c r="AC9" s="12">
        <f>SUM(AA9:AB9)</f>
        <v>0</v>
      </c>
      <c r="AD9" s="62" t="str">
        <f>IF(ISERROR(VLOOKUP($A9,#REF!,5,FALSE))=TRUE,"",VLOOKUP($A9,#REF!,26,FALSE)/VLOOKUP($A9,#REF!,5,FALSE))</f>
        <v/>
      </c>
      <c r="AE9" s="62" t="str">
        <f>IF(ISERROR(VLOOKUP($A9,#REF!,5,FALSE))=TRUE,"",VLOOKUP($A9,#REF!,27,FALSE)/VLOOKUP($A9,#REF!,5,FALSE))</f>
        <v/>
      </c>
      <c r="AF9" s="12">
        <f>SUM(AD9:AE9)</f>
        <v>0</v>
      </c>
      <c r="AG9" s="62" t="str">
        <f>IF(ISERROR(VLOOKUP($A9,#REF!,5,FALSE))=TRUE,"",VLOOKUP($A9,#REF!,27,FALSE)/VLOOKUP($A9,#REF!,29,FALSE))</f>
        <v/>
      </c>
      <c r="AH9" s="12" t="str">
        <f>AG9</f>
        <v/>
      </c>
      <c r="AI9" s="63" t="str">
        <f>IF(ISERROR(VLOOKUP($A9,#REF!,5,FALSE))=TRUE,"",VLOOKUP($A9,#REF!,26,FALSE)/(VLOOKUP($A9,#REF!,26,FALSE)+VLOOKUP($A9,#REF!,27,FALSE)))</f>
        <v/>
      </c>
      <c r="AJ9" s="63" t="str">
        <f>IF(ISERROR(VLOOKUP($A9,#REF!,5,FALSE))=TRUE,"",VLOOKUP($A9,#REF!,27,FALSE)/(VLOOKUP($A9,#REF!,26,FALSE)+VLOOKUP($A9,#REF!,27,FALSE)))</f>
        <v/>
      </c>
      <c r="AK9" s="29" t="str">
        <f>AJ9</f>
        <v/>
      </c>
      <c r="AL9" s="62" t="str">
        <f>IF(ISERROR(VLOOKUP($A9,#REF!,5,FALSE))=TRUE,"",VLOOKUP($A9,#REF!,28,FALSE)/VLOOKUP($A9,#REF!,5,FALSE))</f>
        <v/>
      </c>
      <c r="AM9" s="62" t="str">
        <f>IF(ISERROR(VLOOKUP($A9,#REF!,5,FALSE))=TRUE,"",VLOOKUP($A9,#REF!,29,FALSE)/VLOOKUP($A9,#REF!,5,FALSE))</f>
        <v/>
      </c>
      <c r="AN9" s="12">
        <f>SUM(AL9:AM9)</f>
        <v>0</v>
      </c>
      <c r="AO9" s="62" t="str">
        <f>IF(ISERROR(VLOOKUP($A9,#REF!,5,FALSE))=TRUE,"",VLOOKUP($A9,#REF!,22,FALSE)/VLOOKUP($A9,#REF!,5,FALSE))</f>
        <v/>
      </c>
      <c r="AP9" s="62" t="str">
        <f>IF(ISERROR(VLOOKUP($A9,#REF!,5,FALSE))=TRUE,"",VLOOKUP($A9,#REF!,23,FALSE)/VLOOKUP($A9,#REF!,5,FALSE))</f>
        <v/>
      </c>
      <c r="AQ9" s="12">
        <f>SUM(AO9:AP9)</f>
        <v>0</v>
      </c>
      <c r="AR9" s="62" t="str">
        <f>IF(ISERROR(VLOOKUP($A9,#REF!,5,FALSE))=TRUE,"",VLOOKUP($A9,#REF!,23,FALSE)/VLOOKUP($A9,#REF!,25,FALSE))</f>
        <v/>
      </c>
      <c r="AS9" s="12" t="str">
        <f>AR9</f>
        <v/>
      </c>
      <c r="AT9" s="63" t="str">
        <f>IF(ISERROR(VLOOKUP($A9,#REF!,5,FALSE))=TRUE,"",VLOOKUP($A9,#REF!,22,FALSE)/(VLOOKUP($A9,#REF!,22,FALSE)+VLOOKUP($A9,#REF!,23,FALSE)))</f>
        <v/>
      </c>
      <c r="AU9" s="63" t="str">
        <f>IF(ISERROR(VLOOKUP($A9,#REF!,5,FALSE))=TRUE,"",VLOOKUP($A9,#REF!,23,FALSE)/(VLOOKUP($A9,#REF!,22,FALSE)+VLOOKUP($A9,#REF!,23,FALSE)))</f>
        <v/>
      </c>
      <c r="AV9" s="29" t="str">
        <f>AU9</f>
        <v/>
      </c>
      <c r="AW9" s="62" t="str">
        <f>IF(ISERROR(VLOOKUP($A9,#REF!,5,FALSE))=TRUE,"",VLOOKUP($A9,#REF!,24,FALSE)/VLOOKUP($A9,#REF!,5,FALSE))</f>
        <v/>
      </c>
      <c r="AX9" s="62" t="str">
        <f>IF(ISERROR(VLOOKUP($A9,#REF!,5,FALSE))=TRUE,"",VLOOKUP($A9,#REF!,25,FALSE)/VLOOKUP($A9,#REF!,5,FALSE))</f>
        <v/>
      </c>
      <c r="AY9" s="12">
        <f>SUM(AW9:AX9)</f>
        <v>0</v>
      </c>
      <c r="AZ9" s="59" t="s">
        <v>57</v>
      </c>
      <c r="BB9" s="16"/>
      <c r="BC9" s="16"/>
      <c r="BD9" s="16"/>
      <c r="BE9" s="16"/>
      <c r="BF9" s="16"/>
      <c r="BG9" s="16"/>
      <c r="BH9" s="16"/>
      <c r="BI9" s="16"/>
      <c r="BJ9" s="16"/>
      <c r="BK9" s="16"/>
      <c r="BL9" s="16"/>
      <c r="BM9" s="16"/>
      <c r="BN9" s="16"/>
      <c r="BO9" s="16"/>
      <c r="BP9" s="16"/>
      <c r="BQ9" s="32"/>
      <c r="BR9" s="16"/>
      <c r="BS9" s="16"/>
      <c r="BT9" s="16"/>
      <c r="BU9" s="16"/>
      <c r="BV9" s="16"/>
      <c r="BW9" s="16"/>
      <c r="BX9" s="16"/>
      <c r="BY9" s="16"/>
      <c r="BZ9" s="16"/>
      <c r="CA9" s="16"/>
      <c r="CB9" s="16"/>
      <c r="CC9" s="16"/>
      <c r="CD9" s="16"/>
      <c r="CE9" s="16"/>
      <c r="CF9" s="16"/>
      <c r="CG9" s="16"/>
    </row>
    <row r="10" spans="1:85" x14ac:dyDescent="0.45">
      <c r="A10" s="31" t="str">
        <f>CONCATENATE(LEFT($B$3,2),"00")</f>
        <v>0200</v>
      </c>
      <c r="B10" s="30" t="str">
        <f>IF(ISERROR(VLOOKUP($A10,#REF!,4,FALSE))=TRUE,"",VLOOKUP($A10,#REF!,4,FALSE))</f>
        <v/>
      </c>
      <c r="C10" s="62" t="str">
        <f>IF(ISERROR(VLOOKUP($A10,#REF!,5,FALSE))=TRUE,"",VLOOKUP($A10,#REF!,14,FALSE)/VLOOKUP($A10,#REF!,5,FALSE))</f>
        <v/>
      </c>
      <c r="D10" s="62" t="str">
        <f>IF(ISERROR(VLOOKUP($A10,#REF!,5,FALSE))=TRUE,"",VLOOKUP($A10,#REF!,15,FALSE)/VLOOKUP($A10,#REF!,5,FALSE))</f>
        <v/>
      </c>
      <c r="E10" s="12">
        <f>E9</f>
        <v>0</v>
      </c>
      <c r="F10" s="62" t="str">
        <f>IF(ISERROR(VLOOKUP($A10,#REF!,5,FALSE))=TRUE,"",VLOOKUP($A10,#REF!,15,FALSE)/VLOOKUP($A10,#REF!,7,FALSE))</f>
        <v/>
      </c>
      <c r="G10" s="12" t="str">
        <f>G9</f>
        <v/>
      </c>
      <c r="H10" s="62" t="str">
        <f>IF(ISERROR(VLOOKUP($A10,#REF!,5,FALSE))=TRUE,"",VLOOKUP($A10,#REF!,15,FALSE)/VLOOKUP($A10,#REF!,9,FALSE))</f>
        <v/>
      </c>
      <c r="I10" s="12" t="str">
        <f>I9</f>
        <v/>
      </c>
      <c r="J10" s="63" t="str">
        <f>IF(ISERROR(VLOOKUP($A10,#REF!,5,FALSE))=TRUE,"",VLOOKUP($A10,#REF!,14,FALSE)/(VLOOKUP($A10,#REF!,14,FALSE)+VLOOKUP($A10,#REF!,15,FALSE)))</f>
        <v/>
      </c>
      <c r="K10" s="63" t="str">
        <f>IF(ISERROR(VLOOKUP($A10,#REF!,5,FALSE))=TRUE,"",VLOOKUP($A10,#REF!,15,FALSE)/(VLOOKUP($A10,#REF!,14,FALSE)+VLOOKUP($A10,#REF!,15,FALSE)))</f>
        <v/>
      </c>
      <c r="L10" s="29" t="str">
        <f>L9</f>
        <v/>
      </c>
      <c r="M10" s="62" t="str">
        <f>IF(ISERROR(VLOOKUP($A10,#REF!,5,FALSE))=TRUE,"",VLOOKUP($A10,#REF!,6,FALSE)/VLOOKUP($A10,#REF!,5,FALSE))</f>
        <v/>
      </c>
      <c r="N10" s="62" t="str">
        <f>IF(ISERROR(VLOOKUP($A10,#REF!,5,FALSE))=TRUE,"",VLOOKUP($A10,#REF!,7,FALSE)/VLOOKUP($A10,#REF!,5,FALSE))</f>
        <v/>
      </c>
      <c r="O10" s="12">
        <f>O9</f>
        <v>0</v>
      </c>
      <c r="P10" s="62" t="str">
        <f>IF(ISERROR(VLOOKUP($A10,#REF!,5,FALSE))=TRUE,"",VLOOKUP($A10,#REF!,8,FALSE)/VLOOKUP($A10,#REF!,5,FALSE))</f>
        <v/>
      </c>
      <c r="Q10" s="62" t="str">
        <f>IF(ISERROR(VLOOKUP($A10,#REF!,5,FALSE))=TRUE,"",VLOOKUP($A10,#REF!,9,FALSE)/VLOOKUP($A10,#REF!,5,FALSE))</f>
        <v/>
      </c>
      <c r="R10" s="12">
        <f>R9</f>
        <v>0</v>
      </c>
      <c r="S10" s="62" t="str">
        <f>IF(ISERROR(VLOOKUP($A10,#REF!,5,FALSE))=TRUE,"",VLOOKUP($A10,#REF!,18,FALSE)/VLOOKUP($A10,#REF!,5,FALSE))</f>
        <v/>
      </c>
      <c r="T10" s="62" t="str">
        <f>IF(ISERROR(VLOOKUP($A10,#REF!,5,FALSE))=TRUE,"",VLOOKUP($A10,#REF!,19,FALSE)/VLOOKUP($A10,#REF!,5,FALSE))</f>
        <v/>
      </c>
      <c r="U10" s="12">
        <f>U9</f>
        <v>0</v>
      </c>
      <c r="V10" s="62" t="str">
        <f>IF(ISERROR(VLOOKUP($A10,#REF!,5,FALSE))=TRUE,"",VLOOKUP($A10,#REF!,19,FALSE)/VLOOKUP($A10,#REF!,21,FALSE))</f>
        <v/>
      </c>
      <c r="W10" s="12" t="str">
        <f>W9</f>
        <v/>
      </c>
      <c r="X10" s="63" t="str">
        <f>IF(ISERROR(VLOOKUP($A10,#REF!,5,FALSE))=TRUE,"",VLOOKUP($A10,#REF!,18,FALSE)/(VLOOKUP($A10,#REF!,18,FALSE)+VLOOKUP($A10,#REF!,19,FALSE)))</f>
        <v/>
      </c>
      <c r="Y10" s="63" t="str">
        <f>IF(ISERROR(VLOOKUP($A10,#REF!,5,FALSE))=TRUE,"",VLOOKUP($A10,#REF!,19,FALSE)/(VLOOKUP($A10,#REF!,18,FALSE)+VLOOKUP($A10,#REF!,19,FALSE)))</f>
        <v/>
      </c>
      <c r="Z10" s="29" t="str">
        <f>Z9</f>
        <v/>
      </c>
      <c r="AA10" s="62" t="str">
        <f>IF(ISERROR(VLOOKUP($A10,#REF!,5,FALSE))=TRUE,"",VLOOKUP($A10,#REF!,20,FALSE)/VLOOKUP($A10,#REF!,5,FALSE))</f>
        <v/>
      </c>
      <c r="AB10" s="62" t="str">
        <f>IF(ISERROR(VLOOKUP($A10,#REF!,5,FALSE))=TRUE,"",VLOOKUP($A10,#REF!,21,FALSE)/VLOOKUP($A10,#REF!,5,FALSE))</f>
        <v/>
      </c>
      <c r="AC10" s="12">
        <f>AC9</f>
        <v>0</v>
      </c>
      <c r="AD10" s="62" t="str">
        <f>IF(ISERROR(VLOOKUP($A10,#REF!,5,FALSE))=TRUE,"",VLOOKUP($A10,#REF!,26,FALSE)/VLOOKUP($A10,#REF!,5,FALSE))</f>
        <v/>
      </c>
      <c r="AE10" s="62" t="str">
        <f>IF(ISERROR(VLOOKUP($A10,#REF!,5,FALSE))=TRUE,"",VLOOKUP($A10,#REF!,27,FALSE)/VLOOKUP($A10,#REF!,5,FALSE))</f>
        <v/>
      </c>
      <c r="AF10" s="12">
        <f>AF9</f>
        <v>0</v>
      </c>
      <c r="AG10" s="62" t="str">
        <f>IF(ISERROR(VLOOKUP($A10,#REF!,5,FALSE))=TRUE,"",VLOOKUP($A10,#REF!,27,FALSE)/VLOOKUP($A10,#REF!,29,FALSE))</f>
        <v/>
      </c>
      <c r="AH10" s="12" t="str">
        <f>AH9</f>
        <v/>
      </c>
      <c r="AI10" s="63" t="str">
        <f>IF(ISERROR(VLOOKUP($A10,#REF!,5,FALSE))=TRUE,"",VLOOKUP($A10,#REF!,26,FALSE)/(VLOOKUP($A10,#REF!,26,FALSE)+VLOOKUP($A10,#REF!,27,FALSE)))</f>
        <v/>
      </c>
      <c r="AJ10" s="63" t="str">
        <f>IF(ISERROR(VLOOKUP($A10,#REF!,5,FALSE))=TRUE,"",VLOOKUP($A10,#REF!,27,FALSE)/(VLOOKUP($A10,#REF!,26,FALSE)+VLOOKUP($A10,#REF!,27,FALSE)))</f>
        <v/>
      </c>
      <c r="AK10" s="29" t="str">
        <f>AK9</f>
        <v/>
      </c>
      <c r="AL10" s="62" t="str">
        <f>IF(ISERROR(VLOOKUP($A10,#REF!,5,FALSE))=TRUE,"",VLOOKUP($A10,#REF!,28,FALSE)/VLOOKUP($A10,#REF!,5,FALSE))</f>
        <v/>
      </c>
      <c r="AM10" s="62" t="str">
        <f>IF(ISERROR(VLOOKUP($A10,#REF!,5,FALSE))=TRUE,"",VLOOKUP($A10,#REF!,29,FALSE)/VLOOKUP($A10,#REF!,5,FALSE))</f>
        <v/>
      </c>
      <c r="AN10" s="12">
        <f>AN9</f>
        <v>0</v>
      </c>
      <c r="AO10" s="62" t="str">
        <f>IF(ISERROR(VLOOKUP($A10,#REF!,5,FALSE))=TRUE,"",VLOOKUP($A10,#REF!,22,FALSE)/VLOOKUP($A10,#REF!,5,FALSE))</f>
        <v/>
      </c>
      <c r="AP10" s="62" t="str">
        <f>IF(ISERROR(VLOOKUP($A10,#REF!,5,FALSE))=TRUE,"",VLOOKUP($A10,#REF!,23,FALSE)/VLOOKUP($A10,#REF!,5,FALSE))</f>
        <v/>
      </c>
      <c r="AQ10" s="12">
        <f>AQ9</f>
        <v>0</v>
      </c>
      <c r="AR10" s="62" t="str">
        <f>IF(ISERROR(VLOOKUP($A10,#REF!,5,FALSE))=TRUE,"",VLOOKUP($A10,#REF!,23,FALSE)/VLOOKUP($A10,#REF!,25,FALSE))</f>
        <v/>
      </c>
      <c r="AS10" s="12" t="str">
        <f>AS9</f>
        <v/>
      </c>
      <c r="AT10" s="63" t="str">
        <f>IF(ISERROR(VLOOKUP($A10,#REF!,5,FALSE))=TRUE,"",VLOOKUP($A10,#REF!,22,FALSE)/(VLOOKUP($A10,#REF!,22,FALSE)+VLOOKUP($A10,#REF!,23,FALSE)))</f>
        <v/>
      </c>
      <c r="AU10" s="63" t="str">
        <f>IF(ISERROR(VLOOKUP($A10,#REF!,5,FALSE))=TRUE,"",VLOOKUP($A10,#REF!,23,FALSE)/(VLOOKUP($A10,#REF!,22,FALSE)+VLOOKUP($A10,#REF!,23,FALSE)))</f>
        <v/>
      </c>
      <c r="AV10" s="29" t="str">
        <f>AV9</f>
        <v/>
      </c>
      <c r="AW10" s="62" t="str">
        <f>IF(ISERROR(VLOOKUP($A10,#REF!,5,FALSE))=TRUE,"",VLOOKUP($A10,#REF!,24,FALSE)/VLOOKUP($A10,#REF!,5,FALSE))</f>
        <v/>
      </c>
      <c r="AX10" s="62" t="str">
        <f>IF(ISERROR(VLOOKUP($A10,#REF!,5,FALSE))=TRUE,"",VLOOKUP($A10,#REF!,25,FALSE)/VLOOKUP($A10,#REF!,5,FALSE))</f>
        <v/>
      </c>
      <c r="AY10" s="12">
        <f>AY9</f>
        <v>0</v>
      </c>
      <c r="AZ10" s="59" t="s">
        <v>58</v>
      </c>
      <c r="BB10" s="16"/>
      <c r="BC10" s="16"/>
      <c r="BD10" s="16"/>
      <c r="BE10" s="16"/>
      <c r="BF10" s="16"/>
      <c r="BG10" s="16"/>
      <c r="BH10" s="16"/>
      <c r="BI10" s="16"/>
      <c r="BJ10" s="16"/>
      <c r="BK10" s="16"/>
      <c r="BL10" s="16"/>
      <c r="BM10" s="16"/>
      <c r="BN10" s="16"/>
      <c r="BO10" s="16"/>
      <c r="BP10" s="16"/>
      <c r="BQ10" s="23"/>
      <c r="BR10" s="16"/>
      <c r="BS10" s="16"/>
      <c r="BT10" s="16"/>
      <c r="BU10" s="16"/>
      <c r="BV10" s="16"/>
      <c r="BW10" s="16"/>
      <c r="BX10" s="16"/>
      <c r="BY10" s="16"/>
      <c r="BZ10" s="16"/>
      <c r="CA10" s="16"/>
      <c r="CB10" s="16"/>
      <c r="CC10" s="16"/>
      <c r="CD10" s="16"/>
      <c r="CE10" s="16"/>
      <c r="CF10" s="16"/>
      <c r="CG10" s="16"/>
    </row>
    <row r="11" spans="1:85" x14ac:dyDescent="0.45">
      <c r="A11" s="31" t="str">
        <f>CONCATENATE(LEFT($B$3,2),"01")</f>
        <v>0201</v>
      </c>
      <c r="B11" s="30" t="str">
        <f>IF(ISERROR(VLOOKUP($A11,#REF!,4,FALSE))=TRUE,"",VLOOKUP($A11,#REF!,4,FALSE))</f>
        <v/>
      </c>
      <c r="C11" s="62" t="str">
        <f>IF(ISERROR(VLOOKUP($A11,#REF!,5,FALSE))=TRUE,"",VLOOKUP($A11,#REF!,14,FALSE)/VLOOKUP($A11,#REF!,5,FALSE))</f>
        <v/>
      </c>
      <c r="D11" s="62" t="str">
        <f>IF(ISERROR(VLOOKUP($A11,#REF!,5,FALSE))=TRUE,"",VLOOKUP($A11,#REF!,15,FALSE)/VLOOKUP($A11,#REF!,5,FALSE))</f>
        <v/>
      </c>
      <c r="E11" s="12">
        <f t="shared" ref="E11:E31" si="0">E10</f>
        <v>0</v>
      </c>
      <c r="F11" s="62" t="str">
        <f>IF(ISERROR(VLOOKUP($A11,#REF!,5,FALSE))=TRUE,"",VLOOKUP($A11,#REF!,15,FALSE)/VLOOKUP($A11,#REF!,7,FALSE))</f>
        <v/>
      </c>
      <c r="G11" s="12" t="str">
        <f t="shared" ref="G11:G31" si="1">G10</f>
        <v/>
      </c>
      <c r="H11" s="62" t="str">
        <f>IF(ISERROR(VLOOKUP($A11,#REF!,5,FALSE))=TRUE,"",VLOOKUP($A11,#REF!,15,FALSE)/VLOOKUP($A11,#REF!,9,FALSE))</f>
        <v/>
      </c>
      <c r="I11" s="12" t="str">
        <f t="shared" ref="I11:I31" si="2">I10</f>
        <v/>
      </c>
      <c r="J11" s="63" t="str">
        <f>IF(ISERROR(VLOOKUP($A11,#REF!,5,FALSE))=TRUE,"",VLOOKUP($A11,#REF!,14,FALSE)/(VLOOKUP($A11,#REF!,14,FALSE)+VLOOKUP($A11,#REF!,15,FALSE)))</f>
        <v/>
      </c>
      <c r="K11" s="63" t="str">
        <f>IF(ISERROR(VLOOKUP($A11,#REF!,5,FALSE))=TRUE,"",VLOOKUP($A11,#REF!,15,FALSE)/(VLOOKUP($A11,#REF!,14,FALSE)+VLOOKUP($A11,#REF!,15,FALSE)))</f>
        <v/>
      </c>
      <c r="L11" s="29" t="str">
        <f t="shared" ref="L11:L31" si="3">L10</f>
        <v/>
      </c>
      <c r="M11" s="62" t="str">
        <f>IF(ISERROR(VLOOKUP($A11,#REF!,5,FALSE))=TRUE,"",VLOOKUP($A11,#REF!,6,FALSE)/VLOOKUP($A11,#REF!,5,FALSE))</f>
        <v/>
      </c>
      <c r="N11" s="62" t="str">
        <f>IF(ISERROR(VLOOKUP($A11,#REF!,5,FALSE))=TRUE,"",VLOOKUP($A11,#REF!,7,FALSE)/VLOOKUP($A11,#REF!,5,FALSE))</f>
        <v/>
      </c>
      <c r="O11" s="12">
        <f t="shared" ref="O11:O31" si="4">O10</f>
        <v>0</v>
      </c>
      <c r="P11" s="62" t="str">
        <f>IF(ISERROR(VLOOKUP($A11,#REF!,5,FALSE))=TRUE,"",VLOOKUP($A11,#REF!,8,FALSE)/VLOOKUP($A11,#REF!,5,FALSE))</f>
        <v/>
      </c>
      <c r="Q11" s="62" t="str">
        <f>IF(ISERROR(VLOOKUP($A11,#REF!,5,FALSE))=TRUE,"",VLOOKUP($A11,#REF!,9,FALSE)/VLOOKUP($A11,#REF!,5,FALSE))</f>
        <v/>
      </c>
      <c r="R11" s="12">
        <f t="shared" ref="R11:R31" si="5">R10</f>
        <v>0</v>
      </c>
      <c r="S11" s="62" t="str">
        <f>IF(ISERROR(VLOOKUP($A11,#REF!,5,FALSE))=TRUE,"",VLOOKUP($A11,#REF!,18,FALSE)/VLOOKUP($A11,#REF!,5,FALSE))</f>
        <v/>
      </c>
      <c r="T11" s="62" t="str">
        <f>IF(ISERROR(VLOOKUP($A11,#REF!,5,FALSE))=TRUE,"",VLOOKUP($A11,#REF!,19,FALSE)/VLOOKUP($A11,#REF!,5,FALSE))</f>
        <v/>
      </c>
      <c r="U11" s="12">
        <f t="shared" ref="U11:W31" si="6">U10</f>
        <v>0</v>
      </c>
      <c r="V11" s="62" t="str">
        <f>IF(ISERROR(VLOOKUP($A11,#REF!,5,FALSE))=TRUE,"",VLOOKUP($A11,#REF!,19,FALSE)/VLOOKUP($A11,#REF!,21,FALSE))</f>
        <v/>
      </c>
      <c r="W11" s="12" t="str">
        <f t="shared" si="6"/>
        <v/>
      </c>
      <c r="X11" s="63" t="str">
        <f>IF(ISERROR(VLOOKUP($A11,#REF!,5,FALSE))=TRUE,"",VLOOKUP($A11,#REF!,18,FALSE)/(VLOOKUP($A11,#REF!,18,FALSE)+VLOOKUP($A11,#REF!,19,FALSE)))</f>
        <v/>
      </c>
      <c r="Y11" s="63" t="str">
        <f>IF(ISERROR(VLOOKUP($A11,#REF!,5,FALSE))=TRUE,"",VLOOKUP($A11,#REF!,19,FALSE)/(VLOOKUP($A11,#REF!,18,FALSE)+VLOOKUP($A11,#REF!,19,FALSE)))</f>
        <v/>
      </c>
      <c r="Z11" s="29" t="str">
        <f t="shared" ref="Z11:Z31" si="7">Z10</f>
        <v/>
      </c>
      <c r="AA11" s="62" t="str">
        <f>IF(ISERROR(VLOOKUP($A11,#REF!,5,FALSE))=TRUE,"",VLOOKUP($A11,#REF!,20,FALSE)/VLOOKUP($A11,#REF!,5,FALSE))</f>
        <v/>
      </c>
      <c r="AB11" s="62" t="str">
        <f>IF(ISERROR(VLOOKUP($A11,#REF!,5,FALSE))=TRUE,"",VLOOKUP($A11,#REF!,21,FALSE)/VLOOKUP($A11,#REF!,5,FALSE))</f>
        <v/>
      </c>
      <c r="AC11" s="12">
        <f t="shared" ref="AC11:AC31" si="8">AC10</f>
        <v>0</v>
      </c>
      <c r="AD11" s="62" t="str">
        <f>IF(ISERROR(VLOOKUP($A11,#REF!,5,FALSE))=TRUE,"",VLOOKUP($A11,#REF!,26,FALSE)/VLOOKUP($A11,#REF!,5,FALSE))</f>
        <v/>
      </c>
      <c r="AE11" s="62" t="str">
        <f>IF(ISERROR(VLOOKUP($A11,#REF!,5,FALSE))=TRUE,"",VLOOKUP($A11,#REF!,27,FALSE)/VLOOKUP($A11,#REF!,5,FALSE))</f>
        <v/>
      </c>
      <c r="AF11" s="12">
        <f t="shared" ref="AF11:AF31" si="9">AF10</f>
        <v>0</v>
      </c>
      <c r="AG11" s="62" t="str">
        <f>IF(ISERROR(VLOOKUP($A11,#REF!,5,FALSE))=TRUE,"",VLOOKUP($A11,#REF!,27,FALSE)/VLOOKUP($A11,#REF!,29,FALSE))</f>
        <v/>
      </c>
      <c r="AH11" s="12" t="str">
        <f t="shared" ref="AH11:AH31" si="10">AH10</f>
        <v/>
      </c>
      <c r="AI11" s="63" t="str">
        <f>IF(ISERROR(VLOOKUP($A11,#REF!,5,FALSE))=TRUE,"",VLOOKUP($A11,#REF!,26,FALSE)/(VLOOKUP($A11,#REF!,26,FALSE)+VLOOKUP($A11,#REF!,27,FALSE)))</f>
        <v/>
      </c>
      <c r="AJ11" s="63" t="str">
        <f>IF(ISERROR(VLOOKUP($A11,#REF!,5,FALSE))=TRUE,"",VLOOKUP($A11,#REF!,27,FALSE)/(VLOOKUP($A11,#REF!,26,FALSE)+VLOOKUP($A11,#REF!,27,FALSE)))</f>
        <v/>
      </c>
      <c r="AK11" s="29" t="str">
        <f t="shared" ref="AK11:AK31" si="11">AK10</f>
        <v/>
      </c>
      <c r="AL11" s="62" t="str">
        <f>IF(ISERROR(VLOOKUP($A11,#REF!,5,FALSE))=TRUE,"",VLOOKUP($A11,#REF!,28,FALSE)/VLOOKUP($A11,#REF!,5,FALSE))</f>
        <v/>
      </c>
      <c r="AM11" s="62" t="str">
        <f>IF(ISERROR(VLOOKUP($A11,#REF!,5,FALSE))=TRUE,"",VLOOKUP($A11,#REF!,29,FALSE)/VLOOKUP($A11,#REF!,5,FALSE))</f>
        <v/>
      </c>
      <c r="AN11" s="12">
        <f t="shared" ref="AN11:AN31" si="12">AN10</f>
        <v>0</v>
      </c>
      <c r="AO11" s="62" t="str">
        <f>IF(ISERROR(VLOOKUP($A11,#REF!,5,FALSE))=TRUE,"",VLOOKUP($A11,#REF!,22,FALSE)/VLOOKUP($A11,#REF!,5,FALSE))</f>
        <v/>
      </c>
      <c r="AP11" s="62" t="str">
        <f>IF(ISERROR(VLOOKUP($A11,#REF!,5,FALSE))=TRUE,"",VLOOKUP($A11,#REF!,23,FALSE)/VLOOKUP($A11,#REF!,5,FALSE))</f>
        <v/>
      </c>
      <c r="AQ11" s="12">
        <f t="shared" ref="AQ11:AQ31" si="13">AQ10</f>
        <v>0</v>
      </c>
      <c r="AR11" s="62" t="str">
        <f>IF(ISERROR(VLOOKUP($A11,#REF!,5,FALSE))=TRUE,"",VLOOKUP($A11,#REF!,23,FALSE)/VLOOKUP($A11,#REF!,25,FALSE))</f>
        <v/>
      </c>
      <c r="AS11" s="12" t="str">
        <f t="shared" ref="AS11:AS31" si="14">AS10</f>
        <v/>
      </c>
      <c r="AT11" s="63" t="str">
        <f>IF(ISERROR(VLOOKUP($A11,#REF!,5,FALSE))=TRUE,"",VLOOKUP($A11,#REF!,22,FALSE)/(VLOOKUP($A11,#REF!,22,FALSE)+VLOOKUP($A11,#REF!,23,FALSE)))</f>
        <v/>
      </c>
      <c r="AU11" s="63" t="str">
        <f>IF(ISERROR(VLOOKUP($A11,#REF!,5,FALSE))=TRUE,"",VLOOKUP($A11,#REF!,23,FALSE)/(VLOOKUP($A11,#REF!,22,FALSE)+VLOOKUP($A11,#REF!,23,FALSE)))</f>
        <v/>
      </c>
      <c r="AV11" s="29" t="str">
        <f t="shared" ref="AV11:AV31" si="15">AV10</f>
        <v/>
      </c>
      <c r="AW11" s="62" t="str">
        <f>IF(ISERROR(VLOOKUP($A11,#REF!,5,FALSE))=TRUE,"",VLOOKUP($A11,#REF!,24,FALSE)/VLOOKUP($A11,#REF!,5,FALSE))</f>
        <v/>
      </c>
      <c r="AX11" s="62" t="str">
        <f>IF(ISERROR(VLOOKUP($A11,#REF!,5,FALSE))=TRUE,"",VLOOKUP($A11,#REF!,25,FALSE)/VLOOKUP($A11,#REF!,5,FALSE))</f>
        <v/>
      </c>
      <c r="AY11" s="12">
        <f t="shared" ref="AY11:AY31" si="16">AY10</f>
        <v>0</v>
      </c>
      <c r="AZ11" s="59" t="s">
        <v>59</v>
      </c>
      <c r="BB11" s="16"/>
      <c r="BC11" s="16"/>
      <c r="BD11" s="16"/>
      <c r="BE11" s="16"/>
      <c r="BF11" s="16"/>
      <c r="BG11" s="16"/>
      <c r="BH11" s="16"/>
      <c r="BI11" s="16"/>
      <c r="BJ11" s="16"/>
      <c r="BK11" s="16"/>
      <c r="BL11" s="16"/>
      <c r="BM11" s="16"/>
      <c r="BN11" s="16"/>
      <c r="BO11" s="16"/>
      <c r="BP11" s="16"/>
      <c r="BQ11" s="23"/>
      <c r="BR11" s="16"/>
      <c r="BS11" s="16"/>
      <c r="BT11" s="16"/>
      <c r="BU11" s="16"/>
      <c r="BV11" s="16"/>
      <c r="BW11" s="16"/>
      <c r="BX11" s="16"/>
      <c r="BY11" s="16"/>
      <c r="BZ11" s="16"/>
      <c r="CA11" s="16"/>
      <c r="CB11" s="16"/>
      <c r="CC11" s="16"/>
      <c r="CD11" s="16"/>
      <c r="CE11" s="16"/>
      <c r="CF11" s="16"/>
      <c r="CG11" s="16"/>
    </row>
    <row r="12" spans="1:85" x14ac:dyDescent="0.45">
      <c r="A12" s="31" t="str">
        <f>CONCATENATE(LEFT($B$3,2),"02")</f>
        <v>0202</v>
      </c>
      <c r="B12" s="30" t="str">
        <f>IF(ISERROR(VLOOKUP($A12,#REF!,4,FALSE))=TRUE,"",VLOOKUP($A12,#REF!,4,FALSE))</f>
        <v/>
      </c>
      <c r="C12" s="62" t="str">
        <f>IF(ISERROR(VLOOKUP($A12,#REF!,5,FALSE))=TRUE,"",VLOOKUP($A12,#REF!,14,FALSE)/VLOOKUP($A12,#REF!,5,FALSE))</f>
        <v/>
      </c>
      <c r="D12" s="62" t="str">
        <f>IF(ISERROR(VLOOKUP($A12,#REF!,5,FALSE))=TRUE,"",VLOOKUP($A12,#REF!,15,FALSE)/VLOOKUP($A12,#REF!,5,FALSE))</f>
        <v/>
      </c>
      <c r="E12" s="12">
        <f t="shared" si="0"/>
        <v>0</v>
      </c>
      <c r="F12" s="62" t="str">
        <f>IF(ISERROR(VLOOKUP($A12,#REF!,5,FALSE))=TRUE,"",VLOOKUP($A12,#REF!,15,FALSE)/VLOOKUP($A12,#REF!,7,FALSE))</f>
        <v/>
      </c>
      <c r="G12" s="12" t="str">
        <f t="shared" si="1"/>
        <v/>
      </c>
      <c r="H12" s="62" t="str">
        <f>IF(ISERROR(VLOOKUP($A12,#REF!,5,FALSE))=TRUE,"",VLOOKUP($A12,#REF!,15,FALSE)/VLOOKUP($A12,#REF!,9,FALSE))</f>
        <v/>
      </c>
      <c r="I12" s="12" t="str">
        <f t="shared" si="2"/>
        <v/>
      </c>
      <c r="J12" s="63" t="str">
        <f>IF(ISERROR(VLOOKUP($A12,#REF!,5,FALSE))=TRUE,"",VLOOKUP($A12,#REF!,14,FALSE)/(VLOOKUP($A12,#REF!,14,FALSE)+VLOOKUP($A12,#REF!,15,FALSE)))</f>
        <v/>
      </c>
      <c r="K12" s="63" t="str">
        <f>IF(ISERROR(VLOOKUP($A12,#REF!,5,FALSE))=TRUE,"",VLOOKUP($A12,#REF!,15,FALSE)/(VLOOKUP($A12,#REF!,14,FALSE)+VLOOKUP($A12,#REF!,15,FALSE)))</f>
        <v/>
      </c>
      <c r="L12" s="29" t="str">
        <f t="shared" si="3"/>
        <v/>
      </c>
      <c r="M12" s="62" t="str">
        <f>IF(ISERROR(VLOOKUP($A12,#REF!,5,FALSE))=TRUE,"",VLOOKUP($A12,#REF!,6,FALSE)/VLOOKUP($A12,#REF!,5,FALSE))</f>
        <v/>
      </c>
      <c r="N12" s="62" t="str">
        <f>IF(ISERROR(VLOOKUP($A12,#REF!,5,FALSE))=TRUE,"",VLOOKUP($A12,#REF!,7,FALSE)/VLOOKUP($A12,#REF!,5,FALSE))</f>
        <v/>
      </c>
      <c r="O12" s="12">
        <f t="shared" si="4"/>
        <v>0</v>
      </c>
      <c r="P12" s="62" t="str">
        <f>IF(ISERROR(VLOOKUP($A12,#REF!,5,FALSE))=TRUE,"",VLOOKUP($A12,#REF!,8,FALSE)/VLOOKUP($A12,#REF!,5,FALSE))</f>
        <v/>
      </c>
      <c r="Q12" s="62" t="str">
        <f>IF(ISERROR(VLOOKUP($A12,#REF!,5,FALSE))=TRUE,"",VLOOKUP($A12,#REF!,9,FALSE)/VLOOKUP($A12,#REF!,5,FALSE))</f>
        <v/>
      </c>
      <c r="R12" s="12">
        <f t="shared" si="5"/>
        <v>0</v>
      </c>
      <c r="S12" s="62" t="str">
        <f>IF(ISERROR(VLOOKUP($A12,#REF!,5,FALSE))=TRUE,"",VLOOKUP($A12,#REF!,18,FALSE)/VLOOKUP($A12,#REF!,5,FALSE))</f>
        <v/>
      </c>
      <c r="T12" s="62" t="str">
        <f>IF(ISERROR(VLOOKUP($A12,#REF!,5,FALSE))=TRUE,"",VLOOKUP($A12,#REF!,19,FALSE)/VLOOKUP($A12,#REF!,5,FALSE))</f>
        <v/>
      </c>
      <c r="U12" s="12">
        <f t="shared" si="6"/>
        <v>0</v>
      </c>
      <c r="V12" s="62" t="str">
        <f>IF(ISERROR(VLOOKUP($A12,#REF!,5,FALSE))=TRUE,"",VLOOKUP($A12,#REF!,19,FALSE)/VLOOKUP($A12,#REF!,21,FALSE))</f>
        <v/>
      </c>
      <c r="W12" s="12" t="str">
        <f t="shared" si="6"/>
        <v/>
      </c>
      <c r="X12" s="63" t="str">
        <f>IF(ISERROR(VLOOKUP($A12,#REF!,5,FALSE))=TRUE,"",VLOOKUP($A12,#REF!,18,FALSE)/(VLOOKUP($A12,#REF!,18,FALSE)+VLOOKUP($A12,#REF!,19,FALSE)))</f>
        <v/>
      </c>
      <c r="Y12" s="63" t="str">
        <f>IF(ISERROR(VLOOKUP($A12,#REF!,5,FALSE))=TRUE,"",VLOOKUP($A12,#REF!,19,FALSE)/(VLOOKUP($A12,#REF!,18,FALSE)+VLOOKUP($A12,#REF!,19,FALSE)))</f>
        <v/>
      </c>
      <c r="Z12" s="29" t="str">
        <f t="shared" si="7"/>
        <v/>
      </c>
      <c r="AA12" s="62" t="str">
        <f>IF(ISERROR(VLOOKUP($A12,#REF!,5,FALSE))=TRUE,"",VLOOKUP($A12,#REF!,20,FALSE)/VLOOKUP($A12,#REF!,5,FALSE))</f>
        <v/>
      </c>
      <c r="AB12" s="62" t="str">
        <f>IF(ISERROR(VLOOKUP($A12,#REF!,5,FALSE))=TRUE,"",VLOOKUP($A12,#REF!,21,FALSE)/VLOOKUP($A12,#REF!,5,FALSE))</f>
        <v/>
      </c>
      <c r="AC12" s="12">
        <f t="shared" si="8"/>
        <v>0</v>
      </c>
      <c r="AD12" s="62" t="str">
        <f>IF(ISERROR(VLOOKUP($A12,#REF!,5,FALSE))=TRUE,"",VLOOKUP($A12,#REF!,26,FALSE)/VLOOKUP($A12,#REF!,5,FALSE))</f>
        <v/>
      </c>
      <c r="AE12" s="62" t="str">
        <f>IF(ISERROR(VLOOKUP($A12,#REF!,5,FALSE))=TRUE,"",VLOOKUP($A12,#REF!,27,FALSE)/VLOOKUP($A12,#REF!,5,FALSE))</f>
        <v/>
      </c>
      <c r="AF12" s="12">
        <f t="shared" si="9"/>
        <v>0</v>
      </c>
      <c r="AG12" s="62" t="str">
        <f>IF(ISERROR(VLOOKUP($A12,#REF!,5,FALSE))=TRUE,"",VLOOKUP($A12,#REF!,27,FALSE)/VLOOKUP($A12,#REF!,29,FALSE))</f>
        <v/>
      </c>
      <c r="AH12" s="12" t="str">
        <f t="shared" si="10"/>
        <v/>
      </c>
      <c r="AI12" s="63" t="str">
        <f>IF(ISERROR(VLOOKUP($A12,#REF!,5,FALSE))=TRUE,"",VLOOKUP($A12,#REF!,26,FALSE)/(VLOOKUP($A12,#REF!,26,FALSE)+VLOOKUP($A12,#REF!,27,FALSE)))</f>
        <v/>
      </c>
      <c r="AJ12" s="63" t="str">
        <f>IF(ISERROR(VLOOKUP($A12,#REF!,5,FALSE))=TRUE,"",VLOOKUP($A12,#REF!,27,FALSE)/(VLOOKUP($A12,#REF!,26,FALSE)+VLOOKUP($A12,#REF!,27,FALSE)))</f>
        <v/>
      </c>
      <c r="AK12" s="29" t="str">
        <f t="shared" si="11"/>
        <v/>
      </c>
      <c r="AL12" s="62" t="str">
        <f>IF(ISERROR(VLOOKUP($A12,#REF!,5,FALSE))=TRUE,"",VLOOKUP($A12,#REF!,28,FALSE)/VLOOKUP($A12,#REF!,5,FALSE))</f>
        <v/>
      </c>
      <c r="AM12" s="62" t="str">
        <f>IF(ISERROR(VLOOKUP($A12,#REF!,5,FALSE))=TRUE,"",VLOOKUP($A12,#REF!,29,FALSE)/VLOOKUP($A12,#REF!,5,FALSE))</f>
        <v/>
      </c>
      <c r="AN12" s="12">
        <f t="shared" si="12"/>
        <v>0</v>
      </c>
      <c r="AO12" s="62" t="str">
        <f>IF(ISERROR(VLOOKUP($A12,#REF!,5,FALSE))=TRUE,"",VLOOKUP($A12,#REF!,22,FALSE)/VLOOKUP($A12,#REF!,5,FALSE))</f>
        <v/>
      </c>
      <c r="AP12" s="62" t="str">
        <f>IF(ISERROR(VLOOKUP($A12,#REF!,5,FALSE))=TRUE,"",VLOOKUP($A12,#REF!,23,FALSE)/VLOOKUP($A12,#REF!,5,FALSE))</f>
        <v/>
      </c>
      <c r="AQ12" s="12">
        <f t="shared" si="13"/>
        <v>0</v>
      </c>
      <c r="AR12" s="62" t="str">
        <f>IF(ISERROR(VLOOKUP($A12,#REF!,5,FALSE))=TRUE,"",VLOOKUP($A12,#REF!,23,FALSE)/VLOOKUP($A12,#REF!,25,FALSE))</f>
        <v/>
      </c>
      <c r="AS12" s="12" t="str">
        <f t="shared" si="14"/>
        <v/>
      </c>
      <c r="AT12" s="63" t="str">
        <f>IF(ISERROR(VLOOKUP($A12,#REF!,5,FALSE))=TRUE,"",VLOOKUP($A12,#REF!,22,FALSE)/(VLOOKUP($A12,#REF!,22,FALSE)+VLOOKUP($A12,#REF!,23,FALSE)))</f>
        <v/>
      </c>
      <c r="AU12" s="63" t="str">
        <f>IF(ISERROR(VLOOKUP($A12,#REF!,5,FALSE))=TRUE,"",VLOOKUP($A12,#REF!,23,FALSE)/(VLOOKUP($A12,#REF!,22,FALSE)+VLOOKUP($A12,#REF!,23,FALSE)))</f>
        <v/>
      </c>
      <c r="AV12" s="29" t="str">
        <f t="shared" si="15"/>
        <v/>
      </c>
      <c r="AW12" s="62" t="str">
        <f>IF(ISERROR(VLOOKUP($A12,#REF!,5,FALSE))=TRUE,"",VLOOKUP($A12,#REF!,24,FALSE)/VLOOKUP($A12,#REF!,5,FALSE))</f>
        <v/>
      </c>
      <c r="AX12" s="62" t="str">
        <f>IF(ISERROR(VLOOKUP($A12,#REF!,5,FALSE))=TRUE,"",VLOOKUP($A12,#REF!,25,FALSE)/VLOOKUP($A12,#REF!,5,FALSE))</f>
        <v/>
      </c>
      <c r="AY12" s="12">
        <f t="shared" si="16"/>
        <v>0</v>
      </c>
      <c r="AZ12" s="59" t="s">
        <v>60</v>
      </c>
      <c r="BB12" s="16"/>
      <c r="BC12" s="16"/>
      <c r="BD12" s="16"/>
      <c r="BE12" s="16"/>
      <c r="BF12" s="16"/>
      <c r="BG12" s="16"/>
      <c r="BH12" s="16"/>
      <c r="BI12" s="16"/>
      <c r="BJ12" s="16"/>
      <c r="BK12" s="16"/>
      <c r="BL12" s="16"/>
      <c r="BM12" s="16"/>
      <c r="BN12" s="16"/>
      <c r="BO12" s="16"/>
      <c r="BP12" s="16"/>
      <c r="BQ12" s="23"/>
      <c r="BR12" s="16"/>
      <c r="BS12" s="16"/>
      <c r="BT12" s="16"/>
      <c r="BU12" s="16"/>
      <c r="BV12" s="16"/>
      <c r="BW12" s="16"/>
      <c r="BX12" s="16"/>
      <c r="BY12" s="16"/>
      <c r="BZ12" s="16"/>
      <c r="CA12" s="16"/>
      <c r="CB12" s="16"/>
      <c r="CC12" s="16"/>
      <c r="CD12" s="16"/>
      <c r="CE12" s="16"/>
      <c r="CF12" s="16"/>
      <c r="CG12" s="16"/>
    </row>
    <row r="13" spans="1:85" x14ac:dyDescent="0.45">
      <c r="A13" s="31" t="str">
        <f>CONCATENATE(LEFT($B$3,2),"03")</f>
        <v>0203</v>
      </c>
      <c r="B13" s="30" t="str">
        <f>IF(ISERROR(VLOOKUP($A13,#REF!,4,FALSE))=TRUE,"",VLOOKUP($A13,#REF!,4,FALSE))</f>
        <v/>
      </c>
      <c r="C13" s="62" t="str">
        <f>IF(ISERROR(VLOOKUP($A13,#REF!,5,FALSE))=TRUE,"",VLOOKUP($A13,#REF!,14,FALSE)/VLOOKUP($A13,#REF!,5,FALSE))</f>
        <v/>
      </c>
      <c r="D13" s="62" t="str">
        <f>IF(ISERROR(VLOOKUP($A13,#REF!,5,FALSE))=TRUE,"",VLOOKUP($A13,#REF!,15,FALSE)/VLOOKUP($A13,#REF!,5,FALSE))</f>
        <v/>
      </c>
      <c r="E13" s="12">
        <f t="shared" si="0"/>
        <v>0</v>
      </c>
      <c r="F13" s="62" t="str">
        <f>IF(ISERROR(VLOOKUP($A13,#REF!,5,FALSE))=TRUE,"",VLOOKUP($A13,#REF!,15,FALSE)/VLOOKUP($A13,#REF!,7,FALSE))</f>
        <v/>
      </c>
      <c r="G13" s="12" t="str">
        <f t="shared" si="1"/>
        <v/>
      </c>
      <c r="H13" s="62" t="str">
        <f>IF(ISERROR(VLOOKUP($A13,#REF!,5,FALSE))=TRUE,"",VLOOKUP($A13,#REF!,15,FALSE)/VLOOKUP($A13,#REF!,9,FALSE))</f>
        <v/>
      </c>
      <c r="I13" s="12" t="str">
        <f t="shared" si="2"/>
        <v/>
      </c>
      <c r="J13" s="63" t="str">
        <f>IF(ISERROR(VLOOKUP($A13,#REF!,5,FALSE))=TRUE,"",VLOOKUP($A13,#REF!,14,FALSE)/(VLOOKUP($A13,#REF!,14,FALSE)+VLOOKUP($A13,#REF!,15,FALSE)))</f>
        <v/>
      </c>
      <c r="K13" s="63" t="str">
        <f>IF(ISERROR(VLOOKUP($A13,#REF!,5,FALSE))=TRUE,"",VLOOKUP($A13,#REF!,15,FALSE)/(VLOOKUP($A13,#REF!,14,FALSE)+VLOOKUP($A13,#REF!,15,FALSE)))</f>
        <v/>
      </c>
      <c r="L13" s="29" t="str">
        <f t="shared" si="3"/>
        <v/>
      </c>
      <c r="M13" s="62" t="str">
        <f>IF(ISERROR(VLOOKUP($A13,#REF!,5,FALSE))=TRUE,"",VLOOKUP($A13,#REF!,6,FALSE)/VLOOKUP($A13,#REF!,5,FALSE))</f>
        <v/>
      </c>
      <c r="N13" s="62" t="str">
        <f>IF(ISERROR(VLOOKUP($A13,#REF!,5,FALSE))=TRUE,"",VLOOKUP($A13,#REF!,7,FALSE)/VLOOKUP($A13,#REF!,5,FALSE))</f>
        <v/>
      </c>
      <c r="O13" s="12">
        <f t="shared" si="4"/>
        <v>0</v>
      </c>
      <c r="P13" s="62" t="str">
        <f>IF(ISERROR(VLOOKUP($A13,#REF!,5,FALSE))=TRUE,"",VLOOKUP($A13,#REF!,8,FALSE)/VLOOKUP($A13,#REF!,5,FALSE))</f>
        <v/>
      </c>
      <c r="Q13" s="62" t="str">
        <f>IF(ISERROR(VLOOKUP($A13,#REF!,5,FALSE))=TRUE,"",VLOOKUP($A13,#REF!,9,FALSE)/VLOOKUP($A13,#REF!,5,FALSE))</f>
        <v/>
      </c>
      <c r="R13" s="12">
        <f t="shared" si="5"/>
        <v>0</v>
      </c>
      <c r="S13" s="62" t="str">
        <f>IF(ISERROR(VLOOKUP($A13,#REF!,5,FALSE))=TRUE,"",VLOOKUP($A13,#REF!,18,FALSE)/VLOOKUP($A13,#REF!,5,FALSE))</f>
        <v/>
      </c>
      <c r="T13" s="62" t="str">
        <f>IF(ISERROR(VLOOKUP($A13,#REF!,5,FALSE))=TRUE,"",VLOOKUP($A13,#REF!,19,FALSE)/VLOOKUP($A13,#REF!,5,FALSE))</f>
        <v/>
      </c>
      <c r="U13" s="12">
        <f t="shared" si="6"/>
        <v>0</v>
      </c>
      <c r="V13" s="62" t="str">
        <f>IF(ISERROR(VLOOKUP($A13,#REF!,5,FALSE))=TRUE,"",VLOOKUP($A13,#REF!,19,FALSE)/VLOOKUP($A13,#REF!,21,FALSE))</f>
        <v/>
      </c>
      <c r="W13" s="12" t="str">
        <f t="shared" si="6"/>
        <v/>
      </c>
      <c r="X13" s="63" t="str">
        <f>IF(ISERROR(VLOOKUP($A13,#REF!,5,FALSE))=TRUE,"",VLOOKUP($A13,#REF!,18,FALSE)/(VLOOKUP($A13,#REF!,18,FALSE)+VLOOKUP($A13,#REF!,19,FALSE)))</f>
        <v/>
      </c>
      <c r="Y13" s="63" t="str">
        <f>IF(ISERROR(VLOOKUP($A13,#REF!,5,FALSE))=TRUE,"",VLOOKUP($A13,#REF!,19,FALSE)/(VLOOKUP($A13,#REF!,18,FALSE)+VLOOKUP($A13,#REF!,19,FALSE)))</f>
        <v/>
      </c>
      <c r="Z13" s="29" t="str">
        <f t="shared" si="7"/>
        <v/>
      </c>
      <c r="AA13" s="62" t="str">
        <f>IF(ISERROR(VLOOKUP($A13,#REF!,5,FALSE))=TRUE,"",VLOOKUP($A13,#REF!,20,FALSE)/VLOOKUP($A13,#REF!,5,FALSE))</f>
        <v/>
      </c>
      <c r="AB13" s="62" t="str">
        <f>IF(ISERROR(VLOOKUP($A13,#REF!,5,FALSE))=TRUE,"",VLOOKUP($A13,#REF!,21,FALSE)/VLOOKUP($A13,#REF!,5,FALSE))</f>
        <v/>
      </c>
      <c r="AC13" s="12">
        <f t="shared" si="8"/>
        <v>0</v>
      </c>
      <c r="AD13" s="62" t="str">
        <f>IF(ISERROR(VLOOKUP($A13,#REF!,5,FALSE))=TRUE,"",VLOOKUP($A13,#REF!,26,FALSE)/VLOOKUP($A13,#REF!,5,FALSE))</f>
        <v/>
      </c>
      <c r="AE13" s="62" t="str">
        <f>IF(ISERROR(VLOOKUP($A13,#REF!,5,FALSE))=TRUE,"",VLOOKUP($A13,#REF!,27,FALSE)/VLOOKUP($A13,#REF!,5,FALSE))</f>
        <v/>
      </c>
      <c r="AF13" s="12">
        <f t="shared" si="9"/>
        <v>0</v>
      </c>
      <c r="AG13" s="62" t="str">
        <f>IF(ISERROR(VLOOKUP($A13,#REF!,5,FALSE))=TRUE,"",VLOOKUP($A13,#REF!,27,FALSE)/VLOOKUP($A13,#REF!,29,FALSE))</f>
        <v/>
      </c>
      <c r="AH13" s="12" t="str">
        <f t="shared" si="10"/>
        <v/>
      </c>
      <c r="AI13" s="63" t="str">
        <f>IF(ISERROR(VLOOKUP($A13,#REF!,5,FALSE))=TRUE,"",VLOOKUP($A13,#REF!,26,FALSE)/(VLOOKUP($A13,#REF!,26,FALSE)+VLOOKUP($A13,#REF!,27,FALSE)))</f>
        <v/>
      </c>
      <c r="AJ13" s="63" t="str">
        <f>IF(ISERROR(VLOOKUP($A13,#REF!,5,FALSE))=TRUE,"",VLOOKUP($A13,#REF!,27,FALSE)/(VLOOKUP($A13,#REF!,26,FALSE)+VLOOKUP($A13,#REF!,27,FALSE)))</f>
        <v/>
      </c>
      <c r="AK13" s="29" t="str">
        <f t="shared" si="11"/>
        <v/>
      </c>
      <c r="AL13" s="62" t="str">
        <f>IF(ISERROR(VLOOKUP($A13,#REF!,5,FALSE))=TRUE,"",VLOOKUP($A13,#REF!,28,FALSE)/VLOOKUP($A13,#REF!,5,FALSE))</f>
        <v/>
      </c>
      <c r="AM13" s="62" t="str">
        <f>IF(ISERROR(VLOOKUP($A13,#REF!,5,FALSE))=TRUE,"",VLOOKUP($A13,#REF!,29,FALSE)/VLOOKUP($A13,#REF!,5,FALSE))</f>
        <v/>
      </c>
      <c r="AN13" s="12">
        <f t="shared" si="12"/>
        <v>0</v>
      </c>
      <c r="AO13" s="62" t="str">
        <f>IF(ISERROR(VLOOKUP($A13,#REF!,5,FALSE))=TRUE,"",VLOOKUP($A13,#REF!,22,FALSE)/VLOOKUP($A13,#REF!,5,FALSE))</f>
        <v/>
      </c>
      <c r="AP13" s="62" t="str">
        <f>IF(ISERROR(VLOOKUP($A13,#REF!,5,FALSE))=TRUE,"",VLOOKUP($A13,#REF!,23,FALSE)/VLOOKUP($A13,#REF!,5,FALSE))</f>
        <v/>
      </c>
      <c r="AQ13" s="12">
        <f t="shared" si="13"/>
        <v>0</v>
      </c>
      <c r="AR13" s="62" t="str">
        <f>IF(ISERROR(VLOOKUP($A13,#REF!,5,FALSE))=TRUE,"",VLOOKUP($A13,#REF!,23,FALSE)/VLOOKUP($A13,#REF!,25,FALSE))</f>
        <v/>
      </c>
      <c r="AS13" s="12" t="str">
        <f t="shared" si="14"/>
        <v/>
      </c>
      <c r="AT13" s="63" t="str">
        <f>IF(ISERROR(VLOOKUP($A13,#REF!,5,FALSE))=TRUE,"",VLOOKUP($A13,#REF!,22,FALSE)/(VLOOKUP($A13,#REF!,22,FALSE)+VLOOKUP($A13,#REF!,23,FALSE)))</f>
        <v/>
      </c>
      <c r="AU13" s="63" t="str">
        <f>IF(ISERROR(VLOOKUP($A13,#REF!,5,FALSE))=TRUE,"",VLOOKUP($A13,#REF!,23,FALSE)/(VLOOKUP($A13,#REF!,22,FALSE)+VLOOKUP($A13,#REF!,23,FALSE)))</f>
        <v/>
      </c>
      <c r="AV13" s="29" t="str">
        <f t="shared" si="15"/>
        <v/>
      </c>
      <c r="AW13" s="62" t="str">
        <f>IF(ISERROR(VLOOKUP($A13,#REF!,5,FALSE))=TRUE,"",VLOOKUP($A13,#REF!,24,FALSE)/VLOOKUP($A13,#REF!,5,FALSE))</f>
        <v/>
      </c>
      <c r="AX13" s="62" t="str">
        <f>IF(ISERROR(VLOOKUP($A13,#REF!,5,FALSE))=TRUE,"",VLOOKUP($A13,#REF!,25,FALSE)/VLOOKUP($A13,#REF!,5,FALSE))</f>
        <v/>
      </c>
      <c r="AY13" s="12">
        <f t="shared" si="16"/>
        <v>0</v>
      </c>
      <c r="AZ13" s="59" t="s">
        <v>61</v>
      </c>
      <c r="BB13" s="16"/>
      <c r="BC13" s="16"/>
      <c r="BD13" s="16"/>
      <c r="BE13" s="16"/>
      <c r="BF13" s="16"/>
      <c r="BG13" s="16"/>
      <c r="BH13" s="16"/>
      <c r="BI13" s="16"/>
      <c r="BJ13" s="16"/>
      <c r="BK13" s="16"/>
      <c r="BL13" s="16"/>
      <c r="BM13" s="16"/>
      <c r="BN13" s="16"/>
      <c r="BO13" s="16"/>
      <c r="BP13" s="16"/>
      <c r="BQ13" s="23"/>
      <c r="BR13" s="16"/>
      <c r="BS13" s="16"/>
      <c r="BT13" s="16"/>
      <c r="BU13" s="16"/>
      <c r="BV13" s="16"/>
      <c r="BW13" s="16"/>
      <c r="BX13" s="16"/>
      <c r="BY13" s="16"/>
      <c r="BZ13" s="16"/>
      <c r="CA13" s="16"/>
      <c r="CB13" s="16"/>
      <c r="CC13" s="16"/>
      <c r="CD13" s="16"/>
      <c r="CE13" s="16"/>
      <c r="CF13" s="16"/>
      <c r="CG13" s="16"/>
    </row>
    <row r="14" spans="1:85" x14ac:dyDescent="0.45">
      <c r="A14" s="31" t="str">
        <f>CONCATENATE(LEFT($B$3,2),"04")</f>
        <v>0204</v>
      </c>
      <c r="B14" s="30" t="str">
        <f>IF(ISERROR(VLOOKUP($A14,#REF!,4,FALSE))=TRUE,"",VLOOKUP($A14,#REF!,4,FALSE))</f>
        <v/>
      </c>
      <c r="C14" s="62" t="str">
        <f>IF(ISERROR(VLOOKUP($A14,#REF!,5,FALSE))=TRUE,"",VLOOKUP($A14,#REF!,14,FALSE)/VLOOKUP($A14,#REF!,5,FALSE))</f>
        <v/>
      </c>
      <c r="D14" s="62" t="str">
        <f>IF(ISERROR(VLOOKUP($A14,#REF!,5,FALSE))=TRUE,"",VLOOKUP($A14,#REF!,15,FALSE)/VLOOKUP($A14,#REF!,5,FALSE))</f>
        <v/>
      </c>
      <c r="E14" s="12">
        <f t="shared" si="0"/>
        <v>0</v>
      </c>
      <c r="F14" s="62" t="str">
        <f>IF(ISERROR(VLOOKUP($A14,#REF!,5,FALSE))=TRUE,"",VLOOKUP($A14,#REF!,15,FALSE)/VLOOKUP($A14,#REF!,7,FALSE))</f>
        <v/>
      </c>
      <c r="G14" s="12" t="str">
        <f t="shared" si="1"/>
        <v/>
      </c>
      <c r="H14" s="62" t="str">
        <f>IF(ISERROR(VLOOKUP($A14,#REF!,5,FALSE))=TRUE,"",VLOOKUP($A14,#REF!,15,FALSE)/VLOOKUP($A14,#REF!,9,FALSE))</f>
        <v/>
      </c>
      <c r="I14" s="12" t="str">
        <f t="shared" si="2"/>
        <v/>
      </c>
      <c r="J14" s="63" t="str">
        <f>IF(ISERROR(VLOOKUP($A14,#REF!,5,FALSE))=TRUE,"",VLOOKUP($A14,#REF!,14,FALSE)/(VLOOKUP($A14,#REF!,14,FALSE)+VLOOKUP($A14,#REF!,15,FALSE)))</f>
        <v/>
      </c>
      <c r="K14" s="63" t="str">
        <f>IF(ISERROR(VLOOKUP($A14,#REF!,5,FALSE))=TRUE,"",VLOOKUP($A14,#REF!,15,FALSE)/(VLOOKUP($A14,#REF!,14,FALSE)+VLOOKUP($A14,#REF!,15,FALSE)))</f>
        <v/>
      </c>
      <c r="L14" s="29" t="str">
        <f t="shared" si="3"/>
        <v/>
      </c>
      <c r="M14" s="62" t="str">
        <f>IF(ISERROR(VLOOKUP($A14,#REF!,5,FALSE))=TRUE,"",VLOOKUP($A14,#REF!,6,FALSE)/VLOOKUP($A14,#REF!,5,FALSE))</f>
        <v/>
      </c>
      <c r="N14" s="62" t="str">
        <f>IF(ISERROR(VLOOKUP($A14,#REF!,5,FALSE))=TRUE,"",VLOOKUP($A14,#REF!,7,FALSE)/VLOOKUP($A14,#REF!,5,FALSE))</f>
        <v/>
      </c>
      <c r="O14" s="12">
        <f t="shared" si="4"/>
        <v>0</v>
      </c>
      <c r="P14" s="62" t="str">
        <f>IF(ISERROR(VLOOKUP($A14,#REF!,5,FALSE))=TRUE,"",VLOOKUP($A14,#REF!,8,FALSE)/VLOOKUP($A14,#REF!,5,FALSE))</f>
        <v/>
      </c>
      <c r="Q14" s="62" t="str">
        <f>IF(ISERROR(VLOOKUP($A14,#REF!,5,FALSE))=TRUE,"",VLOOKUP($A14,#REF!,9,FALSE)/VLOOKUP($A14,#REF!,5,FALSE))</f>
        <v/>
      </c>
      <c r="R14" s="12">
        <f t="shared" si="5"/>
        <v>0</v>
      </c>
      <c r="S14" s="62" t="str">
        <f>IF(ISERROR(VLOOKUP($A14,#REF!,5,FALSE))=TRUE,"",VLOOKUP($A14,#REF!,18,FALSE)/VLOOKUP($A14,#REF!,5,FALSE))</f>
        <v/>
      </c>
      <c r="T14" s="62" t="str">
        <f>IF(ISERROR(VLOOKUP($A14,#REF!,5,FALSE))=TRUE,"",VLOOKUP($A14,#REF!,19,FALSE)/VLOOKUP($A14,#REF!,5,FALSE))</f>
        <v/>
      </c>
      <c r="U14" s="12">
        <f t="shared" si="6"/>
        <v>0</v>
      </c>
      <c r="V14" s="62" t="str">
        <f>IF(ISERROR(VLOOKUP($A14,#REF!,5,FALSE))=TRUE,"",VLOOKUP($A14,#REF!,19,FALSE)/VLOOKUP($A14,#REF!,21,FALSE))</f>
        <v/>
      </c>
      <c r="W14" s="12" t="str">
        <f t="shared" si="6"/>
        <v/>
      </c>
      <c r="X14" s="63" t="str">
        <f>IF(ISERROR(VLOOKUP($A14,#REF!,5,FALSE))=TRUE,"",VLOOKUP($A14,#REF!,18,FALSE)/(VLOOKUP($A14,#REF!,18,FALSE)+VLOOKUP($A14,#REF!,19,FALSE)))</f>
        <v/>
      </c>
      <c r="Y14" s="63" t="str">
        <f>IF(ISERROR(VLOOKUP($A14,#REF!,5,FALSE))=TRUE,"",VLOOKUP($A14,#REF!,19,FALSE)/(VLOOKUP($A14,#REF!,18,FALSE)+VLOOKUP($A14,#REF!,19,FALSE)))</f>
        <v/>
      </c>
      <c r="Z14" s="29" t="str">
        <f t="shared" si="7"/>
        <v/>
      </c>
      <c r="AA14" s="62" t="str">
        <f>IF(ISERROR(VLOOKUP($A14,#REF!,5,FALSE))=TRUE,"",VLOOKUP($A14,#REF!,20,FALSE)/VLOOKUP($A14,#REF!,5,FALSE))</f>
        <v/>
      </c>
      <c r="AB14" s="62" t="str">
        <f>IF(ISERROR(VLOOKUP($A14,#REF!,5,FALSE))=TRUE,"",VLOOKUP($A14,#REF!,21,FALSE)/VLOOKUP($A14,#REF!,5,FALSE))</f>
        <v/>
      </c>
      <c r="AC14" s="12">
        <f t="shared" si="8"/>
        <v>0</v>
      </c>
      <c r="AD14" s="62" t="str">
        <f>IF(ISERROR(VLOOKUP($A14,#REF!,5,FALSE))=TRUE,"",VLOOKUP($A14,#REF!,26,FALSE)/VLOOKUP($A14,#REF!,5,FALSE))</f>
        <v/>
      </c>
      <c r="AE14" s="62" t="str">
        <f>IF(ISERROR(VLOOKUP($A14,#REF!,5,FALSE))=TRUE,"",VLOOKUP($A14,#REF!,27,FALSE)/VLOOKUP($A14,#REF!,5,FALSE))</f>
        <v/>
      </c>
      <c r="AF14" s="12">
        <f t="shared" si="9"/>
        <v>0</v>
      </c>
      <c r="AG14" s="62" t="str">
        <f>IF(ISERROR(VLOOKUP($A14,#REF!,5,FALSE))=TRUE,"",VLOOKUP($A14,#REF!,27,FALSE)/VLOOKUP($A14,#REF!,29,FALSE))</f>
        <v/>
      </c>
      <c r="AH14" s="12" t="str">
        <f t="shared" si="10"/>
        <v/>
      </c>
      <c r="AI14" s="63" t="str">
        <f>IF(ISERROR(VLOOKUP($A14,#REF!,5,FALSE))=TRUE,"",VLOOKUP($A14,#REF!,26,FALSE)/(VLOOKUP($A14,#REF!,26,FALSE)+VLOOKUP($A14,#REF!,27,FALSE)))</f>
        <v/>
      </c>
      <c r="AJ14" s="63" t="str">
        <f>IF(ISERROR(VLOOKUP($A14,#REF!,5,FALSE))=TRUE,"",VLOOKUP($A14,#REF!,27,FALSE)/(VLOOKUP($A14,#REF!,26,FALSE)+VLOOKUP($A14,#REF!,27,FALSE)))</f>
        <v/>
      </c>
      <c r="AK14" s="29" t="str">
        <f t="shared" si="11"/>
        <v/>
      </c>
      <c r="AL14" s="62" t="str">
        <f>IF(ISERROR(VLOOKUP($A14,#REF!,5,FALSE))=TRUE,"",VLOOKUP($A14,#REF!,28,FALSE)/VLOOKUP($A14,#REF!,5,FALSE))</f>
        <v/>
      </c>
      <c r="AM14" s="62" t="str">
        <f>IF(ISERROR(VLOOKUP($A14,#REF!,5,FALSE))=TRUE,"",VLOOKUP($A14,#REF!,29,FALSE)/VLOOKUP($A14,#REF!,5,FALSE))</f>
        <v/>
      </c>
      <c r="AN14" s="12">
        <f t="shared" si="12"/>
        <v>0</v>
      </c>
      <c r="AO14" s="62" t="str">
        <f>IF(ISERROR(VLOOKUP($A14,#REF!,5,FALSE))=TRUE,"",VLOOKUP($A14,#REF!,22,FALSE)/VLOOKUP($A14,#REF!,5,FALSE))</f>
        <v/>
      </c>
      <c r="AP14" s="62" t="str">
        <f>IF(ISERROR(VLOOKUP($A14,#REF!,5,FALSE))=TRUE,"",VLOOKUP($A14,#REF!,23,FALSE)/VLOOKUP($A14,#REF!,5,FALSE))</f>
        <v/>
      </c>
      <c r="AQ14" s="12">
        <f t="shared" si="13"/>
        <v>0</v>
      </c>
      <c r="AR14" s="62" t="str">
        <f>IF(ISERROR(VLOOKUP($A14,#REF!,5,FALSE))=TRUE,"",VLOOKUP($A14,#REF!,23,FALSE)/VLOOKUP($A14,#REF!,25,FALSE))</f>
        <v/>
      </c>
      <c r="AS14" s="12" t="str">
        <f t="shared" si="14"/>
        <v/>
      </c>
      <c r="AT14" s="63" t="str">
        <f>IF(ISERROR(VLOOKUP($A14,#REF!,5,FALSE))=TRUE,"",VLOOKUP($A14,#REF!,22,FALSE)/(VLOOKUP($A14,#REF!,22,FALSE)+VLOOKUP($A14,#REF!,23,FALSE)))</f>
        <v/>
      </c>
      <c r="AU14" s="63" t="str">
        <f>IF(ISERROR(VLOOKUP($A14,#REF!,5,FALSE))=TRUE,"",VLOOKUP($A14,#REF!,23,FALSE)/(VLOOKUP($A14,#REF!,22,FALSE)+VLOOKUP($A14,#REF!,23,FALSE)))</f>
        <v/>
      </c>
      <c r="AV14" s="29" t="str">
        <f t="shared" si="15"/>
        <v/>
      </c>
      <c r="AW14" s="62" t="str">
        <f>IF(ISERROR(VLOOKUP($A14,#REF!,5,FALSE))=TRUE,"",VLOOKUP($A14,#REF!,24,FALSE)/VLOOKUP($A14,#REF!,5,FALSE))</f>
        <v/>
      </c>
      <c r="AX14" s="62" t="str">
        <f>IF(ISERROR(VLOOKUP($A14,#REF!,5,FALSE))=TRUE,"",VLOOKUP($A14,#REF!,25,FALSE)/VLOOKUP($A14,#REF!,5,FALSE))</f>
        <v/>
      </c>
      <c r="AY14" s="12">
        <f t="shared" si="16"/>
        <v>0</v>
      </c>
      <c r="AZ14" s="59" t="s">
        <v>62</v>
      </c>
      <c r="BB14" s="16"/>
      <c r="BC14" s="16"/>
      <c r="BD14" s="16"/>
      <c r="BE14" s="16"/>
      <c r="BF14" s="16"/>
      <c r="BG14" s="16"/>
      <c r="BH14" s="16"/>
      <c r="BI14" s="16"/>
      <c r="BJ14" s="16"/>
      <c r="BK14" s="16"/>
      <c r="BL14" s="16"/>
      <c r="BM14" s="16"/>
      <c r="BN14" s="16"/>
      <c r="BO14" s="16"/>
      <c r="BP14" s="16"/>
      <c r="BQ14" s="23"/>
      <c r="BR14" s="16"/>
      <c r="BS14" s="16"/>
      <c r="BT14" s="16"/>
      <c r="BU14" s="16"/>
      <c r="BV14" s="16"/>
      <c r="BW14" s="16"/>
      <c r="BX14" s="16"/>
      <c r="BY14" s="16"/>
      <c r="BZ14" s="16"/>
      <c r="CA14" s="16"/>
      <c r="CB14" s="16"/>
      <c r="CC14" s="16"/>
      <c r="CD14" s="16"/>
      <c r="CE14" s="16"/>
      <c r="CF14" s="16"/>
      <c r="CG14" s="16"/>
    </row>
    <row r="15" spans="1:85" x14ac:dyDescent="0.45">
      <c r="A15" s="31" t="str">
        <f>CONCATENATE(LEFT($B$3,2),"05")</f>
        <v>0205</v>
      </c>
      <c r="B15" s="30" t="str">
        <f>IF(ISERROR(VLOOKUP($A15,#REF!,4,FALSE))=TRUE,"",VLOOKUP($A15,#REF!,4,FALSE))</f>
        <v/>
      </c>
      <c r="C15" s="62" t="str">
        <f>IF(ISERROR(VLOOKUP($A15,#REF!,5,FALSE))=TRUE,"",VLOOKUP($A15,#REF!,14,FALSE)/VLOOKUP($A15,#REF!,5,FALSE))</f>
        <v/>
      </c>
      <c r="D15" s="62" t="str">
        <f>IF(ISERROR(VLOOKUP($A15,#REF!,5,FALSE))=TRUE,"",VLOOKUP($A15,#REF!,15,FALSE)/VLOOKUP($A15,#REF!,5,FALSE))</f>
        <v/>
      </c>
      <c r="E15" s="12">
        <f t="shared" si="0"/>
        <v>0</v>
      </c>
      <c r="F15" s="62" t="str">
        <f>IF(ISERROR(VLOOKUP($A15,#REF!,5,FALSE))=TRUE,"",VLOOKUP($A15,#REF!,15,FALSE)/VLOOKUP($A15,#REF!,7,FALSE))</f>
        <v/>
      </c>
      <c r="G15" s="12" t="str">
        <f t="shared" si="1"/>
        <v/>
      </c>
      <c r="H15" s="62" t="str">
        <f>IF(ISERROR(VLOOKUP($A15,#REF!,5,FALSE))=TRUE,"",VLOOKUP($A15,#REF!,15,FALSE)/VLOOKUP($A15,#REF!,9,FALSE))</f>
        <v/>
      </c>
      <c r="I15" s="12" t="str">
        <f t="shared" si="2"/>
        <v/>
      </c>
      <c r="J15" s="63" t="str">
        <f>IF(ISERROR(VLOOKUP($A15,#REF!,5,FALSE))=TRUE,"",VLOOKUP($A15,#REF!,14,FALSE)/(VLOOKUP($A15,#REF!,14,FALSE)+VLOOKUP($A15,#REF!,15,FALSE)))</f>
        <v/>
      </c>
      <c r="K15" s="63" t="str">
        <f>IF(ISERROR(VLOOKUP($A15,#REF!,5,FALSE))=TRUE,"",VLOOKUP($A15,#REF!,15,FALSE)/(VLOOKUP($A15,#REF!,14,FALSE)+VLOOKUP($A15,#REF!,15,FALSE)))</f>
        <v/>
      </c>
      <c r="L15" s="29" t="str">
        <f t="shared" si="3"/>
        <v/>
      </c>
      <c r="M15" s="62" t="str">
        <f>IF(ISERROR(VLOOKUP($A15,#REF!,5,FALSE))=TRUE,"",VLOOKUP($A15,#REF!,6,FALSE)/VLOOKUP($A15,#REF!,5,FALSE))</f>
        <v/>
      </c>
      <c r="N15" s="62" t="str">
        <f>IF(ISERROR(VLOOKUP($A15,#REF!,5,FALSE))=TRUE,"",VLOOKUP($A15,#REF!,7,FALSE)/VLOOKUP($A15,#REF!,5,FALSE))</f>
        <v/>
      </c>
      <c r="O15" s="12">
        <f t="shared" si="4"/>
        <v>0</v>
      </c>
      <c r="P15" s="62" t="str">
        <f>IF(ISERROR(VLOOKUP($A15,#REF!,5,FALSE))=TRUE,"",VLOOKUP($A15,#REF!,8,FALSE)/VLOOKUP($A15,#REF!,5,FALSE))</f>
        <v/>
      </c>
      <c r="Q15" s="62" t="str">
        <f>IF(ISERROR(VLOOKUP($A15,#REF!,5,FALSE))=TRUE,"",VLOOKUP($A15,#REF!,9,FALSE)/VLOOKUP($A15,#REF!,5,FALSE))</f>
        <v/>
      </c>
      <c r="R15" s="12">
        <f t="shared" si="5"/>
        <v>0</v>
      </c>
      <c r="S15" s="62" t="str">
        <f>IF(ISERROR(VLOOKUP($A15,#REF!,5,FALSE))=TRUE,"",VLOOKUP($A15,#REF!,18,FALSE)/VLOOKUP($A15,#REF!,5,FALSE))</f>
        <v/>
      </c>
      <c r="T15" s="62" t="str">
        <f>IF(ISERROR(VLOOKUP($A15,#REF!,5,FALSE))=TRUE,"",VLOOKUP($A15,#REF!,19,FALSE)/VLOOKUP($A15,#REF!,5,FALSE))</f>
        <v/>
      </c>
      <c r="U15" s="12">
        <f t="shared" si="6"/>
        <v>0</v>
      </c>
      <c r="V15" s="62" t="str">
        <f>IF(ISERROR(VLOOKUP($A15,#REF!,5,FALSE))=TRUE,"",VLOOKUP($A15,#REF!,19,FALSE)/VLOOKUP($A15,#REF!,21,FALSE))</f>
        <v/>
      </c>
      <c r="W15" s="12" t="str">
        <f t="shared" si="6"/>
        <v/>
      </c>
      <c r="X15" s="63" t="str">
        <f>IF(ISERROR(VLOOKUP($A15,#REF!,5,FALSE))=TRUE,"",VLOOKUP($A15,#REF!,18,FALSE)/(VLOOKUP($A15,#REF!,18,FALSE)+VLOOKUP($A15,#REF!,19,FALSE)))</f>
        <v/>
      </c>
      <c r="Y15" s="63" t="str">
        <f>IF(ISERROR(VLOOKUP($A15,#REF!,5,FALSE))=TRUE,"",VLOOKUP($A15,#REF!,19,FALSE)/(VLOOKUP($A15,#REF!,18,FALSE)+VLOOKUP($A15,#REF!,19,FALSE)))</f>
        <v/>
      </c>
      <c r="Z15" s="29" t="str">
        <f t="shared" si="7"/>
        <v/>
      </c>
      <c r="AA15" s="62" t="str">
        <f>IF(ISERROR(VLOOKUP($A15,#REF!,5,FALSE))=TRUE,"",VLOOKUP($A15,#REF!,20,FALSE)/VLOOKUP($A15,#REF!,5,FALSE))</f>
        <v/>
      </c>
      <c r="AB15" s="62" t="str">
        <f>IF(ISERROR(VLOOKUP($A15,#REF!,5,FALSE))=TRUE,"",VLOOKUP($A15,#REF!,21,FALSE)/VLOOKUP($A15,#REF!,5,FALSE))</f>
        <v/>
      </c>
      <c r="AC15" s="12">
        <f t="shared" si="8"/>
        <v>0</v>
      </c>
      <c r="AD15" s="62" t="str">
        <f>IF(ISERROR(VLOOKUP($A15,#REF!,5,FALSE))=TRUE,"",VLOOKUP($A15,#REF!,26,FALSE)/VLOOKUP($A15,#REF!,5,FALSE))</f>
        <v/>
      </c>
      <c r="AE15" s="62" t="str">
        <f>IF(ISERROR(VLOOKUP($A15,#REF!,5,FALSE))=TRUE,"",VLOOKUP($A15,#REF!,27,FALSE)/VLOOKUP($A15,#REF!,5,FALSE))</f>
        <v/>
      </c>
      <c r="AF15" s="12">
        <f t="shared" si="9"/>
        <v>0</v>
      </c>
      <c r="AG15" s="62" t="str">
        <f>IF(ISERROR(VLOOKUP($A15,#REF!,5,FALSE))=TRUE,"",VLOOKUP($A15,#REF!,27,FALSE)/VLOOKUP($A15,#REF!,29,FALSE))</f>
        <v/>
      </c>
      <c r="AH15" s="12" t="str">
        <f t="shared" si="10"/>
        <v/>
      </c>
      <c r="AI15" s="63" t="str">
        <f>IF(ISERROR(VLOOKUP($A15,#REF!,5,FALSE))=TRUE,"",VLOOKUP($A15,#REF!,26,FALSE)/(VLOOKUP($A15,#REF!,26,FALSE)+VLOOKUP($A15,#REF!,27,FALSE)))</f>
        <v/>
      </c>
      <c r="AJ15" s="63" t="str">
        <f>IF(ISERROR(VLOOKUP($A15,#REF!,5,FALSE))=TRUE,"",VLOOKUP($A15,#REF!,27,FALSE)/(VLOOKUP($A15,#REF!,26,FALSE)+VLOOKUP($A15,#REF!,27,FALSE)))</f>
        <v/>
      </c>
      <c r="AK15" s="29" t="str">
        <f t="shared" si="11"/>
        <v/>
      </c>
      <c r="AL15" s="62" t="str">
        <f>IF(ISERROR(VLOOKUP($A15,#REF!,5,FALSE))=TRUE,"",VLOOKUP($A15,#REF!,28,FALSE)/VLOOKUP($A15,#REF!,5,FALSE))</f>
        <v/>
      </c>
      <c r="AM15" s="62" t="str">
        <f>IF(ISERROR(VLOOKUP($A15,#REF!,5,FALSE))=TRUE,"",VLOOKUP($A15,#REF!,29,FALSE)/VLOOKUP($A15,#REF!,5,FALSE))</f>
        <v/>
      </c>
      <c r="AN15" s="12">
        <f t="shared" si="12"/>
        <v>0</v>
      </c>
      <c r="AO15" s="62" t="str">
        <f>IF(ISERROR(VLOOKUP($A15,#REF!,5,FALSE))=TRUE,"",VLOOKUP($A15,#REF!,22,FALSE)/VLOOKUP($A15,#REF!,5,FALSE))</f>
        <v/>
      </c>
      <c r="AP15" s="62" t="str">
        <f>IF(ISERROR(VLOOKUP($A15,#REF!,5,FALSE))=TRUE,"",VLOOKUP($A15,#REF!,23,FALSE)/VLOOKUP($A15,#REF!,5,FALSE))</f>
        <v/>
      </c>
      <c r="AQ15" s="12">
        <f t="shared" si="13"/>
        <v>0</v>
      </c>
      <c r="AR15" s="62" t="str">
        <f>IF(ISERROR(VLOOKUP($A15,#REF!,5,FALSE))=TRUE,"",VLOOKUP($A15,#REF!,23,FALSE)/VLOOKUP($A15,#REF!,25,FALSE))</f>
        <v/>
      </c>
      <c r="AS15" s="12" t="str">
        <f t="shared" si="14"/>
        <v/>
      </c>
      <c r="AT15" s="63" t="str">
        <f>IF(ISERROR(VLOOKUP($A15,#REF!,5,FALSE))=TRUE,"",VLOOKUP($A15,#REF!,22,FALSE)/(VLOOKUP($A15,#REF!,22,FALSE)+VLOOKUP($A15,#REF!,23,FALSE)))</f>
        <v/>
      </c>
      <c r="AU15" s="63" t="str">
        <f>IF(ISERROR(VLOOKUP($A15,#REF!,5,FALSE))=TRUE,"",VLOOKUP($A15,#REF!,23,FALSE)/(VLOOKUP($A15,#REF!,22,FALSE)+VLOOKUP($A15,#REF!,23,FALSE)))</f>
        <v/>
      </c>
      <c r="AV15" s="29" t="str">
        <f t="shared" si="15"/>
        <v/>
      </c>
      <c r="AW15" s="62" t="str">
        <f>IF(ISERROR(VLOOKUP($A15,#REF!,5,FALSE))=TRUE,"",VLOOKUP($A15,#REF!,24,FALSE)/VLOOKUP($A15,#REF!,5,FALSE))</f>
        <v/>
      </c>
      <c r="AX15" s="62" t="str">
        <f>IF(ISERROR(VLOOKUP($A15,#REF!,5,FALSE))=TRUE,"",VLOOKUP($A15,#REF!,25,FALSE)/VLOOKUP($A15,#REF!,5,FALSE))</f>
        <v/>
      </c>
      <c r="AY15" s="12">
        <f t="shared" si="16"/>
        <v>0</v>
      </c>
      <c r="AZ15" s="59" t="s">
        <v>63</v>
      </c>
      <c r="BB15" s="16"/>
      <c r="BC15" s="16"/>
      <c r="BD15" s="16"/>
      <c r="BE15" s="16"/>
      <c r="BF15" s="16"/>
      <c r="BG15" s="16"/>
      <c r="BH15" s="16"/>
      <c r="BI15" s="16"/>
      <c r="BJ15" s="16"/>
      <c r="BK15" s="16"/>
      <c r="BL15" s="16"/>
      <c r="BM15" s="16"/>
      <c r="BN15" s="16"/>
      <c r="BO15" s="16"/>
      <c r="BP15" s="16"/>
      <c r="BQ15" s="23"/>
      <c r="BR15" s="16"/>
      <c r="BS15" s="16"/>
      <c r="BT15" s="16"/>
      <c r="BU15" s="16"/>
      <c r="BV15" s="16"/>
      <c r="BW15" s="16"/>
      <c r="BX15" s="16"/>
      <c r="BY15" s="16"/>
      <c r="BZ15" s="16"/>
      <c r="CA15" s="16"/>
      <c r="CB15" s="16"/>
      <c r="CC15" s="16"/>
      <c r="CD15" s="16"/>
      <c r="CE15" s="16"/>
      <c r="CF15" s="16"/>
      <c r="CG15" s="16"/>
    </row>
    <row r="16" spans="1:85" x14ac:dyDescent="0.45">
      <c r="A16" s="31" t="str">
        <f>CONCATENATE(LEFT($B$3,2),"06")</f>
        <v>0206</v>
      </c>
      <c r="B16" s="30" t="str">
        <f>IF(ISERROR(VLOOKUP($A16,#REF!,4,FALSE))=TRUE,"",VLOOKUP($A16,#REF!,4,FALSE))</f>
        <v/>
      </c>
      <c r="C16" s="62" t="str">
        <f>IF(ISERROR(VLOOKUP($A16,#REF!,5,FALSE))=TRUE,"",VLOOKUP($A16,#REF!,14,FALSE)/VLOOKUP($A16,#REF!,5,FALSE))</f>
        <v/>
      </c>
      <c r="D16" s="62" t="str">
        <f>IF(ISERROR(VLOOKUP($A16,#REF!,5,FALSE))=TRUE,"",VLOOKUP($A16,#REF!,15,FALSE)/VLOOKUP($A16,#REF!,5,FALSE))</f>
        <v/>
      </c>
      <c r="E16" s="12">
        <f t="shared" si="0"/>
        <v>0</v>
      </c>
      <c r="F16" s="62" t="str">
        <f>IF(ISERROR(VLOOKUP($A16,#REF!,5,FALSE))=TRUE,"",VLOOKUP($A16,#REF!,15,FALSE)/VLOOKUP($A16,#REF!,7,FALSE))</f>
        <v/>
      </c>
      <c r="G16" s="12" t="str">
        <f t="shared" si="1"/>
        <v/>
      </c>
      <c r="H16" s="62" t="str">
        <f>IF(ISERROR(VLOOKUP($A16,#REF!,5,FALSE))=TRUE,"",VLOOKUP($A16,#REF!,15,FALSE)/VLOOKUP($A16,#REF!,9,FALSE))</f>
        <v/>
      </c>
      <c r="I16" s="12" t="str">
        <f t="shared" si="2"/>
        <v/>
      </c>
      <c r="J16" s="63" t="str">
        <f>IF(ISERROR(VLOOKUP($A16,#REF!,5,FALSE))=TRUE,"",VLOOKUP($A16,#REF!,14,FALSE)/(VLOOKUP($A16,#REF!,14,FALSE)+VLOOKUP($A16,#REF!,15,FALSE)))</f>
        <v/>
      </c>
      <c r="K16" s="63" t="str">
        <f>IF(ISERROR(VLOOKUP($A16,#REF!,5,FALSE))=TRUE,"",VLOOKUP($A16,#REF!,15,FALSE)/(VLOOKUP($A16,#REF!,14,FALSE)+VLOOKUP($A16,#REF!,15,FALSE)))</f>
        <v/>
      </c>
      <c r="L16" s="29" t="str">
        <f t="shared" si="3"/>
        <v/>
      </c>
      <c r="M16" s="62" t="str">
        <f>IF(ISERROR(VLOOKUP($A16,#REF!,5,FALSE))=TRUE,"",VLOOKUP($A16,#REF!,6,FALSE)/VLOOKUP($A16,#REF!,5,FALSE))</f>
        <v/>
      </c>
      <c r="N16" s="62" t="str">
        <f>IF(ISERROR(VLOOKUP($A16,#REF!,5,FALSE))=TRUE,"",VLOOKUP($A16,#REF!,7,FALSE)/VLOOKUP($A16,#REF!,5,FALSE))</f>
        <v/>
      </c>
      <c r="O16" s="12">
        <f t="shared" si="4"/>
        <v>0</v>
      </c>
      <c r="P16" s="62" t="str">
        <f>IF(ISERROR(VLOOKUP($A16,#REF!,5,FALSE))=TRUE,"",VLOOKUP($A16,#REF!,8,FALSE)/VLOOKUP($A16,#REF!,5,FALSE))</f>
        <v/>
      </c>
      <c r="Q16" s="62" t="str">
        <f>IF(ISERROR(VLOOKUP($A16,#REF!,5,FALSE))=TRUE,"",VLOOKUP($A16,#REF!,9,FALSE)/VLOOKUP($A16,#REF!,5,FALSE))</f>
        <v/>
      </c>
      <c r="R16" s="12">
        <f t="shared" si="5"/>
        <v>0</v>
      </c>
      <c r="S16" s="62" t="str">
        <f>IF(ISERROR(VLOOKUP($A16,#REF!,5,FALSE))=TRUE,"",VLOOKUP($A16,#REF!,18,FALSE)/VLOOKUP($A16,#REF!,5,FALSE))</f>
        <v/>
      </c>
      <c r="T16" s="62" t="str">
        <f>IF(ISERROR(VLOOKUP($A16,#REF!,5,FALSE))=TRUE,"",VLOOKUP($A16,#REF!,19,FALSE)/VLOOKUP($A16,#REF!,5,FALSE))</f>
        <v/>
      </c>
      <c r="U16" s="12">
        <f t="shared" si="6"/>
        <v>0</v>
      </c>
      <c r="V16" s="62" t="str">
        <f>IF(ISERROR(VLOOKUP($A16,#REF!,5,FALSE))=TRUE,"",VLOOKUP($A16,#REF!,19,FALSE)/VLOOKUP($A16,#REF!,21,FALSE))</f>
        <v/>
      </c>
      <c r="W16" s="12" t="str">
        <f t="shared" si="6"/>
        <v/>
      </c>
      <c r="X16" s="63" t="str">
        <f>IF(ISERROR(VLOOKUP($A16,#REF!,5,FALSE))=TRUE,"",VLOOKUP($A16,#REF!,18,FALSE)/(VLOOKUP($A16,#REF!,18,FALSE)+VLOOKUP($A16,#REF!,19,FALSE)))</f>
        <v/>
      </c>
      <c r="Y16" s="63" t="str">
        <f>IF(ISERROR(VLOOKUP($A16,#REF!,5,FALSE))=TRUE,"",VLOOKUP($A16,#REF!,19,FALSE)/(VLOOKUP($A16,#REF!,18,FALSE)+VLOOKUP($A16,#REF!,19,FALSE)))</f>
        <v/>
      </c>
      <c r="Z16" s="29" t="str">
        <f t="shared" si="7"/>
        <v/>
      </c>
      <c r="AA16" s="62" t="str">
        <f>IF(ISERROR(VLOOKUP($A16,#REF!,5,FALSE))=TRUE,"",VLOOKUP($A16,#REF!,20,FALSE)/VLOOKUP($A16,#REF!,5,FALSE))</f>
        <v/>
      </c>
      <c r="AB16" s="62" t="str">
        <f>IF(ISERROR(VLOOKUP($A16,#REF!,5,FALSE))=TRUE,"",VLOOKUP($A16,#REF!,21,FALSE)/VLOOKUP($A16,#REF!,5,FALSE))</f>
        <v/>
      </c>
      <c r="AC16" s="12">
        <f t="shared" si="8"/>
        <v>0</v>
      </c>
      <c r="AD16" s="62" t="str">
        <f>IF(ISERROR(VLOOKUP($A16,#REF!,5,FALSE))=TRUE,"",VLOOKUP($A16,#REF!,26,FALSE)/VLOOKUP($A16,#REF!,5,FALSE))</f>
        <v/>
      </c>
      <c r="AE16" s="62" t="str">
        <f>IF(ISERROR(VLOOKUP($A16,#REF!,5,FALSE))=TRUE,"",VLOOKUP($A16,#REF!,27,FALSE)/VLOOKUP($A16,#REF!,5,FALSE))</f>
        <v/>
      </c>
      <c r="AF16" s="12">
        <f t="shared" si="9"/>
        <v>0</v>
      </c>
      <c r="AG16" s="62" t="str">
        <f>IF(ISERROR(VLOOKUP($A16,#REF!,5,FALSE))=TRUE,"",VLOOKUP($A16,#REF!,27,FALSE)/VLOOKUP($A16,#REF!,29,FALSE))</f>
        <v/>
      </c>
      <c r="AH16" s="12" t="str">
        <f t="shared" si="10"/>
        <v/>
      </c>
      <c r="AI16" s="63" t="str">
        <f>IF(ISERROR(VLOOKUP($A16,#REF!,5,FALSE))=TRUE,"",VLOOKUP($A16,#REF!,26,FALSE)/(VLOOKUP($A16,#REF!,26,FALSE)+VLOOKUP($A16,#REF!,27,FALSE)))</f>
        <v/>
      </c>
      <c r="AJ16" s="63" t="str">
        <f>IF(ISERROR(VLOOKUP($A16,#REF!,5,FALSE))=TRUE,"",VLOOKUP($A16,#REF!,27,FALSE)/(VLOOKUP($A16,#REF!,26,FALSE)+VLOOKUP($A16,#REF!,27,FALSE)))</f>
        <v/>
      </c>
      <c r="AK16" s="29" t="str">
        <f t="shared" si="11"/>
        <v/>
      </c>
      <c r="AL16" s="62" t="str">
        <f>IF(ISERROR(VLOOKUP($A16,#REF!,5,FALSE))=TRUE,"",VLOOKUP($A16,#REF!,28,FALSE)/VLOOKUP($A16,#REF!,5,FALSE))</f>
        <v/>
      </c>
      <c r="AM16" s="62" t="str">
        <f>IF(ISERROR(VLOOKUP($A16,#REF!,5,FALSE))=TRUE,"",VLOOKUP($A16,#REF!,29,FALSE)/VLOOKUP($A16,#REF!,5,FALSE))</f>
        <v/>
      </c>
      <c r="AN16" s="12">
        <f t="shared" si="12"/>
        <v>0</v>
      </c>
      <c r="AO16" s="62" t="str">
        <f>IF(ISERROR(VLOOKUP($A16,#REF!,5,FALSE))=TRUE,"",VLOOKUP($A16,#REF!,22,FALSE)/VLOOKUP($A16,#REF!,5,FALSE))</f>
        <v/>
      </c>
      <c r="AP16" s="62" t="str">
        <f>IF(ISERROR(VLOOKUP($A16,#REF!,5,FALSE))=TRUE,"",VLOOKUP($A16,#REF!,23,FALSE)/VLOOKUP($A16,#REF!,5,FALSE))</f>
        <v/>
      </c>
      <c r="AQ16" s="12">
        <f t="shared" si="13"/>
        <v>0</v>
      </c>
      <c r="AR16" s="62" t="str">
        <f>IF(ISERROR(VLOOKUP($A16,#REF!,5,FALSE))=TRUE,"",VLOOKUP($A16,#REF!,23,FALSE)/VLOOKUP($A16,#REF!,25,FALSE))</f>
        <v/>
      </c>
      <c r="AS16" s="12" t="str">
        <f t="shared" si="14"/>
        <v/>
      </c>
      <c r="AT16" s="63" t="str">
        <f>IF(ISERROR(VLOOKUP($A16,#REF!,5,FALSE))=TRUE,"",VLOOKUP($A16,#REF!,22,FALSE)/(VLOOKUP($A16,#REF!,22,FALSE)+VLOOKUP($A16,#REF!,23,FALSE)))</f>
        <v/>
      </c>
      <c r="AU16" s="63" t="str">
        <f>IF(ISERROR(VLOOKUP($A16,#REF!,5,FALSE))=TRUE,"",VLOOKUP($A16,#REF!,23,FALSE)/(VLOOKUP($A16,#REF!,22,FALSE)+VLOOKUP($A16,#REF!,23,FALSE)))</f>
        <v/>
      </c>
      <c r="AV16" s="29" t="str">
        <f t="shared" si="15"/>
        <v/>
      </c>
      <c r="AW16" s="62" t="str">
        <f>IF(ISERROR(VLOOKUP($A16,#REF!,5,FALSE))=TRUE,"",VLOOKUP($A16,#REF!,24,FALSE)/VLOOKUP($A16,#REF!,5,FALSE))</f>
        <v/>
      </c>
      <c r="AX16" s="62" t="str">
        <f>IF(ISERROR(VLOOKUP($A16,#REF!,5,FALSE))=TRUE,"",VLOOKUP($A16,#REF!,25,FALSE)/VLOOKUP($A16,#REF!,5,FALSE))</f>
        <v/>
      </c>
      <c r="AY16" s="12">
        <f t="shared" si="16"/>
        <v>0</v>
      </c>
      <c r="AZ16" s="59" t="s">
        <v>64</v>
      </c>
      <c r="BB16" s="16"/>
      <c r="BC16" s="16"/>
      <c r="BD16" s="16"/>
      <c r="BE16" s="16"/>
      <c r="BF16" s="16"/>
      <c r="BG16" s="16"/>
      <c r="BH16" s="16"/>
      <c r="BI16" s="16"/>
      <c r="BJ16" s="16"/>
      <c r="BK16" s="16"/>
      <c r="BL16" s="16"/>
      <c r="BM16" s="16"/>
      <c r="BN16" s="16"/>
      <c r="BO16" s="16"/>
      <c r="BP16" s="16"/>
      <c r="BQ16" s="23"/>
      <c r="BR16" s="16"/>
      <c r="BS16" s="16"/>
      <c r="BT16" s="16"/>
      <c r="BU16" s="16"/>
      <c r="BV16" s="16"/>
      <c r="BW16" s="16"/>
      <c r="BX16" s="16"/>
      <c r="BY16" s="16"/>
      <c r="BZ16" s="16"/>
      <c r="CA16" s="16"/>
      <c r="CB16" s="16"/>
      <c r="CC16" s="16"/>
      <c r="CD16" s="16"/>
      <c r="CE16" s="16"/>
      <c r="CF16" s="16"/>
      <c r="CG16" s="16"/>
    </row>
    <row r="17" spans="1:85" x14ac:dyDescent="0.45">
      <c r="A17" s="31" t="str">
        <f>CONCATENATE(LEFT($B$3,2),"07")</f>
        <v>0207</v>
      </c>
      <c r="B17" s="30" t="str">
        <f>IF(ISERROR(VLOOKUP($A17,#REF!,4,FALSE))=TRUE,"",VLOOKUP($A17,#REF!,4,FALSE))</f>
        <v/>
      </c>
      <c r="C17" s="62" t="str">
        <f>IF(ISERROR(VLOOKUP($A17,#REF!,5,FALSE))=TRUE,"",VLOOKUP($A17,#REF!,14,FALSE)/VLOOKUP($A17,#REF!,5,FALSE))</f>
        <v/>
      </c>
      <c r="D17" s="62" t="str">
        <f>IF(ISERROR(VLOOKUP($A17,#REF!,5,FALSE))=TRUE,"",VLOOKUP($A17,#REF!,15,FALSE)/VLOOKUP($A17,#REF!,5,FALSE))</f>
        <v/>
      </c>
      <c r="E17" s="12">
        <f t="shared" si="0"/>
        <v>0</v>
      </c>
      <c r="F17" s="62" t="str">
        <f>IF(ISERROR(VLOOKUP($A17,#REF!,5,FALSE))=TRUE,"",VLOOKUP($A17,#REF!,15,FALSE)/VLOOKUP($A17,#REF!,7,FALSE))</f>
        <v/>
      </c>
      <c r="G17" s="12" t="str">
        <f t="shared" si="1"/>
        <v/>
      </c>
      <c r="H17" s="62" t="str">
        <f>IF(ISERROR(VLOOKUP($A17,#REF!,5,FALSE))=TRUE,"",VLOOKUP($A17,#REF!,15,FALSE)/VLOOKUP($A17,#REF!,9,FALSE))</f>
        <v/>
      </c>
      <c r="I17" s="12" t="str">
        <f t="shared" si="2"/>
        <v/>
      </c>
      <c r="J17" s="63" t="str">
        <f>IF(ISERROR(VLOOKUP($A17,#REF!,5,FALSE))=TRUE,"",VLOOKUP($A17,#REF!,14,FALSE)/(VLOOKUP($A17,#REF!,14,FALSE)+VLOOKUP($A17,#REF!,15,FALSE)))</f>
        <v/>
      </c>
      <c r="K17" s="63" t="str">
        <f>IF(ISERROR(VLOOKUP($A17,#REF!,5,FALSE))=TRUE,"",VLOOKUP($A17,#REF!,15,FALSE)/(VLOOKUP($A17,#REF!,14,FALSE)+VLOOKUP($A17,#REF!,15,FALSE)))</f>
        <v/>
      </c>
      <c r="L17" s="29" t="str">
        <f t="shared" si="3"/>
        <v/>
      </c>
      <c r="M17" s="62" t="str">
        <f>IF(ISERROR(VLOOKUP($A17,#REF!,5,FALSE))=TRUE,"",VLOOKUP($A17,#REF!,6,FALSE)/VLOOKUP($A17,#REF!,5,FALSE))</f>
        <v/>
      </c>
      <c r="N17" s="62" t="str">
        <f>IF(ISERROR(VLOOKUP($A17,#REF!,5,FALSE))=TRUE,"",VLOOKUP($A17,#REF!,7,FALSE)/VLOOKUP($A17,#REF!,5,FALSE))</f>
        <v/>
      </c>
      <c r="O17" s="12">
        <f t="shared" si="4"/>
        <v>0</v>
      </c>
      <c r="P17" s="62" t="str">
        <f>IF(ISERROR(VLOOKUP($A17,#REF!,5,FALSE))=TRUE,"",VLOOKUP($A17,#REF!,8,FALSE)/VLOOKUP($A17,#REF!,5,FALSE))</f>
        <v/>
      </c>
      <c r="Q17" s="62" t="str">
        <f>IF(ISERROR(VLOOKUP($A17,#REF!,5,FALSE))=TRUE,"",VLOOKUP($A17,#REF!,9,FALSE)/VLOOKUP($A17,#REF!,5,FALSE))</f>
        <v/>
      </c>
      <c r="R17" s="12">
        <f t="shared" si="5"/>
        <v>0</v>
      </c>
      <c r="S17" s="62" t="str">
        <f>IF(ISERROR(VLOOKUP($A17,#REF!,5,FALSE))=TRUE,"",VLOOKUP($A17,#REF!,18,FALSE)/VLOOKUP($A17,#REF!,5,FALSE))</f>
        <v/>
      </c>
      <c r="T17" s="62" t="str">
        <f>IF(ISERROR(VLOOKUP($A17,#REF!,5,FALSE))=TRUE,"",VLOOKUP($A17,#REF!,19,FALSE)/VLOOKUP($A17,#REF!,5,FALSE))</f>
        <v/>
      </c>
      <c r="U17" s="12">
        <f t="shared" si="6"/>
        <v>0</v>
      </c>
      <c r="V17" s="62" t="str">
        <f>IF(ISERROR(VLOOKUP($A17,#REF!,5,FALSE))=TRUE,"",VLOOKUP($A17,#REF!,19,FALSE)/VLOOKUP($A17,#REF!,21,FALSE))</f>
        <v/>
      </c>
      <c r="W17" s="12" t="str">
        <f t="shared" si="6"/>
        <v/>
      </c>
      <c r="X17" s="63" t="str">
        <f>IF(ISERROR(VLOOKUP($A17,#REF!,5,FALSE))=TRUE,"",VLOOKUP($A17,#REF!,18,FALSE)/(VLOOKUP($A17,#REF!,18,FALSE)+VLOOKUP($A17,#REF!,19,FALSE)))</f>
        <v/>
      </c>
      <c r="Y17" s="63" t="str">
        <f>IF(ISERROR(VLOOKUP($A17,#REF!,5,FALSE))=TRUE,"",VLOOKUP($A17,#REF!,19,FALSE)/(VLOOKUP($A17,#REF!,18,FALSE)+VLOOKUP($A17,#REF!,19,FALSE)))</f>
        <v/>
      </c>
      <c r="Z17" s="29" t="str">
        <f t="shared" si="7"/>
        <v/>
      </c>
      <c r="AA17" s="62" t="str">
        <f>IF(ISERROR(VLOOKUP($A17,#REF!,5,FALSE))=TRUE,"",VLOOKUP($A17,#REF!,20,FALSE)/VLOOKUP($A17,#REF!,5,FALSE))</f>
        <v/>
      </c>
      <c r="AB17" s="62" t="str">
        <f>IF(ISERROR(VLOOKUP($A17,#REF!,5,FALSE))=TRUE,"",VLOOKUP($A17,#REF!,21,FALSE)/VLOOKUP($A17,#REF!,5,FALSE))</f>
        <v/>
      </c>
      <c r="AC17" s="12">
        <f t="shared" si="8"/>
        <v>0</v>
      </c>
      <c r="AD17" s="62" t="str">
        <f>IF(ISERROR(VLOOKUP($A17,#REF!,5,FALSE))=TRUE,"",VLOOKUP($A17,#REF!,26,FALSE)/VLOOKUP($A17,#REF!,5,FALSE))</f>
        <v/>
      </c>
      <c r="AE17" s="62" t="str">
        <f>IF(ISERROR(VLOOKUP($A17,#REF!,5,FALSE))=TRUE,"",VLOOKUP($A17,#REF!,27,FALSE)/VLOOKUP($A17,#REF!,5,FALSE))</f>
        <v/>
      </c>
      <c r="AF17" s="12">
        <f t="shared" si="9"/>
        <v>0</v>
      </c>
      <c r="AG17" s="62" t="str">
        <f>IF(ISERROR(VLOOKUP($A17,#REF!,5,FALSE))=TRUE,"",VLOOKUP($A17,#REF!,27,FALSE)/VLOOKUP($A17,#REF!,29,FALSE))</f>
        <v/>
      </c>
      <c r="AH17" s="12" t="str">
        <f t="shared" si="10"/>
        <v/>
      </c>
      <c r="AI17" s="63" t="str">
        <f>IF(ISERROR(VLOOKUP($A17,#REF!,5,FALSE))=TRUE,"",VLOOKUP($A17,#REF!,26,FALSE)/(VLOOKUP($A17,#REF!,26,FALSE)+VLOOKUP($A17,#REF!,27,FALSE)))</f>
        <v/>
      </c>
      <c r="AJ17" s="63" t="str">
        <f>IF(ISERROR(VLOOKUP($A17,#REF!,5,FALSE))=TRUE,"",VLOOKUP($A17,#REF!,27,FALSE)/(VLOOKUP($A17,#REF!,26,FALSE)+VLOOKUP($A17,#REF!,27,FALSE)))</f>
        <v/>
      </c>
      <c r="AK17" s="29" t="str">
        <f t="shared" si="11"/>
        <v/>
      </c>
      <c r="AL17" s="62" t="str">
        <f>IF(ISERROR(VLOOKUP($A17,#REF!,5,FALSE))=TRUE,"",VLOOKUP($A17,#REF!,28,FALSE)/VLOOKUP($A17,#REF!,5,FALSE))</f>
        <v/>
      </c>
      <c r="AM17" s="62" t="str">
        <f>IF(ISERROR(VLOOKUP($A17,#REF!,5,FALSE))=TRUE,"",VLOOKUP($A17,#REF!,29,FALSE)/VLOOKUP($A17,#REF!,5,FALSE))</f>
        <v/>
      </c>
      <c r="AN17" s="12">
        <f t="shared" si="12"/>
        <v>0</v>
      </c>
      <c r="AO17" s="62" t="str">
        <f>IF(ISERROR(VLOOKUP($A17,#REF!,5,FALSE))=TRUE,"",VLOOKUP($A17,#REF!,22,FALSE)/VLOOKUP($A17,#REF!,5,FALSE))</f>
        <v/>
      </c>
      <c r="AP17" s="62" t="str">
        <f>IF(ISERROR(VLOOKUP($A17,#REF!,5,FALSE))=TRUE,"",VLOOKUP($A17,#REF!,23,FALSE)/VLOOKUP($A17,#REF!,5,FALSE))</f>
        <v/>
      </c>
      <c r="AQ17" s="12">
        <f t="shared" si="13"/>
        <v>0</v>
      </c>
      <c r="AR17" s="62" t="str">
        <f>IF(ISERROR(VLOOKUP($A17,#REF!,5,FALSE))=TRUE,"",VLOOKUP($A17,#REF!,23,FALSE)/VLOOKUP($A17,#REF!,25,FALSE))</f>
        <v/>
      </c>
      <c r="AS17" s="12" t="str">
        <f t="shared" si="14"/>
        <v/>
      </c>
      <c r="AT17" s="63" t="str">
        <f>IF(ISERROR(VLOOKUP($A17,#REF!,5,FALSE))=TRUE,"",VLOOKUP($A17,#REF!,22,FALSE)/(VLOOKUP($A17,#REF!,22,FALSE)+VLOOKUP($A17,#REF!,23,FALSE)))</f>
        <v/>
      </c>
      <c r="AU17" s="63" t="str">
        <f>IF(ISERROR(VLOOKUP($A17,#REF!,5,FALSE))=TRUE,"",VLOOKUP($A17,#REF!,23,FALSE)/(VLOOKUP($A17,#REF!,22,FALSE)+VLOOKUP($A17,#REF!,23,FALSE)))</f>
        <v/>
      </c>
      <c r="AV17" s="29" t="str">
        <f t="shared" si="15"/>
        <v/>
      </c>
      <c r="AW17" s="62" t="str">
        <f>IF(ISERROR(VLOOKUP($A17,#REF!,5,FALSE))=TRUE,"",VLOOKUP($A17,#REF!,24,FALSE)/VLOOKUP($A17,#REF!,5,FALSE))</f>
        <v/>
      </c>
      <c r="AX17" s="62" t="str">
        <f>IF(ISERROR(VLOOKUP($A17,#REF!,5,FALSE))=TRUE,"",VLOOKUP($A17,#REF!,25,FALSE)/VLOOKUP($A17,#REF!,5,FALSE))</f>
        <v/>
      </c>
      <c r="AY17" s="12">
        <f t="shared" si="16"/>
        <v>0</v>
      </c>
      <c r="AZ17" s="59" t="s">
        <v>65</v>
      </c>
      <c r="BB17" s="16"/>
      <c r="BC17" s="16"/>
      <c r="BD17" s="16"/>
      <c r="BE17" s="16"/>
      <c r="BF17" s="16"/>
      <c r="BG17" s="16"/>
      <c r="BH17" s="16"/>
      <c r="BI17" s="16"/>
      <c r="BJ17" s="16"/>
      <c r="BK17" s="16"/>
      <c r="BL17" s="16"/>
      <c r="BM17" s="16"/>
      <c r="BN17" s="16"/>
      <c r="BO17" s="16"/>
      <c r="BP17" s="16"/>
      <c r="BQ17" s="23"/>
      <c r="BR17" s="16"/>
      <c r="BS17" s="16"/>
      <c r="BT17" s="16"/>
      <c r="BU17" s="16"/>
      <c r="BV17" s="16"/>
      <c r="BW17" s="16"/>
      <c r="BX17" s="16"/>
      <c r="BY17" s="16"/>
      <c r="BZ17" s="16"/>
      <c r="CA17" s="16"/>
      <c r="CB17" s="16"/>
      <c r="CC17" s="16"/>
      <c r="CD17" s="16"/>
      <c r="CE17" s="16"/>
      <c r="CF17" s="16"/>
      <c r="CG17" s="16"/>
    </row>
    <row r="18" spans="1:85" x14ac:dyDescent="0.45">
      <c r="A18" s="31" t="str">
        <f>CONCATENATE(LEFT($B$3,2),"08")</f>
        <v>0208</v>
      </c>
      <c r="B18" s="30" t="str">
        <f>IF(ISERROR(VLOOKUP($A18,#REF!,4,FALSE))=TRUE,"",VLOOKUP($A18,#REF!,4,FALSE))</f>
        <v/>
      </c>
      <c r="C18" s="62" t="str">
        <f>IF(ISERROR(VLOOKUP($A18,#REF!,5,FALSE))=TRUE,"",VLOOKUP($A18,#REF!,14,FALSE)/VLOOKUP($A18,#REF!,5,FALSE))</f>
        <v/>
      </c>
      <c r="D18" s="62" t="str">
        <f>IF(ISERROR(VLOOKUP($A18,#REF!,5,FALSE))=TRUE,"",VLOOKUP($A18,#REF!,15,FALSE)/VLOOKUP($A18,#REF!,5,FALSE))</f>
        <v/>
      </c>
      <c r="E18" s="12">
        <f t="shared" si="0"/>
        <v>0</v>
      </c>
      <c r="F18" s="62" t="str">
        <f>IF(ISERROR(VLOOKUP($A18,#REF!,5,FALSE))=TRUE,"",VLOOKUP($A18,#REF!,15,FALSE)/VLOOKUP($A18,#REF!,7,FALSE))</f>
        <v/>
      </c>
      <c r="G18" s="12" t="str">
        <f t="shared" si="1"/>
        <v/>
      </c>
      <c r="H18" s="62" t="str">
        <f>IF(ISERROR(VLOOKUP($A18,#REF!,5,FALSE))=TRUE,"",VLOOKUP($A18,#REF!,15,FALSE)/VLOOKUP($A18,#REF!,9,FALSE))</f>
        <v/>
      </c>
      <c r="I18" s="12" t="str">
        <f t="shared" si="2"/>
        <v/>
      </c>
      <c r="J18" s="63" t="str">
        <f>IF(ISERROR(VLOOKUP($A18,#REF!,5,FALSE))=TRUE,"",VLOOKUP($A18,#REF!,14,FALSE)/(VLOOKUP($A18,#REF!,14,FALSE)+VLOOKUP($A18,#REF!,15,FALSE)))</f>
        <v/>
      </c>
      <c r="K18" s="63" t="str">
        <f>IF(ISERROR(VLOOKUP($A18,#REF!,5,FALSE))=TRUE,"",VLOOKUP($A18,#REF!,15,FALSE)/(VLOOKUP($A18,#REF!,14,FALSE)+VLOOKUP($A18,#REF!,15,FALSE)))</f>
        <v/>
      </c>
      <c r="L18" s="29" t="str">
        <f t="shared" si="3"/>
        <v/>
      </c>
      <c r="M18" s="62" t="str">
        <f>IF(ISERROR(VLOOKUP($A18,#REF!,5,FALSE))=TRUE,"",VLOOKUP($A18,#REF!,6,FALSE)/VLOOKUP($A18,#REF!,5,FALSE))</f>
        <v/>
      </c>
      <c r="N18" s="62" t="str">
        <f>IF(ISERROR(VLOOKUP($A18,#REF!,5,FALSE))=TRUE,"",VLOOKUP($A18,#REF!,7,FALSE)/VLOOKUP($A18,#REF!,5,FALSE))</f>
        <v/>
      </c>
      <c r="O18" s="12">
        <f t="shared" si="4"/>
        <v>0</v>
      </c>
      <c r="P18" s="62" t="str">
        <f>IF(ISERROR(VLOOKUP($A18,#REF!,5,FALSE))=TRUE,"",VLOOKUP($A18,#REF!,8,FALSE)/VLOOKUP($A18,#REF!,5,FALSE))</f>
        <v/>
      </c>
      <c r="Q18" s="62" t="str">
        <f>IF(ISERROR(VLOOKUP($A18,#REF!,5,FALSE))=TRUE,"",VLOOKUP($A18,#REF!,9,FALSE)/VLOOKUP($A18,#REF!,5,FALSE))</f>
        <v/>
      </c>
      <c r="R18" s="12">
        <f t="shared" si="5"/>
        <v>0</v>
      </c>
      <c r="S18" s="62" t="str">
        <f>IF(ISERROR(VLOOKUP($A18,#REF!,5,FALSE))=TRUE,"",VLOOKUP($A18,#REF!,18,FALSE)/VLOOKUP($A18,#REF!,5,FALSE))</f>
        <v/>
      </c>
      <c r="T18" s="62" t="str">
        <f>IF(ISERROR(VLOOKUP($A18,#REF!,5,FALSE))=TRUE,"",VLOOKUP($A18,#REF!,19,FALSE)/VLOOKUP($A18,#REF!,5,FALSE))</f>
        <v/>
      </c>
      <c r="U18" s="12">
        <f t="shared" si="6"/>
        <v>0</v>
      </c>
      <c r="V18" s="62" t="str">
        <f>IF(ISERROR(VLOOKUP($A18,#REF!,5,FALSE))=TRUE,"",VLOOKUP($A18,#REF!,19,FALSE)/VLOOKUP($A18,#REF!,21,FALSE))</f>
        <v/>
      </c>
      <c r="W18" s="12" t="str">
        <f t="shared" si="6"/>
        <v/>
      </c>
      <c r="X18" s="63" t="str">
        <f>IF(ISERROR(VLOOKUP($A18,#REF!,5,FALSE))=TRUE,"",VLOOKUP($A18,#REF!,18,FALSE)/(VLOOKUP($A18,#REF!,18,FALSE)+VLOOKUP($A18,#REF!,19,FALSE)))</f>
        <v/>
      </c>
      <c r="Y18" s="63" t="str">
        <f>IF(ISERROR(VLOOKUP($A18,#REF!,5,FALSE))=TRUE,"",VLOOKUP($A18,#REF!,19,FALSE)/(VLOOKUP($A18,#REF!,18,FALSE)+VLOOKUP($A18,#REF!,19,FALSE)))</f>
        <v/>
      </c>
      <c r="Z18" s="29" t="str">
        <f t="shared" si="7"/>
        <v/>
      </c>
      <c r="AA18" s="62" t="str">
        <f>IF(ISERROR(VLOOKUP($A18,#REF!,5,FALSE))=TRUE,"",VLOOKUP($A18,#REF!,20,FALSE)/VLOOKUP($A18,#REF!,5,FALSE))</f>
        <v/>
      </c>
      <c r="AB18" s="62" t="str">
        <f>IF(ISERROR(VLOOKUP($A18,#REF!,5,FALSE))=TRUE,"",VLOOKUP($A18,#REF!,21,FALSE)/VLOOKUP($A18,#REF!,5,FALSE))</f>
        <v/>
      </c>
      <c r="AC18" s="12">
        <f t="shared" si="8"/>
        <v>0</v>
      </c>
      <c r="AD18" s="62" t="str">
        <f>IF(ISERROR(VLOOKUP($A18,#REF!,5,FALSE))=TRUE,"",VLOOKUP($A18,#REF!,26,FALSE)/VLOOKUP($A18,#REF!,5,FALSE))</f>
        <v/>
      </c>
      <c r="AE18" s="62" t="str">
        <f>IF(ISERROR(VLOOKUP($A18,#REF!,5,FALSE))=TRUE,"",VLOOKUP($A18,#REF!,27,FALSE)/VLOOKUP($A18,#REF!,5,FALSE))</f>
        <v/>
      </c>
      <c r="AF18" s="12">
        <f t="shared" si="9"/>
        <v>0</v>
      </c>
      <c r="AG18" s="62" t="str">
        <f>IF(ISERROR(VLOOKUP($A18,#REF!,5,FALSE))=TRUE,"",VLOOKUP($A18,#REF!,27,FALSE)/VLOOKUP($A18,#REF!,29,FALSE))</f>
        <v/>
      </c>
      <c r="AH18" s="12" t="str">
        <f t="shared" si="10"/>
        <v/>
      </c>
      <c r="AI18" s="63" t="str">
        <f>IF(ISERROR(VLOOKUP($A18,#REF!,5,FALSE))=TRUE,"",VLOOKUP($A18,#REF!,26,FALSE)/(VLOOKUP($A18,#REF!,26,FALSE)+VLOOKUP($A18,#REF!,27,FALSE)))</f>
        <v/>
      </c>
      <c r="AJ18" s="63" t="str">
        <f>IF(ISERROR(VLOOKUP($A18,#REF!,5,FALSE))=TRUE,"",VLOOKUP($A18,#REF!,27,FALSE)/(VLOOKUP($A18,#REF!,26,FALSE)+VLOOKUP($A18,#REF!,27,FALSE)))</f>
        <v/>
      </c>
      <c r="AK18" s="29" t="str">
        <f t="shared" si="11"/>
        <v/>
      </c>
      <c r="AL18" s="62" t="str">
        <f>IF(ISERROR(VLOOKUP($A18,#REF!,5,FALSE))=TRUE,"",VLOOKUP($A18,#REF!,28,FALSE)/VLOOKUP($A18,#REF!,5,FALSE))</f>
        <v/>
      </c>
      <c r="AM18" s="62" t="str">
        <f>IF(ISERROR(VLOOKUP($A18,#REF!,5,FALSE))=TRUE,"",VLOOKUP($A18,#REF!,29,FALSE)/VLOOKUP($A18,#REF!,5,FALSE))</f>
        <v/>
      </c>
      <c r="AN18" s="12">
        <f t="shared" si="12"/>
        <v>0</v>
      </c>
      <c r="AO18" s="62" t="str">
        <f>IF(ISERROR(VLOOKUP($A18,#REF!,5,FALSE))=TRUE,"",VLOOKUP($A18,#REF!,22,FALSE)/VLOOKUP($A18,#REF!,5,FALSE))</f>
        <v/>
      </c>
      <c r="AP18" s="62" t="str">
        <f>IF(ISERROR(VLOOKUP($A18,#REF!,5,FALSE))=TRUE,"",VLOOKUP($A18,#REF!,23,FALSE)/VLOOKUP($A18,#REF!,5,FALSE))</f>
        <v/>
      </c>
      <c r="AQ18" s="12">
        <f t="shared" si="13"/>
        <v>0</v>
      </c>
      <c r="AR18" s="62" t="str">
        <f>IF(ISERROR(VLOOKUP($A18,#REF!,5,FALSE))=TRUE,"",VLOOKUP($A18,#REF!,23,FALSE)/VLOOKUP($A18,#REF!,25,FALSE))</f>
        <v/>
      </c>
      <c r="AS18" s="12" t="str">
        <f t="shared" si="14"/>
        <v/>
      </c>
      <c r="AT18" s="63" t="str">
        <f>IF(ISERROR(VLOOKUP($A18,#REF!,5,FALSE))=TRUE,"",VLOOKUP($A18,#REF!,22,FALSE)/(VLOOKUP($A18,#REF!,22,FALSE)+VLOOKUP($A18,#REF!,23,FALSE)))</f>
        <v/>
      </c>
      <c r="AU18" s="63" t="str">
        <f>IF(ISERROR(VLOOKUP($A18,#REF!,5,FALSE))=TRUE,"",VLOOKUP($A18,#REF!,23,FALSE)/(VLOOKUP($A18,#REF!,22,FALSE)+VLOOKUP($A18,#REF!,23,FALSE)))</f>
        <v/>
      </c>
      <c r="AV18" s="29" t="str">
        <f t="shared" si="15"/>
        <v/>
      </c>
      <c r="AW18" s="62" t="str">
        <f>IF(ISERROR(VLOOKUP($A18,#REF!,5,FALSE))=TRUE,"",VLOOKUP($A18,#REF!,24,FALSE)/VLOOKUP($A18,#REF!,5,FALSE))</f>
        <v/>
      </c>
      <c r="AX18" s="62" t="str">
        <f>IF(ISERROR(VLOOKUP($A18,#REF!,5,FALSE))=TRUE,"",VLOOKUP($A18,#REF!,25,FALSE)/VLOOKUP($A18,#REF!,5,FALSE))</f>
        <v/>
      </c>
      <c r="AY18" s="12">
        <f t="shared" si="16"/>
        <v>0</v>
      </c>
      <c r="AZ18" s="59" t="s">
        <v>66</v>
      </c>
      <c r="BB18" s="16"/>
      <c r="BC18" s="16"/>
      <c r="BD18" s="16"/>
      <c r="BE18" s="16"/>
      <c r="BF18" s="16"/>
      <c r="BG18" s="16"/>
      <c r="BH18" s="16"/>
      <c r="BI18" s="16"/>
      <c r="BJ18" s="16"/>
      <c r="BK18" s="16"/>
      <c r="BL18" s="16"/>
      <c r="BM18" s="16"/>
      <c r="BN18" s="16"/>
      <c r="BO18" s="16"/>
      <c r="BP18" s="16"/>
      <c r="BQ18" s="23"/>
      <c r="BR18" s="16"/>
      <c r="BS18" s="16"/>
      <c r="BT18" s="16"/>
      <c r="BU18" s="16"/>
      <c r="BV18" s="16"/>
      <c r="BW18" s="16"/>
      <c r="BX18" s="16"/>
      <c r="BY18" s="16"/>
      <c r="BZ18" s="16"/>
      <c r="CA18" s="16"/>
      <c r="CB18" s="16"/>
      <c r="CC18" s="16"/>
      <c r="CD18" s="16"/>
      <c r="CE18" s="16"/>
      <c r="CF18" s="16"/>
      <c r="CG18" s="16"/>
    </row>
    <row r="19" spans="1:85" x14ac:dyDescent="0.45">
      <c r="A19" s="31" t="str">
        <f>CONCATENATE(LEFT($B$3,2),"09")</f>
        <v>0209</v>
      </c>
      <c r="B19" s="30" t="str">
        <f>IF(ISERROR(VLOOKUP($A19,#REF!,4,FALSE))=TRUE,"",VLOOKUP($A19,#REF!,4,FALSE))</f>
        <v/>
      </c>
      <c r="C19" s="62" t="str">
        <f>IF(ISERROR(VLOOKUP($A19,#REF!,5,FALSE))=TRUE,"",VLOOKUP($A19,#REF!,14,FALSE)/VLOOKUP($A19,#REF!,5,FALSE))</f>
        <v/>
      </c>
      <c r="D19" s="62" t="str">
        <f>IF(ISERROR(VLOOKUP($A19,#REF!,5,FALSE))=TRUE,"",VLOOKUP($A19,#REF!,15,FALSE)/VLOOKUP($A19,#REF!,5,FALSE))</f>
        <v/>
      </c>
      <c r="E19" s="12">
        <f t="shared" si="0"/>
        <v>0</v>
      </c>
      <c r="F19" s="62" t="str">
        <f>IF(ISERROR(VLOOKUP($A19,#REF!,5,FALSE))=TRUE,"",VLOOKUP($A19,#REF!,15,FALSE)/VLOOKUP($A19,#REF!,7,FALSE))</f>
        <v/>
      </c>
      <c r="G19" s="12" t="str">
        <f t="shared" si="1"/>
        <v/>
      </c>
      <c r="H19" s="62" t="str">
        <f>IF(ISERROR(VLOOKUP($A19,#REF!,5,FALSE))=TRUE,"",VLOOKUP($A19,#REF!,15,FALSE)/VLOOKUP($A19,#REF!,9,FALSE))</f>
        <v/>
      </c>
      <c r="I19" s="12" t="str">
        <f t="shared" si="2"/>
        <v/>
      </c>
      <c r="J19" s="63" t="str">
        <f>IF(ISERROR(VLOOKUP($A19,#REF!,5,FALSE))=TRUE,"",VLOOKUP($A19,#REF!,14,FALSE)/(VLOOKUP($A19,#REF!,14,FALSE)+VLOOKUP($A19,#REF!,15,FALSE)))</f>
        <v/>
      </c>
      <c r="K19" s="63" t="str">
        <f>IF(ISERROR(VLOOKUP($A19,#REF!,5,FALSE))=TRUE,"",VLOOKUP($A19,#REF!,15,FALSE)/(VLOOKUP($A19,#REF!,14,FALSE)+VLOOKUP($A19,#REF!,15,FALSE)))</f>
        <v/>
      </c>
      <c r="L19" s="29" t="str">
        <f t="shared" si="3"/>
        <v/>
      </c>
      <c r="M19" s="62" t="str">
        <f>IF(ISERROR(VLOOKUP($A19,#REF!,5,FALSE))=TRUE,"",VLOOKUP($A19,#REF!,6,FALSE)/VLOOKUP($A19,#REF!,5,FALSE))</f>
        <v/>
      </c>
      <c r="N19" s="62" t="str">
        <f>IF(ISERROR(VLOOKUP($A19,#REF!,5,FALSE))=TRUE,"",VLOOKUP($A19,#REF!,7,FALSE)/VLOOKUP($A19,#REF!,5,FALSE))</f>
        <v/>
      </c>
      <c r="O19" s="12">
        <f t="shared" si="4"/>
        <v>0</v>
      </c>
      <c r="P19" s="62" t="str">
        <f>IF(ISERROR(VLOOKUP($A19,#REF!,5,FALSE))=TRUE,"",VLOOKUP($A19,#REF!,8,FALSE)/VLOOKUP($A19,#REF!,5,FALSE))</f>
        <v/>
      </c>
      <c r="Q19" s="62" t="str">
        <f>IF(ISERROR(VLOOKUP($A19,#REF!,5,FALSE))=TRUE,"",VLOOKUP($A19,#REF!,9,FALSE)/VLOOKUP($A19,#REF!,5,FALSE))</f>
        <v/>
      </c>
      <c r="R19" s="12">
        <f t="shared" si="5"/>
        <v>0</v>
      </c>
      <c r="S19" s="62" t="str">
        <f>IF(ISERROR(VLOOKUP($A19,#REF!,5,FALSE))=TRUE,"",VLOOKUP($A19,#REF!,18,FALSE)/VLOOKUP($A19,#REF!,5,FALSE))</f>
        <v/>
      </c>
      <c r="T19" s="62" t="str">
        <f>IF(ISERROR(VLOOKUP($A19,#REF!,5,FALSE))=TRUE,"",VLOOKUP($A19,#REF!,19,FALSE)/VLOOKUP($A19,#REF!,5,FALSE))</f>
        <v/>
      </c>
      <c r="U19" s="12">
        <f t="shared" si="6"/>
        <v>0</v>
      </c>
      <c r="V19" s="62" t="str">
        <f>IF(ISERROR(VLOOKUP($A19,#REF!,5,FALSE))=TRUE,"",VLOOKUP($A19,#REF!,19,FALSE)/VLOOKUP($A19,#REF!,21,FALSE))</f>
        <v/>
      </c>
      <c r="W19" s="12" t="str">
        <f t="shared" si="6"/>
        <v/>
      </c>
      <c r="X19" s="63" t="str">
        <f>IF(ISERROR(VLOOKUP($A19,#REF!,5,FALSE))=TRUE,"",VLOOKUP($A19,#REF!,18,FALSE)/(VLOOKUP($A19,#REF!,18,FALSE)+VLOOKUP($A19,#REF!,19,FALSE)))</f>
        <v/>
      </c>
      <c r="Y19" s="63" t="str">
        <f>IF(ISERROR(VLOOKUP($A19,#REF!,5,FALSE))=TRUE,"",VLOOKUP($A19,#REF!,19,FALSE)/(VLOOKUP($A19,#REF!,18,FALSE)+VLOOKUP($A19,#REF!,19,FALSE)))</f>
        <v/>
      </c>
      <c r="Z19" s="29" t="str">
        <f t="shared" si="7"/>
        <v/>
      </c>
      <c r="AA19" s="62" t="str">
        <f>IF(ISERROR(VLOOKUP($A19,#REF!,5,FALSE))=TRUE,"",VLOOKUP($A19,#REF!,20,FALSE)/VLOOKUP($A19,#REF!,5,FALSE))</f>
        <v/>
      </c>
      <c r="AB19" s="62" t="str">
        <f>IF(ISERROR(VLOOKUP($A19,#REF!,5,FALSE))=TRUE,"",VLOOKUP($A19,#REF!,21,FALSE)/VLOOKUP($A19,#REF!,5,FALSE))</f>
        <v/>
      </c>
      <c r="AC19" s="12">
        <f t="shared" si="8"/>
        <v>0</v>
      </c>
      <c r="AD19" s="62" t="str">
        <f>IF(ISERROR(VLOOKUP($A19,#REF!,5,FALSE))=TRUE,"",VLOOKUP($A19,#REF!,26,FALSE)/VLOOKUP($A19,#REF!,5,FALSE))</f>
        <v/>
      </c>
      <c r="AE19" s="62" t="str">
        <f>IF(ISERROR(VLOOKUP($A19,#REF!,5,FALSE))=TRUE,"",VLOOKUP($A19,#REF!,27,FALSE)/VLOOKUP($A19,#REF!,5,FALSE))</f>
        <v/>
      </c>
      <c r="AF19" s="12">
        <f t="shared" si="9"/>
        <v>0</v>
      </c>
      <c r="AG19" s="62" t="str">
        <f>IF(ISERROR(VLOOKUP($A19,#REF!,5,FALSE))=TRUE,"",VLOOKUP($A19,#REF!,27,FALSE)/VLOOKUP($A19,#REF!,29,FALSE))</f>
        <v/>
      </c>
      <c r="AH19" s="12" t="str">
        <f t="shared" si="10"/>
        <v/>
      </c>
      <c r="AI19" s="63" t="str">
        <f>IF(ISERROR(VLOOKUP($A19,#REF!,5,FALSE))=TRUE,"",VLOOKUP($A19,#REF!,26,FALSE)/(VLOOKUP($A19,#REF!,26,FALSE)+VLOOKUP($A19,#REF!,27,FALSE)))</f>
        <v/>
      </c>
      <c r="AJ19" s="63" t="str">
        <f>IF(ISERROR(VLOOKUP($A19,#REF!,5,FALSE))=TRUE,"",VLOOKUP($A19,#REF!,27,FALSE)/(VLOOKUP($A19,#REF!,26,FALSE)+VLOOKUP($A19,#REF!,27,FALSE)))</f>
        <v/>
      </c>
      <c r="AK19" s="29" t="str">
        <f t="shared" si="11"/>
        <v/>
      </c>
      <c r="AL19" s="62" t="str">
        <f>IF(ISERROR(VLOOKUP($A19,#REF!,5,FALSE))=TRUE,"",VLOOKUP($A19,#REF!,28,FALSE)/VLOOKUP($A19,#REF!,5,FALSE))</f>
        <v/>
      </c>
      <c r="AM19" s="62" t="str">
        <f>IF(ISERROR(VLOOKUP($A19,#REF!,5,FALSE))=TRUE,"",VLOOKUP($A19,#REF!,29,FALSE)/VLOOKUP($A19,#REF!,5,FALSE))</f>
        <v/>
      </c>
      <c r="AN19" s="12">
        <f t="shared" si="12"/>
        <v>0</v>
      </c>
      <c r="AO19" s="62" t="str">
        <f>IF(ISERROR(VLOOKUP($A19,#REF!,5,FALSE))=TRUE,"",VLOOKUP($A19,#REF!,22,FALSE)/VLOOKUP($A19,#REF!,5,FALSE))</f>
        <v/>
      </c>
      <c r="AP19" s="62" t="str">
        <f>IF(ISERROR(VLOOKUP($A19,#REF!,5,FALSE))=TRUE,"",VLOOKUP($A19,#REF!,23,FALSE)/VLOOKUP($A19,#REF!,5,FALSE))</f>
        <v/>
      </c>
      <c r="AQ19" s="12">
        <f t="shared" si="13"/>
        <v>0</v>
      </c>
      <c r="AR19" s="62" t="str">
        <f>IF(ISERROR(VLOOKUP($A19,#REF!,5,FALSE))=TRUE,"",VLOOKUP($A19,#REF!,23,FALSE)/VLOOKUP($A19,#REF!,25,FALSE))</f>
        <v/>
      </c>
      <c r="AS19" s="12" t="str">
        <f t="shared" si="14"/>
        <v/>
      </c>
      <c r="AT19" s="63" t="str">
        <f>IF(ISERROR(VLOOKUP($A19,#REF!,5,FALSE))=TRUE,"",VLOOKUP($A19,#REF!,22,FALSE)/(VLOOKUP($A19,#REF!,22,FALSE)+VLOOKUP($A19,#REF!,23,FALSE)))</f>
        <v/>
      </c>
      <c r="AU19" s="63" t="str">
        <f>IF(ISERROR(VLOOKUP($A19,#REF!,5,FALSE))=TRUE,"",VLOOKUP($A19,#REF!,23,FALSE)/(VLOOKUP($A19,#REF!,22,FALSE)+VLOOKUP($A19,#REF!,23,FALSE)))</f>
        <v/>
      </c>
      <c r="AV19" s="29" t="str">
        <f t="shared" si="15"/>
        <v/>
      </c>
      <c r="AW19" s="62" t="str">
        <f>IF(ISERROR(VLOOKUP($A19,#REF!,5,FALSE))=TRUE,"",VLOOKUP($A19,#REF!,24,FALSE)/VLOOKUP($A19,#REF!,5,FALSE))</f>
        <v/>
      </c>
      <c r="AX19" s="62" t="str">
        <f>IF(ISERROR(VLOOKUP($A19,#REF!,5,FALSE))=TRUE,"",VLOOKUP($A19,#REF!,25,FALSE)/VLOOKUP($A19,#REF!,5,FALSE))</f>
        <v/>
      </c>
      <c r="AY19" s="12">
        <f t="shared" si="16"/>
        <v>0</v>
      </c>
      <c r="AZ19" s="59" t="s">
        <v>67</v>
      </c>
      <c r="BB19" s="16"/>
      <c r="BC19" s="16"/>
      <c r="BD19" s="16"/>
      <c r="BE19" s="16"/>
      <c r="BF19" s="16"/>
      <c r="BG19" s="16"/>
      <c r="BH19" s="16"/>
      <c r="BI19" s="16"/>
      <c r="BJ19" s="16"/>
      <c r="BK19" s="16"/>
      <c r="BL19" s="16"/>
      <c r="BM19" s="16"/>
      <c r="BN19" s="16"/>
      <c r="BO19" s="16"/>
      <c r="BP19" s="16"/>
      <c r="BQ19" s="23"/>
      <c r="BR19" s="16"/>
      <c r="BS19" s="16"/>
      <c r="BT19" s="16"/>
      <c r="BU19" s="16"/>
      <c r="BV19" s="16"/>
      <c r="BW19" s="16"/>
      <c r="BX19" s="16"/>
      <c r="BY19" s="16"/>
      <c r="BZ19" s="16"/>
      <c r="CA19" s="16"/>
      <c r="CB19" s="16"/>
      <c r="CC19" s="16"/>
      <c r="CD19" s="16"/>
      <c r="CE19" s="16"/>
      <c r="CF19" s="16"/>
      <c r="CG19" s="16"/>
    </row>
    <row r="20" spans="1:85" x14ac:dyDescent="0.45">
      <c r="A20" s="31" t="str">
        <f>CONCATENATE(LEFT($B$3,2),"10")</f>
        <v>0210</v>
      </c>
      <c r="B20" s="30" t="str">
        <f>IF(ISERROR(VLOOKUP($A20,#REF!,4,FALSE))=TRUE,"",VLOOKUP($A20,#REF!,4,FALSE))</f>
        <v/>
      </c>
      <c r="C20" s="62" t="str">
        <f>IF(ISERROR(VLOOKUP($A20,#REF!,5,FALSE))=TRUE,"",VLOOKUP($A20,#REF!,14,FALSE)/VLOOKUP($A20,#REF!,5,FALSE))</f>
        <v/>
      </c>
      <c r="D20" s="62" t="str">
        <f>IF(ISERROR(VLOOKUP($A20,#REF!,5,FALSE))=TRUE,"",VLOOKUP($A20,#REF!,15,FALSE)/VLOOKUP($A20,#REF!,5,FALSE))</f>
        <v/>
      </c>
      <c r="E20" s="12">
        <f t="shared" si="0"/>
        <v>0</v>
      </c>
      <c r="F20" s="62" t="str">
        <f>IF(ISERROR(VLOOKUP($A20,#REF!,5,FALSE))=TRUE,"",VLOOKUP($A20,#REF!,15,FALSE)/VLOOKUP($A20,#REF!,7,FALSE))</f>
        <v/>
      </c>
      <c r="G20" s="12" t="str">
        <f t="shared" si="1"/>
        <v/>
      </c>
      <c r="H20" s="62" t="str">
        <f>IF(ISERROR(VLOOKUP($A20,#REF!,5,FALSE))=TRUE,"",VLOOKUP($A20,#REF!,15,FALSE)/VLOOKUP($A20,#REF!,9,FALSE))</f>
        <v/>
      </c>
      <c r="I20" s="12" t="str">
        <f t="shared" si="2"/>
        <v/>
      </c>
      <c r="J20" s="63" t="str">
        <f>IF(ISERROR(VLOOKUP($A20,#REF!,5,FALSE))=TRUE,"",VLOOKUP($A20,#REF!,14,FALSE)/(VLOOKUP($A20,#REF!,14,FALSE)+VLOOKUP($A20,#REF!,15,FALSE)))</f>
        <v/>
      </c>
      <c r="K20" s="63" t="str">
        <f>IF(ISERROR(VLOOKUP($A20,#REF!,5,FALSE))=TRUE,"",VLOOKUP($A20,#REF!,15,FALSE)/(VLOOKUP($A20,#REF!,14,FALSE)+VLOOKUP($A20,#REF!,15,FALSE)))</f>
        <v/>
      </c>
      <c r="L20" s="29" t="str">
        <f t="shared" si="3"/>
        <v/>
      </c>
      <c r="M20" s="62" t="str">
        <f>IF(ISERROR(VLOOKUP($A20,#REF!,5,FALSE))=TRUE,"",VLOOKUP($A20,#REF!,6,FALSE)/VLOOKUP($A20,#REF!,5,FALSE))</f>
        <v/>
      </c>
      <c r="N20" s="62" t="str">
        <f>IF(ISERROR(VLOOKUP($A20,#REF!,5,FALSE))=TRUE,"",VLOOKUP($A20,#REF!,7,FALSE)/VLOOKUP($A20,#REF!,5,FALSE))</f>
        <v/>
      </c>
      <c r="O20" s="12">
        <f t="shared" si="4"/>
        <v>0</v>
      </c>
      <c r="P20" s="62" t="str">
        <f>IF(ISERROR(VLOOKUP($A20,#REF!,5,FALSE))=TRUE,"",VLOOKUP($A20,#REF!,8,FALSE)/VLOOKUP($A20,#REF!,5,FALSE))</f>
        <v/>
      </c>
      <c r="Q20" s="62" t="str">
        <f>IF(ISERROR(VLOOKUP($A20,#REF!,5,FALSE))=TRUE,"",VLOOKUP($A20,#REF!,9,FALSE)/VLOOKUP($A20,#REF!,5,FALSE))</f>
        <v/>
      </c>
      <c r="R20" s="12">
        <f t="shared" si="5"/>
        <v>0</v>
      </c>
      <c r="S20" s="62" t="str">
        <f>IF(ISERROR(VLOOKUP($A20,#REF!,5,FALSE))=TRUE,"",VLOOKUP($A20,#REF!,18,FALSE)/VLOOKUP($A20,#REF!,5,FALSE))</f>
        <v/>
      </c>
      <c r="T20" s="62" t="str">
        <f>IF(ISERROR(VLOOKUP($A20,#REF!,5,FALSE))=TRUE,"",VLOOKUP($A20,#REF!,19,FALSE)/VLOOKUP($A20,#REF!,5,FALSE))</f>
        <v/>
      </c>
      <c r="U20" s="12">
        <f t="shared" si="6"/>
        <v>0</v>
      </c>
      <c r="V20" s="62" t="str">
        <f>IF(ISERROR(VLOOKUP($A20,#REF!,5,FALSE))=TRUE,"",VLOOKUP($A20,#REF!,19,FALSE)/VLOOKUP($A20,#REF!,21,FALSE))</f>
        <v/>
      </c>
      <c r="W20" s="12" t="str">
        <f t="shared" si="6"/>
        <v/>
      </c>
      <c r="X20" s="63" t="str">
        <f>IF(ISERROR(VLOOKUP($A20,#REF!,5,FALSE))=TRUE,"",VLOOKUP($A20,#REF!,18,FALSE)/(VLOOKUP($A20,#REF!,18,FALSE)+VLOOKUP($A20,#REF!,19,FALSE)))</f>
        <v/>
      </c>
      <c r="Y20" s="63" t="str">
        <f>IF(ISERROR(VLOOKUP($A20,#REF!,5,FALSE))=TRUE,"",VLOOKUP($A20,#REF!,19,FALSE)/(VLOOKUP($A20,#REF!,18,FALSE)+VLOOKUP($A20,#REF!,19,FALSE)))</f>
        <v/>
      </c>
      <c r="Z20" s="29" t="str">
        <f t="shared" si="7"/>
        <v/>
      </c>
      <c r="AA20" s="62" t="str">
        <f>IF(ISERROR(VLOOKUP($A20,#REF!,5,FALSE))=TRUE,"",VLOOKUP($A20,#REF!,20,FALSE)/VLOOKUP($A20,#REF!,5,FALSE))</f>
        <v/>
      </c>
      <c r="AB20" s="62" t="str">
        <f>IF(ISERROR(VLOOKUP($A20,#REF!,5,FALSE))=TRUE,"",VLOOKUP($A20,#REF!,21,FALSE)/VLOOKUP($A20,#REF!,5,FALSE))</f>
        <v/>
      </c>
      <c r="AC20" s="12">
        <f t="shared" si="8"/>
        <v>0</v>
      </c>
      <c r="AD20" s="62" t="str">
        <f>IF(ISERROR(VLOOKUP($A20,#REF!,5,FALSE))=TRUE,"",VLOOKUP($A20,#REF!,26,FALSE)/VLOOKUP($A20,#REF!,5,FALSE))</f>
        <v/>
      </c>
      <c r="AE20" s="62" t="str">
        <f>IF(ISERROR(VLOOKUP($A20,#REF!,5,FALSE))=TRUE,"",VLOOKUP($A20,#REF!,27,FALSE)/VLOOKUP($A20,#REF!,5,FALSE))</f>
        <v/>
      </c>
      <c r="AF20" s="12">
        <f t="shared" si="9"/>
        <v>0</v>
      </c>
      <c r="AG20" s="62" t="str">
        <f>IF(ISERROR(VLOOKUP($A20,#REF!,5,FALSE))=TRUE,"",VLOOKUP($A20,#REF!,27,FALSE)/VLOOKUP($A20,#REF!,29,FALSE))</f>
        <v/>
      </c>
      <c r="AH20" s="12" t="str">
        <f t="shared" si="10"/>
        <v/>
      </c>
      <c r="AI20" s="63" t="str">
        <f>IF(ISERROR(VLOOKUP($A20,#REF!,5,FALSE))=TRUE,"",VLOOKUP($A20,#REF!,26,FALSE)/(VLOOKUP($A20,#REF!,26,FALSE)+VLOOKUP($A20,#REF!,27,FALSE)))</f>
        <v/>
      </c>
      <c r="AJ20" s="63" t="str">
        <f>IF(ISERROR(VLOOKUP($A20,#REF!,5,FALSE))=TRUE,"",VLOOKUP($A20,#REF!,27,FALSE)/(VLOOKUP($A20,#REF!,26,FALSE)+VLOOKUP($A20,#REF!,27,FALSE)))</f>
        <v/>
      </c>
      <c r="AK20" s="29" t="str">
        <f t="shared" si="11"/>
        <v/>
      </c>
      <c r="AL20" s="62" t="str">
        <f>IF(ISERROR(VLOOKUP($A20,#REF!,5,FALSE))=TRUE,"",VLOOKUP($A20,#REF!,28,FALSE)/VLOOKUP($A20,#REF!,5,FALSE))</f>
        <v/>
      </c>
      <c r="AM20" s="62" t="str">
        <f>IF(ISERROR(VLOOKUP($A20,#REF!,5,FALSE))=TRUE,"",VLOOKUP($A20,#REF!,29,FALSE)/VLOOKUP($A20,#REF!,5,FALSE))</f>
        <v/>
      </c>
      <c r="AN20" s="12">
        <f t="shared" si="12"/>
        <v>0</v>
      </c>
      <c r="AO20" s="62" t="str">
        <f>IF(ISERROR(VLOOKUP($A20,#REF!,5,FALSE))=TRUE,"",VLOOKUP($A20,#REF!,22,FALSE)/VLOOKUP($A20,#REF!,5,FALSE))</f>
        <v/>
      </c>
      <c r="AP20" s="62" t="str">
        <f>IF(ISERROR(VLOOKUP($A20,#REF!,5,FALSE))=TRUE,"",VLOOKUP($A20,#REF!,23,FALSE)/VLOOKUP($A20,#REF!,5,FALSE))</f>
        <v/>
      </c>
      <c r="AQ20" s="12">
        <f t="shared" si="13"/>
        <v>0</v>
      </c>
      <c r="AR20" s="62" t="str">
        <f>IF(ISERROR(VLOOKUP($A20,#REF!,5,FALSE))=TRUE,"",VLOOKUP($A20,#REF!,23,FALSE)/VLOOKUP($A20,#REF!,25,FALSE))</f>
        <v/>
      </c>
      <c r="AS20" s="12" t="str">
        <f t="shared" si="14"/>
        <v/>
      </c>
      <c r="AT20" s="63" t="str">
        <f>IF(ISERROR(VLOOKUP($A20,#REF!,5,FALSE))=TRUE,"",VLOOKUP($A20,#REF!,22,FALSE)/(VLOOKUP($A20,#REF!,22,FALSE)+VLOOKUP($A20,#REF!,23,FALSE)))</f>
        <v/>
      </c>
      <c r="AU20" s="63" t="str">
        <f>IF(ISERROR(VLOOKUP($A20,#REF!,5,FALSE))=TRUE,"",VLOOKUP($A20,#REF!,23,FALSE)/(VLOOKUP($A20,#REF!,22,FALSE)+VLOOKUP($A20,#REF!,23,FALSE)))</f>
        <v/>
      </c>
      <c r="AV20" s="29" t="str">
        <f t="shared" si="15"/>
        <v/>
      </c>
      <c r="AW20" s="62" t="str">
        <f>IF(ISERROR(VLOOKUP($A20,#REF!,5,FALSE))=TRUE,"",VLOOKUP($A20,#REF!,24,FALSE)/VLOOKUP($A20,#REF!,5,FALSE))</f>
        <v/>
      </c>
      <c r="AX20" s="62" t="str">
        <f>IF(ISERROR(VLOOKUP($A20,#REF!,5,FALSE))=TRUE,"",VLOOKUP($A20,#REF!,25,FALSE)/VLOOKUP($A20,#REF!,5,FALSE))</f>
        <v/>
      </c>
      <c r="AY20" s="12">
        <f t="shared" si="16"/>
        <v>0</v>
      </c>
      <c r="AZ20" s="59" t="s">
        <v>68</v>
      </c>
      <c r="BB20" s="16"/>
      <c r="BC20" s="16"/>
      <c r="BD20" s="16"/>
      <c r="BE20" s="16"/>
      <c r="BF20" s="16"/>
      <c r="BG20" s="16"/>
      <c r="BH20" s="16"/>
      <c r="BI20" s="16"/>
      <c r="BJ20" s="16"/>
      <c r="BK20" s="16"/>
      <c r="BL20" s="16"/>
      <c r="BM20" s="16"/>
      <c r="BN20" s="16"/>
      <c r="BO20" s="16"/>
      <c r="BP20" s="16"/>
      <c r="BQ20" s="23"/>
      <c r="BR20" s="16"/>
      <c r="BS20" s="16"/>
      <c r="BT20" s="16"/>
      <c r="BU20" s="16"/>
      <c r="BV20" s="16"/>
      <c r="BW20" s="16"/>
      <c r="BX20" s="16"/>
      <c r="BY20" s="16"/>
      <c r="BZ20" s="16"/>
      <c r="CA20" s="16"/>
      <c r="CB20" s="16"/>
      <c r="CC20" s="16"/>
      <c r="CD20" s="16"/>
      <c r="CE20" s="16"/>
      <c r="CF20" s="16"/>
      <c r="CG20" s="16"/>
    </row>
    <row r="21" spans="1:85" x14ac:dyDescent="0.45">
      <c r="A21" s="31" t="str">
        <f>CONCATENATE(LEFT($B$3,2),"11")</f>
        <v>0211</v>
      </c>
      <c r="B21" s="30" t="str">
        <f>IF(ISERROR(VLOOKUP($A21,#REF!,4,FALSE))=TRUE,"",VLOOKUP($A21,#REF!,4,FALSE))</f>
        <v/>
      </c>
      <c r="C21" s="62" t="str">
        <f>IF(ISERROR(VLOOKUP($A21,#REF!,5,FALSE))=TRUE,"",VLOOKUP($A21,#REF!,14,FALSE)/VLOOKUP($A21,#REF!,5,FALSE))</f>
        <v/>
      </c>
      <c r="D21" s="62" t="str">
        <f>IF(ISERROR(VLOOKUP($A21,#REF!,5,FALSE))=TRUE,"",VLOOKUP($A21,#REF!,15,FALSE)/VLOOKUP($A21,#REF!,5,FALSE))</f>
        <v/>
      </c>
      <c r="E21" s="12">
        <f t="shared" si="0"/>
        <v>0</v>
      </c>
      <c r="F21" s="62" t="str">
        <f>IF(ISERROR(VLOOKUP($A21,#REF!,5,FALSE))=TRUE,"",VLOOKUP($A21,#REF!,15,FALSE)/VLOOKUP($A21,#REF!,7,FALSE))</f>
        <v/>
      </c>
      <c r="G21" s="12" t="str">
        <f t="shared" si="1"/>
        <v/>
      </c>
      <c r="H21" s="62" t="str">
        <f>IF(ISERROR(VLOOKUP($A21,#REF!,5,FALSE))=TRUE,"",VLOOKUP($A21,#REF!,15,FALSE)/VLOOKUP($A21,#REF!,9,FALSE))</f>
        <v/>
      </c>
      <c r="I21" s="12" t="str">
        <f t="shared" si="2"/>
        <v/>
      </c>
      <c r="J21" s="63" t="str">
        <f>IF(ISERROR(VLOOKUP($A21,#REF!,5,FALSE))=TRUE,"",VLOOKUP($A21,#REF!,14,FALSE)/(VLOOKUP($A21,#REF!,14,FALSE)+VLOOKUP($A21,#REF!,15,FALSE)))</f>
        <v/>
      </c>
      <c r="K21" s="63" t="str">
        <f>IF(ISERROR(VLOOKUP($A21,#REF!,5,FALSE))=TRUE,"",VLOOKUP($A21,#REF!,15,FALSE)/(VLOOKUP($A21,#REF!,14,FALSE)+VLOOKUP($A21,#REF!,15,FALSE)))</f>
        <v/>
      </c>
      <c r="L21" s="29" t="str">
        <f t="shared" si="3"/>
        <v/>
      </c>
      <c r="M21" s="62" t="str">
        <f>IF(ISERROR(VLOOKUP($A21,#REF!,5,FALSE))=TRUE,"",VLOOKUP($A21,#REF!,6,FALSE)/VLOOKUP($A21,#REF!,5,FALSE))</f>
        <v/>
      </c>
      <c r="N21" s="62" t="str">
        <f>IF(ISERROR(VLOOKUP($A21,#REF!,5,FALSE))=TRUE,"",VLOOKUP($A21,#REF!,7,FALSE)/VLOOKUP($A21,#REF!,5,FALSE))</f>
        <v/>
      </c>
      <c r="O21" s="12">
        <f t="shared" si="4"/>
        <v>0</v>
      </c>
      <c r="P21" s="62" t="str">
        <f>IF(ISERROR(VLOOKUP($A21,#REF!,5,FALSE))=TRUE,"",VLOOKUP($A21,#REF!,8,FALSE)/VLOOKUP($A21,#REF!,5,FALSE))</f>
        <v/>
      </c>
      <c r="Q21" s="62" t="str">
        <f>IF(ISERROR(VLOOKUP($A21,#REF!,5,FALSE))=TRUE,"",VLOOKUP($A21,#REF!,9,FALSE)/VLOOKUP($A21,#REF!,5,FALSE))</f>
        <v/>
      </c>
      <c r="R21" s="12">
        <f t="shared" si="5"/>
        <v>0</v>
      </c>
      <c r="S21" s="62" t="str">
        <f>IF(ISERROR(VLOOKUP($A21,#REF!,5,FALSE))=TRUE,"",VLOOKUP($A21,#REF!,18,FALSE)/VLOOKUP($A21,#REF!,5,FALSE))</f>
        <v/>
      </c>
      <c r="T21" s="62" t="str">
        <f>IF(ISERROR(VLOOKUP($A21,#REF!,5,FALSE))=TRUE,"",VLOOKUP($A21,#REF!,19,FALSE)/VLOOKUP($A21,#REF!,5,FALSE))</f>
        <v/>
      </c>
      <c r="U21" s="12">
        <f t="shared" si="6"/>
        <v>0</v>
      </c>
      <c r="V21" s="62" t="str">
        <f>IF(ISERROR(VLOOKUP($A21,#REF!,5,FALSE))=TRUE,"",VLOOKUP($A21,#REF!,19,FALSE)/VLOOKUP($A21,#REF!,21,FALSE))</f>
        <v/>
      </c>
      <c r="W21" s="12" t="str">
        <f t="shared" si="6"/>
        <v/>
      </c>
      <c r="X21" s="63" t="str">
        <f>IF(ISERROR(VLOOKUP($A21,#REF!,5,FALSE))=TRUE,"",VLOOKUP($A21,#REF!,18,FALSE)/(VLOOKUP($A21,#REF!,18,FALSE)+VLOOKUP($A21,#REF!,19,FALSE)))</f>
        <v/>
      </c>
      <c r="Y21" s="63" t="str">
        <f>IF(ISERROR(VLOOKUP($A21,#REF!,5,FALSE))=TRUE,"",VLOOKUP($A21,#REF!,19,FALSE)/(VLOOKUP($A21,#REF!,18,FALSE)+VLOOKUP($A21,#REF!,19,FALSE)))</f>
        <v/>
      </c>
      <c r="Z21" s="29" t="str">
        <f t="shared" si="7"/>
        <v/>
      </c>
      <c r="AA21" s="62" t="str">
        <f>IF(ISERROR(VLOOKUP($A21,#REF!,5,FALSE))=TRUE,"",VLOOKUP($A21,#REF!,20,FALSE)/VLOOKUP($A21,#REF!,5,FALSE))</f>
        <v/>
      </c>
      <c r="AB21" s="62" t="str">
        <f>IF(ISERROR(VLOOKUP($A21,#REF!,5,FALSE))=TRUE,"",VLOOKUP($A21,#REF!,21,FALSE)/VLOOKUP($A21,#REF!,5,FALSE))</f>
        <v/>
      </c>
      <c r="AC21" s="12">
        <f t="shared" si="8"/>
        <v>0</v>
      </c>
      <c r="AD21" s="62" t="str">
        <f>IF(ISERROR(VLOOKUP($A21,#REF!,5,FALSE))=TRUE,"",VLOOKUP($A21,#REF!,26,FALSE)/VLOOKUP($A21,#REF!,5,FALSE))</f>
        <v/>
      </c>
      <c r="AE21" s="62" t="str">
        <f>IF(ISERROR(VLOOKUP($A21,#REF!,5,FALSE))=TRUE,"",VLOOKUP($A21,#REF!,27,FALSE)/VLOOKUP($A21,#REF!,5,FALSE))</f>
        <v/>
      </c>
      <c r="AF21" s="12">
        <f t="shared" si="9"/>
        <v>0</v>
      </c>
      <c r="AG21" s="62" t="str">
        <f>IF(ISERROR(VLOOKUP($A21,#REF!,5,FALSE))=TRUE,"",VLOOKUP($A21,#REF!,27,FALSE)/VLOOKUP($A21,#REF!,29,FALSE))</f>
        <v/>
      </c>
      <c r="AH21" s="12" t="str">
        <f t="shared" si="10"/>
        <v/>
      </c>
      <c r="AI21" s="63" t="str">
        <f>IF(ISERROR(VLOOKUP($A21,#REF!,5,FALSE))=TRUE,"",VLOOKUP($A21,#REF!,26,FALSE)/(VLOOKUP($A21,#REF!,26,FALSE)+VLOOKUP($A21,#REF!,27,FALSE)))</f>
        <v/>
      </c>
      <c r="AJ21" s="63" t="str">
        <f>IF(ISERROR(VLOOKUP($A21,#REF!,5,FALSE))=TRUE,"",VLOOKUP($A21,#REF!,27,FALSE)/(VLOOKUP($A21,#REF!,26,FALSE)+VLOOKUP($A21,#REF!,27,FALSE)))</f>
        <v/>
      </c>
      <c r="AK21" s="29" t="str">
        <f t="shared" si="11"/>
        <v/>
      </c>
      <c r="AL21" s="62" t="str">
        <f>IF(ISERROR(VLOOKUP($A21,#REF!,5,FALSE))=TRUE,"",VLOOKUP($A21,#REF!,28,FALSE)/VLOOKUP($A21,#REF!,5,FALSE))</f>
        <v/>
      </c>
      <c r="AM21" s="62" t="str">
        <f>IF(ISERROR(VLOOKUP($A21,#REF!,5,FALSE))=TRUE,"",VLOOKUP($A21,#REF!,29,FALSE)/VLOOKUP($A21,#REF!,5,FALSE))</f>
        <v/>
      </c>
      <c r="AN21" s="12">
        <f t="shared" si="12"/>
        <v>0</v>
      </c>
      <c r="AO21" s="62" t="str">
        <f>IF(ISERROR(VLOOKUP($A21,#REF!,5,FALSE))=TRUE,"",VLOOKUP($A21,#REF!,22,FALSE)/VLOOKUP($A21,#REF!,5,FALSE))</f>
        <v/>
      </c>
      <c r="AP21" s="62" t="str">
        <f>IF(ISERROR(VLOOKUP($A21,#REF!,5,FALSE))=TRUE,"",VLOOKUP($A21,#REF!,23,FALSE)/VLOOKUP($A21,#REF!,5,FALSE))</f>
        <v/>
      </c>
      <c r="AQ21" s="12">
        <f t="shared" si="13"/>
        <v>0</v>
      </c>
      <c r="AR21" s="62" t="str">
        <f>IF(ISERROR(VLOOKUP($A21,#REF!,5,FALSE))=TRUE,"",VLOOKUP($A21,#REF!,23,FALSE)/VLOOKUP($A21,#REF!,25,FALSE))</f>
        <v/>
      </c>
      <c r="AS21" s="12" t="str">
        <f t="shared" si="14"/>
        <v/>
      </c>
      <c r="AT21" s="63" t="str">
        <f>IF(ISERROR(VLOOKUP($A21,#REF!,5,FALSE))=TRUE,"",VLOOKUP($A21,#REF!,22,FALSE)/(VLOOKUP($A21,#REF!,22,FALSE)+VLOOKUP($A21,#REF!,23,FALSE)))</f>
        <v/>
      </c>
      <c r="AU21" s="63" t="str">
        <f>IF(ISERROR(VLOOKUP($A21,#REF!,5,FALSE))=TRUE,"",VLOOKUP($A21,#REF!,23,FALSE)/(VLOOKUP($A21,#REF!,22,FALSE)+VLOOKUP($A21,#REF!,23,FALSE)))</f>
        <v/>
      </c>
      <c r="AV21" s="29" t="str">
        <f t="shared" si="15"/>
        <v/>
      </c>
      <c r="AW21" s="62" t="str">
        <f>IF(ISERROR(VLOOKUP($A21,#REF!,5,FALSE))=TRUE,"",VLOOKUP($A21,#REF!,24,FALSE)/VLOOKUP($A21,#REF!,5,FALSE))</f>
        <v/>
      </c>
      <c r="AX21" s="62" t="str">
        <f>IF(ISERROR(VLOOKUP($A21,#REF!,5,FALSE))=TRUE,"",VLOOKUP($A21,#REF!,25,FALSE)/VLOOKUP($A21,#REF!,5,FALSE))</f>
        <v/>
      </c>
      <c r="AY21" s="12">
        <f t="shared" si="16"/>
        <v>0</v>
      </c>
      <c r="AZ21" s="59" t="s">
        <v>69</v>
      </c>
      <c r="BB21" s="16"/>
      <c r="BC21" s="16"/>
      <c r="BD21" s="16"/>
      <c r="BE21" s="16"/>
      <c r="BF21" s="16"/>
      <c r="BG21" s="16"/>
      <c r="BH21" s="16"/>
      <c r="BI21" s="16"/>
      <c r="BJ21" s="16"/>
      <c r="BK21" s="16"/>
      <c r="BL21" s="16"/>
      <c r="BM21" s="16"/>
      <c r="BN21" s="16"/>
      <c r="BO21" s="16"/>
      <c r="BP21" s="16"/>
      <c r="BQ21" s="23"/>
      <c r="BR21" s="16"/>
      <c r="BS21" s="16"/>
      <c r="BT21" s="16"/>
      <c r="BU21" s="16"/>
      <c r="BV21" s="16"/>
      <c r="BW21" s="16"/>
      <c r="BX21" s="16"/>
      <c r="BY21" s="16"/>
      <c r="BZ21" s="16"/>
      <c r="CA21" s="16"/>
      <c r="CB21" s="16"/>
      <c r="CC21" s="16"/>
      <c r="CD21" s="16"/>
      <c r="CE21" s="16"/>
      <c r="CF21" s="16"/>
      <c r="CG21" s="16"/>
    </row>
    <row r="22" spans="1:85" x14ac:dyDescent="0.45">
      <c r="A22" s="31" t="str">
        <f>CONCATENATE(LEFT($B$3,2),"12")</f>
        <v>0212</v>
      </c>
      <c r="B22" s="30" t="str">
        <f>IF(ISERROR(VLOOKUP($A22,#REF!,4,FALSE))=TRUE,"",VLOOKUP($A22,#REF!,4,FALSE))</f>
        <v/>
      </c>
      <c r="C22" s="62" t="str">
        <f>IF(ISERROR(VLOOKUP($A22,#REF!,5,FALSE))=TRUE,"",VLOOKUP($A22,#REF!,14,FALSE)/VLOOKUP($A22,#REF!,5,FALSE))</f>
        <v/>
      </c>
      <c r="D22" s="62" t="str">
        <f>IF(ISERROR(VLOOKUP($A22,#REF!,5,FALSE))=TRUE,"",VLOOKUP($A22,#REF!,15,FALSE)/VLOOKUP($A22,#REF!,5,FALSE))</f>
        <v/>
      </c>
      <c r="E22" s="12">
        <f t="shared" si="0"/>
        <v>0</v>
      </c>
      <c r="F22" s="62" t="str">
        <f>IF(ISERROR(VLOOKUP($A22,#REF!,5,FALSE))=TRUE,"",VLOOKUP($A22,#REF!,15,FALSE)/VLOOKUP($A22,#REF!,7,FALSE))</f>
        <v/>
      </c>
      <c r="G22" s="12" t="str">
        <f t="shared" si="1"/>
        <v/>
      </c>
      <c r="H22" s="62" t="str">
        <f>IF(ISERROR(VLOOKUP($A22,#REF!,5,FALSE))=TRUE,"",VLOOKUP($A22,#REF!,15,FALSE)/VLOOKUP($A22,#REF!,9,FALSE))</f>
        <v/>
      </c>
      <c r="I22" s="12" t="str">
        <f t="shared" si="2"/>
        <v/>
      </c>
      <c r="J22" s="63" t="str">
        <f>IF(ISERROR(VLOOKUP($A22,#REF!,5,FALSE))=TRUE,"",VLOOKUP($A22,#REF!,14,FALSE)/(VLOOKUP($A22,#REF!,14,FALSE)+VLOOKUP($A22,#REF!,15,FALSE)))</f>
        <v/>
      </c>
      <c r="K22" s="63" t="str">
        <f>IF(ISERROR(VLOOKUP($A22,#REF!,5,FALSE))=TRUE,"",VLOOKUP($A22,#REF!,15,FALSE)/(VLOOKUP($A22,#REF!,14,FALSE)+VLOOKUP($A22,#REF!,15,FALSE)))</f>
        <v/>
      </c>
      <c r="L22" s="29" t="str">
        <f t="shared" si="3"/>
        <v/>
      </c>
      <c r="M22" s="62" t="str">
        <f>IF(ISERROR(VLOOKUP($A22,#REF!,5,FALSE))=TRUE,"",VLOOKUP($A22,#REF!,6,FALSE)/VLOOKUP($A22,#REF!,5,FALSE))</f>
        <v/>
      </c>
      <c r="N22" s="62" t="str">
        <f>IF(ISERROR(VLOOKUP($A22,#REF!,5,FALSE))=TRUE,"",VLOOKUP($A22,#REF!,7,FALSE)/VLOOKUP($A22,#REF!,5,FALSE))</f>
        <v/>
      </c>
      <c r="O22" s="12">
        <f t="shared" si="4"/>
        <v>0</v>
      </c>
      <c r="P22" s="62" t="str">
        <f>IF(ISERROR(VLOOKUP($A22,#REF!,5,FALSE))=TRUE,"",VLOOKUP($A22,#REF!,8,FALSE)/VLOOKUP($A22,#REF!,5,FALSE))</f>
        <v/>
      </c>
      <c r="Q22" s="62" t="str">
        <f>IF(ISERROR(VLOOKUP($A22,#REF!,5,FALSE))=TRUE,"",VLOOKUP($A22,#REF!,9,FALSE)/VLOOKUP($A22,#REF!,5,FALSE))</f>
        <v/>
      </c>
      <c r="R22" s="12">
        <f t="shared" si="5"/>
        <v>0</v>
      </c>
      <c r="S22" s="62" t="str">
        <f>IF(ISERROR(VLOOKUP($A22,#REF!,5,FALSE))=TRUE,"",VLOOKUP($A22,#REF!,18,FALSE)/VLOOKUP($A22,#REF!,5,FALSE))</f>
        <v/>
      </c>
      <c r="T22" s="62" t="str">
        <f>IF(ISERROR(VLOOKUP($A22,#REF!,5,FALSE))=TRUE,"",VLOOKUP($A22,#REF!,19,FALSE)/VLOOKUP($A22,#REF!,5,FALSE))</f>
        <v/>
      </c>
      <c r="U22" s="12">
        <f t="shared" si="6"/>
        <v>0</v>
      </c>
      <c r="V22" s="62" t="str">
        <f>IF(ISERROR(VLOOKUP($A22,#REF!,5,FALSE))=TRUE,"",VLOOKUP($A22,#REF!,19,FALSE)/VLOOKUP($A22,#REF!,21,FALSE))</f>
        <v/>
      </c>
      <c r="W22" s="12" t="str">
        <f t="shared" si="6"/>
        <v/>
      </c>
      <c r="X22" s="63" t="str">
        <f>IF(ISERROR(VLOOKUP($A22,#REF!,5,FALSE))=TRUE,"",VLOOKUP($A22,#REF!,18,FALSE)/(VLOOKUP($A22,#REF!,18,FALSE)+VLOOKUP($A22,#REF!,19,FALSE)))</f>
        <v/>
      </c>
      <c r="Y22" s="63" t="str">
        <f>IF(ISERROR(VLOOKUP($A22,#REF!,5,FALSE))=TRUE,"",VLOOKUP($A22,#REF!,19,FALSE)/(VLOOKUP($A22,#REF!,18,FALSE)+VLOOKUP($A22,#REF!,19,FALSE)))</f>
        <v/>
      </c>
      <c r="Z22" s="29" t="str">
        <f t="shared" si="7"/>
        <v/>
      </c>
      <c r="AA22" s="62" t="str">
        <f>IF(ISERROR(VLOOKUP($A22,#REF!,5,FALSE))=TRUE,"",VLOOKUP($A22,#REF!,20,FALSE)/VLOOKUP($A22,#REF!,5,FALSE))</f>
        <v/>
      </c>
      <c r="AB22" s="62" t="str">
        <f>IF(ISERROR(VLOOKUP($A22,#REF!,5,FALSE))=TRUE,"",VLOOKUP($A22,#REF!,21,FALSE)/VLOOKUP($A22,#REF!,5,FALSE))</f>
        <v/>
      </c>
      <c r="AC22" s="12">
        <f t="shared" si="8"/>
        <v>0</v>
      </c>
      <c r="AD22" s="62" t="str">
        <f>IF(ISERROR(VLOOKUP($A22,#REF!,5,FALSE))=TRUE,"",VLOOKUP($A22,#REF!,26,FALSE)/VLOOKUP($A22,#REF!,5,FALSE))</f>
        <v/>
      </c>
      <c r="AE22" s="62" t="str">
        <f>IF(ISERROR(VLOOKUP($A22,#REF!,5,FALSE))=TRUE,"",VLOOKUP($A22,#REF!,27,FALSE)/VLOOKUP($A22,#REF!,5,FALSE))</f>
        <v/>
      </c>
      <c r="AF22" s="12">
        <f t="shared" si="9"/>
        <v>0</v>
      </c>
      <c r="AG22" s="62" t="str">
        <f>IF(ISERROR(VLOOKUP($A22,#REF!,5,FALSE))=TRUE,"",VLOOKUP($A22,#REF!,27,FALSE)/VLOOKUP($A22,#REF!,29,FALSE))</f>
        <v/>
      </c>
      <c r="AH22" s="12" t="str">
        <f t="shared" si="10"/>
        <v/>
      </c>
      <c r="AI22" s="63" t="str">
        <f>IF(ISERROR(VLOOKUP($A22,#REF!,5,FALSE))=TRUE,"",VLOOKUP($A22,#REF!,26,FALSE)/(VLOOKUP($A22,#REF!,26,FALSE)+VLOOKUP($A22,#REF!,27,FALSE)))</f>
        <v/>
      </c>
      <c r="AJ22" s="63" t="str">
        <f>IF(ISERROR(VLOOKUP($A22,#REF!,5,FALSE))=TRUE,"",VLOOKUP($A22,#REF!,27,FALSE)/(VLOOKUP($A22,#REF!,26,FALSE)+VLOOKUP($A22,#REF!,27,FALSE)))</f>
        <v/>
      </c>
      <c r="AK22" s="29" t="str">
        <f t="shared" si="11"/>
        <v/>
      </c>
      <c r="AL22" s="62" t="str">
        <f>IF(ISERROR(VLOOKUP($A22,#REF!,5,FALSE))=TRUE,"",VLOOKUP($A22,#REF!,28,FALSE)/VLOOKUP($A22,#REF!,5,FALSE))</f>
        <v/>
      </c>
      <c r="AM22" s="62" t="str">
        <f>IF(ISERROR(VLOOKUP($A22,#REF!,5,FALSE))=TRUE,"",VLOOKUP($A22,#REF!,29,FALSE)/VLOOKUP($A22,#REF!,5,FALSE))</f>
        <v/>
      </c>
      <c r="AN22" s="12">
        <f t="shared" si="12"/>
        <v>0</v>
      </c>
      <c r="AO22" s="62" t="str">
        <f>IF(ISERROR(VLOOKUP($A22,#REF!,5,FALSE))=TRUE,"",VLOOKUP($A22,#REF!,22,FALSE)/VLOOKUP($A22,#REF!,5,FALSE))</f>
        <v/>
      </c>
      <c r="AP22" s="62" t="str">
        <f>IF(ISERROR(VLOOKUP($A22,#REF!,5,FALSE))=TRUE,"",VLOOKUP($A22,#REF!,23,FALSE)/VLOOKUP($A22,#REF!,5,FALSE))</f>
        <v/>
      </c>
      <c r="AQ22" s="12">
        <f t="shared" si="13"/>
        <v>0</v>
      </c>
      <c r="AR22" s="62" t="str">
        <f>IF(ISERROR(VLOOKUP($A22,#REF!,5,FALSE))=TRUE,"",VLOOKUP($A22,#REF!,23,FALSE)/VLOOKUP($A22,#REF!,25,FALSE))</f>
        <v/>
      </c>
      <c r="AS22" s="12" t="str">
        <f t="shared" si="14"/>
        <v/>
      </c>
      <c r="AT22" s="63" t="str">
        <f>IF(ISERROR(VLOOKUP($A22,#REF!,5,FALSE))=TRUE,"",VLOOKUP($A22,#REF!,22,FALSE)/(VLOOKUP($A22,#REF!,22,FALSE)+VLOOKUP($A22,#REF!,23,FALSE)))</f>
        <v/>
      </c>
      <c r="AU22" s="63" t="str">
        <f>IF(ISERROR(VLOOKUP($A22,#REF!,5,FALSE))=TRUE,"",VLOOKUP($A22,#REF!,23,FALSE)/(VLOOKUP($A22,#REF!,22,FALSE)+VLOOKUP($A22,#REF!,23,FALSE)))</f>
        <v/>
      </c>
      <c r="AV22" s="29" t="str">
        <f t="shared" si="15"/>
        <v/>
      </c>
      <c r="AW22" s="62" t="str">
        <f>IF(ISERROR(VLOOKUP($A22,#REF!,5,FALSE))=TRUE,"",VLOOKUP($A22,#REF!,24,FALSE)/VLOOKUP($A22,#REF!,5,FALSE))</f>
        <v/>
      </c>
      <c r="AX22" s="62" t="str">
        <f>IF(ISERROR(VLOOKUP($A22,#REF!,5,FALSE))=TRUE,"",VLOOKUP($A22,#REF!,25,FALSE)/VLOOKUP($A22,#REF!,5,FALSE))</f>
        <v/>
      </c>
      <c r="AY22" s="12">
        <f t="shared" si="16"/>
        <v>0</v>
      </c>
      <c r="AZ22" s="59" t="s">
        <v>70</v>
      </c>
      <c r="BB22" s="16"/>
      <c r="BC22" s="16"/>
      <c r="BD22" s="16"/>
      <c r="BE22" s="16"/>
      <c r="BF22" s="16"/>
      <c r="BG22" s="16"/>
      <c r="BH22" s="16"/>
      <c r="BI22" s="16"/>
      <c r="BJ22" s="16"/>
      <c r="BK22" s="16"/>
      <c r="BL22" s="16"/>
      <c r="BM22" s="16"/>
      <c r="BN22" s="16"/>
      <c r="BO22" s="16"/>
      <c r="BP22" s="16"/>
      <c r="BQ22" s="23"/>
      <c r="BR22" s="16"/>
      <c r="BS22" s="16"/>
      <c r="BT22" s="16"/>
      <c r="BU22" s="16"/>
      <c r="BV22" s="16"/>
      <c r="BW22" s="16"/>
      <c r="BX22" s="16"/>
      <c r="BY22" s="16"/>
      <c r="BZ22" s="16"/>
      <c r="CA22" s="16"/>
      <c r="CB22" s="16"/>
      <c r="CC22" s="16"/>
      <c r="CD22" s="16"/>
      <c r="CE22" s="16"/>
      <c r="CF22" s="16"/>
      <c r="CG22" s="16"/>
    </row>
    <row r="23" spans="1:85" x14ac:dyDescent="0.45">
      <c r="A23" s="31" t="str">
        <f>CONCATENATE(LEFT($B$3,2),"13")</f>
        <v>0213</v>
      </c>
      <c r="B23" s="30" t="str">
        <f>IF(ISERROR(VLOOKUP($A23,#REF!,4,FALSE))=TRUE,"",VLOOKUP($A23,#REF!,4,FALSE))</f>
        <v/>
      </c>
      <c r="C23" s="62" t="str">
        <f>IF(ISERROR(VLOOKUP($A23,#REF!,5,FALSE))=TRUE,"",VLOOKUP($A23,#REF!,14,FALSE)/VLOOKUP($A23,#REF!,5,FALSE))</f>
        <v/>
      </c>
      <c r="D23" s="62" t="str">
        <f>IF(ISERROR(VLOOKUP($A23,#REF!,5,FALSE))=TRUE,"",VLOOKUP($A23,#REF!,15,FALSE)/VLOOKUP($A23,#REF!,5,FALSE))</f>
        <v/>
      </c>
      <c r="E23" s="12">
        <f t="shared" si="0"/>
        <v>0</v>
      </c>
      <c r="F23" s="62" t="str">
        <f>IF(ISERROR(VLOOKUP($A23,#REF!,5,FALSE))=TRUE,"",VLOOKUP($A23,#REF!,15,FALSE)/VLOOKUP($A23,#REF!,7,FALSE))</f>
        <v/>
      </c>
      <c r="G23" s="12" t="str">
        <f t="shared" si="1"/>
        <v/>
      </c>
      <c r="H23" s="62" t="str">
        <f>IF(ISERROR(VLOOKUP($A23,#REF!,5,FALSE))=TRUE,"",VLOOKUP($A23,#REF!,15,FALSE)/VLOOKUP($A23,#REF!,9,FALSE))</f>
        <v/>
      </c>
      <c r="I23" s="12" t="str">
        <f t="shared" si="2"/>
        <v/>
      </c>
      <c r="J23" s="63" t="str">
        <f>IF(ISERROR(VLOOKUP($A23,#REF!,5,FALSE))=TRUE,"",VLOOKUP($A23,#REF!,14,FALSE)/(VLOOKUP($A23,#REF!,14,FALSE)+VLOOKUP($A23,#REF!,15,FALSE)))</f>
        <v/>
      </c>
      <c r="K23" s="63" t="str">
        <f>IF(ISERROR(VLOOKUP($A23,#REF!,5,FALSE))=TRUE,"",VLOOKUP($A23,#REF!,15,FALSE)/(VLOOKUP($A23,#REF!,14,FALSE)+VLOOKUP($A23,#REF!,15,FALSE)))</f>
        <v/>
      </c>
      <c r="L23" s="29" t="str">
        <f t="shared" si="3"/>
        <v/>
      </c>
      <c r="M23" s="62" t="str">
        <f>IF(ISERROR(VLOOKUP($A23,#REF!,5,FALSE))=TRUE,"",VLOOKUP($A23,#REF!,6,FALSE)/VLOOKUP($A23,#REF!,5,FALSE))</f>
        <v/>
      </c>
      <c r="N23" s="62" t="str">
        <f>IF(ISERROR(VLOOKUP($A23,#REF!,5,FALSE))=TRUE,"",VLOOKUP($A23,#REF!,7,FALSE)/VLOOKUP($A23,#REF!,5,FALSE))</f>
        <v/>
      </c>
      <c r="O23" s="12">
        <f t="shared" si="4"/>
        <v>0</v>
      </c>
      <c r="P23" s="62" t="str">
        <f>IF(ISERROR(VLOOKUP($A23,#REF!,5,FALSE))=TRUE,"",VLOOKUP($A23,#REF!,8,FALSE)/VLOOKUP($A23,#REF!,5,FALSE))</f>
        <v/>
      </c>
      <c r="Q23" s="62" t="str">
        <f>IF(ISERROR(VLOOKUP($A23,#REF!,5,FALSE))=TRUE,"",VLOOKUP($A23,#REF!,9,FALSE)/VLOOKUP($A23,#REF!,5,FALSE))</f>
        <v/>
      </c>
      <c r="R23" s="12">
        <f t="shared" si="5"/>
        <v>0</v>
      </c>
      <c r="S23" s="62" t="str">
        <f>IF(ISERROR(VLOOKUP($A23,#REF!,5,FALSE))=TRUE,"",VLOOKUP($A23,#REF!,18,FALSE)/VLOOKUP($A23,#REF!,5,FALSE))</f>
        <v/>
      </c>
      <c r="T23" s="62" t="str">
        <f>IF(ISERROR(VLOOKUP($A23,#REF!,5,FALSE))=TRUE,"",VLOOKUP($A23,#REF!,19,FALSE)/VLOOKUP($A23,#REF!,5,FALSE))</f>
        <v/>
      </c>
      <c r="U23" s="12">
        <f t="shared" si="6"/>
        <v>0</v>
      </c>
      <c r="V23" s="62" t="str">
        <f>IF(ISERROR(VLOOKUP($A23,#REF!,5,FALSE))=TRUE,"",VLOOKUP($A23,#REF!,19,FALSE)/VLOOKUP($A23,#REF!,21,FALSE))</f>
        <v/>
      </c>
      <c r="W23" s="12" t="str">
        <f t="shared" si="6"/>
        <v/>
      </c>
      <c r="X23" s="63" t="str">
        <f>IF(ISERROR(VLOOKUP($A23,#REF!,5,FALSE))=TRUE,"",VLOOKUP($A23,#REF!,18,FALSE)/(VLOOKUP($A23,#REF!,18,FALSE)+VLOOKUP($A23,#REF!,19,FALSE)))</f>
        <v/>
      </c>
      <c r="Y23" s="63" t="str">
        <f>IF(ISERROR(VLOOKUP($A23,#REF!,5,FALSE))=TRUE,"",VLOOKUP($A23,#REF!,19,FALSE)/(VLOOKUP($A23,#REF!,18,FALSE)+VLOOKUP($A23,#REF!,19,FALSE)))</f>
        <v/>
      </c>
      <c r="Z23" s="29" t="str">
        <f t="shared" si="7"/>
        <v/>
      </c>
      <c r="AA23" s="62" t="str">
        <f>IF(ISERROR(VLOOKUP($A23,#REF!,5,FALSE))=TRUE,"",VLOOKUP($A23,#REF!,20,FALSE)/VLOOKUP($A23,#REF!,5,FALSE))</f>
        <v/>
      </c>
      <c r="AB23" s="62" t="str">
        <f>IF(ISERROR(VLOOKUP($A23,#REF!,5,FALSE))=TRUE,"",VLOOKUP($A23,#REF!,21,FALSE)/VLOOKUP($A23,#REF!,5,FALSE))</f>
        <v/>
      </c>
      <c r="AC23" s="12">
        <f t="shared" si="8"/>
        <v>0</v>
      </c>
      <c r="AD23" s="62" t="str">
        <f>IF(ISERROR(VLOOKUP($A23,#REF!,5,FALSE))=TRUE,"",VLOOKUP($A23,#REF!,26,FALSE)/VLOOKUP($A23,#REF!,5,FALSE))</f>
        <v/>
      </c>
      <c r="AE23" s="62" t="str">
        <f>IF(ISERROR(VLOOKUP($A23,#REF!,5,FALSE))=TRUE,"",VLOOKUP($A23,#REF!,27,FALSE)/VLOOKUP($A23,#REF!,5,FALSE))</f>
        <v/>
      </c>
      <c r="AF23" s="12">
        <f t="shared" si="9"/>
        <v>0</v>
      </c>
      <c r="AG23" s="62" t="str">
        <f>IF(ISERROR(VLOOKUP($A23,#REF!,5,FALSE))=TRUE,"",VLOOKUP($A23,#REF!,27,FALSE)/VLOOKUP($A23,#REF!,29,FALSE))</f>
        <v/>
      </c>
      <c r="AH23" s="12" t="str">
        <f t="shared" si="10"/>
        <v/>
      </c>
      <c r="AI23" s="63" t="str">
        <f>IF(ISERROR(VLOOKUP($A23,#REF!,5,FALSE))=TRUE,"",VLOOKUP($A23,#REF!,26,FALSE)/(VLOOKUP($A23,#REF!,26,FALSE)+VLOOKUP($A23,#REF!,27,FALSE)))</f>
        <v/>
      </c>
      <c r="AJ23" s="63" t="str">
        <f>IF(ISERROR(VLOOKUP($A23,#REF!,5,FALSE))=TRUE,"",VLOOKUP($A23,#REF!,27,FALSE)/(VLOOKUP($A23,#REF!,26,FALSE)+VLOOKUP($A23,#REF!,27,FALSE)))</f>
        <v/>
      </c>
      <c r="AK23" s="29" t="str">
        <f t="shared" si="11"/>
        <v/>
      </c>
      <c r="AL23" s="62" t="str">
        <f>IF(ISERROR(VLOOKUP($A23,#REF!,5,FALSE))=TRUE,"",VLOOKUP($A23,#REF!,28,FALSE)/VLOOKUP($A23,#REF!,5,FALSE))</f>
        <v/>
      </c>
      <c r="AM23" s="62" t="str">
        <f>IF(ISERROR(VLOOKUP($A23,#REF!,5,FALSE))=TRUE,"",VLOOKUP($A23,#REF!,29,FALSE)/VLOOKUP($A23,#REF!,5,FALSE))</f>
        <v/>
      </c>
      <c r="AN23" s="12">
        <f t="shared" si="12"/>
        <v>0</v>
      </c>
      <c r="AO23" s="62" t="str">
        <f>IF(ISERROR(VLOOKUP($A23,#REF!,5,FALSE))=TRUE,"",VLOOKUP($A23,#REF!,22,FALSE)/VLOOKUP($A23,#REF!,5,FALSE))</f>
        <v/>
      </c>
      <c r="AP23" s="62" t="str">
        <f>IF(ISERROR(VLOOKUP($A23,#REF!,5,FALSE))=TRUE,"",VLOOKUP($A23,#REF!,23,FALSE)/VLOOKUP($A23,#REF!,5,FALSE))</f>
        <v/>
      </c>
      <c r="AQ23" s="12">
        <f t="shared" si="13"/>
        <v>0</v>
      </c>
      <c r="AR23" s="62" t="str">
        <f>IF(ISERROR(VLOOKUP($A23,#REF!,5,FALSE))=TRUE,"",VLOOKUP($A23,#REF!,23,FALSE)/VLOOKUP($A23,#REF!,25,FALSE))</f>
        <v/>
      </c>
      <c r="AS23" s="12" t="str">
        <f t="shared" si="14"/>
        <v/>
      </c>
      <c r="AT23" s="63" t="str">
        <f>IF(ISERROR(VLOOKUP($A23,#REF!,5,FALSE))=TRUE,"",VLOOKUP($A23,#REF!,22,FALSE)/(VLOOKUP($A23,#REF!,22,FALSE)+VLOOKUP($A23,#REF!,23,FALSE)))</f>
        <v/>
      </c>
      <c r="AU23" s="63" t="str">
        <f>IF(ISERROR(VLOOKUP($A23,#REF!,5,FALSE))=TRUE,"",VLOOKUP($A23,#REF!,23,FALSE)/(VLOOKUP($A23,#REF!,22,FALSE)+VLOOKUP($A23,#REF!,23,FALSE)))</f>
        <v/>
      </c>
      <c r="AV23" s="29" t="str">
        <f t="shared" si="15"/>
        <v/>
      </c>
      <c r="AW23" s="62" t="str">
        <f>IF(ISERROR(VLOOKUP($A23,#REF!,5,FALSE))=TRUE,"",VLOOKUP($A23,#REF!,24,FALSE)/VLOOKUP($A23,#REF!,5,FALSE))</f>
        <v/>
      </c>
      <c r="AX23" s="62" t="str">
        <f>IF(ISERROR(VLOOKUP($A23,#REF!,5,FALSE))=TRUE,"",VLOOKUP($A23,#REF!,25,FALSE)/VLOOKUP($A23,#REF!,5,FALSE))</f>
        <v/>
      </c>
      <c r="AY23" s="12">
        <f t="shared" si="16"/>
        <v>0</v>
      </c>
      <c r="AZ23" s="59" t="s">
        <v>71</v>
      </c>
      <c r="BB23" s="16"/>
      <c r="BC23" s="16"/>
      <c r="BD23" s="16"/>
      <c r="BE23" s="16"/>
      <c r="BF23" s="16"/>
      <c r="BG23" s="16"/>
      <c r="BH23" s="16"/>
      <c r="BI23" s="16"/>
      <c r="BJ23" s="16"/>
      <c r="BK23" s="16"/>
      <c r="BL23" s="16"/>
      <c r="BM23" s="16"/>
      <c r="BN23" s="16"/>
      <c r="BO23" s="16"/>
      <c r="BP23" s="16"/>
      <c r="BQ23" s="23"/>
      <c r="BR23" s="16"/>
      <c r="BS23" s="16"/>
      <c r="BT23" s="16"/>
      <c r="BU23" s="16"/>
      <c r="BV23" s="16"/>
      <c r="BW23" s="16"/>
      <c r="BX23" s="16"/>
      <c r="BY23" s="16"/>
      <c r="BZ23" s="16"/>
      <c r="CA23" s="16"/>
      <c r="CB23" s="16"/>
      <c r="CC23" s="16"/>
      <c r="CD23" s="16"/>
      <c r="CE23" s="16"/>
      <c r="CF23" s="16"/>
      <c r="CG23" s="16"/>
    </row>
    <row r="24" spans="1:85" x14ac:dyDescent="0.45">
      <c r="A24" s="31" t="str">
        <f>CONCATENATE(LEFT($B$3,2),"14")</f>
        <v>0214</v>
      </c>
      <c r="B24" s="30" t="str">
        <f>IF(ISERROR(VLOOKUP($A24,#REF!,4,FALSE))=TRUE,"",VLOOKUP($A24,#REF!,4,FALSE))</f>
        <v/>
      </c>
      <c r="C24" s="62" t="str">
        <f>IF(ISERROR(VLOOKUP($A24,#REF!,5,FALSE))=TRUE,"",VLOOKUP($A24,#REF!,14,FALSE)/VLOOKUP($A24,#REF!,5,FALSE))</f>
        <v/>
      </c>
      <c r="D24" s="62" t="str">
        <f>IF(ISERROR(VLOOKUP($A24,#REF!,5,FALSE))=TRUE,"",VLOOKUP($A24,#REF!,15,FALSE)/VLOOKUP($A24,#REF!,5,FALSE))</f>
        <v/>
      </c>
      <c r="E24" s="12">
        <f t="shared" si="0"/>
        <v>0</v>
      </c>
      <c r="F24" s="62" t="str">
        <f>IF(ISERROR(VLOOKUP($A24,#REF!,5,FALSE))=TRUE,"",VLOOKUP($A24,#REF!,15,FALSE)/VLOOKUP($A24,#REF!,7,FALSE))</f>
        <v/>
      </c>
      <c r="G24" s="12" t="str">
        <f t="shared" si="1"/>
        <v/>
      </c>
      <c r="H24" s="62" t="str">
        <f>IF(ISERROR(VLOOKUP($A24,#REF!,5,FALSE))=TRUE,"",VLOOKUP($A24,#REF!,15,FALSE)/VLOOKUP($A24,#REF!,9,FALSE))</f>
        <v/>
      </c>
      <c r="I24" s="12" t="str">
        <f t="shared" si="2"/>
        <v/>
      </c>
      <c r="J24" s="63" t="str">
        <f>IF(ISERROR(VLOOKUP($A24,#REF!,5,FALSE))=TRUE,"",VLOOKUP($A24,#REF!,14,FALSE)/(VLOOKUP($A24,#REF!,14,FALSE)+VLOOKUP($A24,#REF!,15,FALSE)))</f>
        <v/>
      </c>
      <c r="K24" s="63" t="str">
        <f>IF(ISERROR(VLOOKUP($A24,#REF!,5,FALSE))=TRUE,"",VLOOKUP($A24,#REF!,15,FALSE)/(VLOOKUP($A24,#REF!,14,FALSE)+VLOOKUP($A24,#REF!,15,FALSE)))</f>
        <v/>
      </c>
      <c r="L24" s="29" t="str">
        <f t="shared" si="3"/>
        <v/>
      </c>
      <c r="M24" s="62" t="str">
        <f>IF(ISERROR(VLOOKUP($A24,#REF!,5,FALSE))=TRUE,"",VLOOKUP($A24,#REF!,6,FALSE)/VLOOKUP($A24,#REF!,5,FALSE))</f>
        <v/>
      </c>
      <c r="N24" s="62" t="str">
        <f>IF(ISERROR(VLOOKUP($A24,#REF!,5,FALSE))=TRUE,"",VLOOKUP($A24,#REF!,7,FALSE)/VLOOKUP($A24,#REF!,5,FALSE))</f>
        <v/>
      </c>
      <c r="O24" s="12">
        <f t="shared" si="4"/>
        <v>0</v>
      </c>
      <c r="P24" s="62" t="str">
        <f>IF(ISERROR(VLOOKUP($A24,#REF!,5,FALSE))=TRUE,"",VLOOKUP($A24,#REF!,8,FALSE)/VLOOKUP($A24,#REF!,5,FALSE))</f>
        <v/>
      </c>
      <c r="Q24" s="62" t="str">
        <f>IF(ISERROR(VLOOKUP($A24,#REF!,5,FALSE))=TRUE,"",VLOOKUP($A24,#REF!,9,FALSE)/VLOOKUP($A24,#REF!,5,FALSE))</f>
        <v/>
      </c>
      <c r="R24" s="12">
        <f t="shared" si="5"/>
        <v>0</v>
      </c>
      <c r="S24" s="62" t="str">
        <f>IF(ISERROR(VLOOKUP($A24,#REF!,5,FALSE))=TRUE,"",VLOOKUP($A24,#REF!,18,FALSE)/VLOOKUP($A24,#REF!,5,FALSE))</f>
        <v/>
      </c>
      <c r="T24" s="62" t="str">
        <f>IF(ISERROR(VLOOKUP($A24,#REF!,5,FALSE))=TRUE,"",VLOOKUP($A24,#REF!,19,FALSE)/VLOOKUP($A24,#REF!,5,FALSE))</f>
        <v/>
      </c>
      <c r="U24" s="12">
        <f t="shared" si="6"/>
        <v>0</v>
      </c>
      <c r="V24" s="62" t="str">
        <f>IF(ISERROR(VLOOKUP($A24,#REF!,5,FALSE))=TRUE,"",VLOOKUP($A24,#REF!,19,FALSE)/VLOOKUP($A24,#REF!,21,FALSE))</f>
        <v/>
      </c>
      <c r="W24" s="12" t="str">
        <f t="shared" si="6"/>
        <v/>
      </c>
      <c r="X24" s="63" t="str">
        <f>IF(ISERROR(VLOOKUP($A24,#REF!,5,FALSE))=TRUE,"",VLOOKUP($A24,#REF!,18,FALSE)/(VLOOKUP($A24,#REF!,18,FALSE)+VLOOKUP($A24,#REF!,19,FALSE)))</f>
        <v/>
      </c>
      <c r="Y24" s="63" t="str">
        <f>IF(ISERROR(VLOOKUP($A24,#REF!,5,FALSE))=TRUE,"",VLOOKUP($A24,#REF!,19,FALSE)/(VLOOKUP($A24,#REF!,18,FALSE)+VLOOKUP($A24,#REF!,19,FALSE)))</f>
        <v/>
      </c>
      <c r="Z24" s="29" t="str">
        <f t="shared" si="7"/>
        <v/>
      </c>
      <c r="AA24" s="62" t="str">
        <f>IF(ISERROR(VLOOKUP($A24,#REF!,5,FALSE))=TRUE,"",VLOOKUP($A24,#REF!,20,FALSE)/VLOOKUP($A24,#REF!,5,FALSE))</f>
        <v/>
      </c>
      <c r="AB24" s="62" t="str">
        <f>IF(ISERROR(VLOOKUP($A24,#REF!,5,FALSE))=TRUE,"",VLOOKUP($A24,#REF!,21,FALSE)/VLOOKUP($A24,#REF!,5,FALSE))</f>
        <v/>
      </c>
      <c r="AC24" s="12">
        <f t="shared" si="8"/>
        <v>0</v>
      </c>
      <c r="AD24" s="62" t="str">
        <f>IF(ISERROR(VLOOKUP($A24,#REF!,5,FALSE))=TRUE,"",VLOOKUP($A24,#REF!,26,FALSE)/VLOOKUP($A24,#REF!,5,FALSE))</f>
        <v/>
      </c>
      <c r="AE24" s="62" t="str">
        <f>IF(ISERROR(VLOOKUP($A24,#REF!,5,FALSE))=TRUE,"",VLOOKUP($A24,#REF!,27,FALSE)/VLOOKUP($A24,#REF!,5,FALSE))</f>
        <v/>
      </c>
      <c r="AF24" s="12">
        <f t="shared" si="9"/>
        <v>0</v>
      </c>
      <c r="AG24" s="62" t="str">
        <f>IF(ISERROR(VLOOKUP($A24,#REF!,5,FALSE))=TRUE,"",VLOOKUP($A24,#REF!,27,FALSE)/VLOOKUP($A24,#REF!,29,FALSE))</f>
        <v/>
      </c>
      <c r="AH24" s="12" t="str">
        <f t="shared" si="10"/>
        <v/>
      </c>
      <c r="AI24" s="63" t="str">
        <f>IF(ISERROR(VLOOKUP($A24,#REF!,5,FALSE))=TRUE,"",VLOOKUP($A24,#REF!,26,FALSE)/(VLOOKUP($A24,#REF!,26,FALSE)+VLOOKUP($A24,#REF!,27,FALSE)))</f>
        <v/>
      </c>
      <c r="AJ24" s="63" t="str">
        <f>IF(ISERROR(VLOOKUP($A24,#REF!,5,FALSE))=TRUE,"",VLOOKUP($A24,#REF!,27,FALSE)/(VLOOKUP($A24,#REF!,26,FALSE)+VLOOKUP($A24,#REF!,27,FALSE)))</f>
        <v/>
      </c>
      <c r="AK24" s="29" t="str">
        <f t="shared" si="11"/>
        <v/>
      </c>
      <c r="AL24" s="62" t="str">
        <f>IF(ISERROR(VLOOKUP($A24,#REF!,5,FALSE))=TRUE,"",VLOOKUP($A24,#REF!,28,FALSE)/VLOOKUP($A24,#REF!,5,FALSE))</f>
        <v/>
      </c>
      <c r="AM24" s="62" t="str">
        <f>IF(ISERROR(VLOOKUP($A24,#REF!,5,FALSE))=TRUE,"",VLOOKUP($A24,#REF!,29,FALSE)/VLOOKUP($A24,#REF!,5,FALSE))</f>
        <v/>
      </c>
      <c r="AN24" s="12">
        <f t="shared" si="12"/>
        <v>0</v>
      </c>
      <c r="AO24" s="62" t="str">
        <f>IF(ISERROR(VLOOKUP($A24,#REF!,5,FALSE))=TRUE,"",VLOOKUP($A24,#REF!,22,FALSE)/VLOOKUP($A24,#REF!,5,FALSE))</f>
        <v/>
      </c>
      <c r="AP24" s="62" t="str">
        <f>IF(ISERROR(VLOOKUP($A24,#REF!,5,FALSE))=TRUE,"",VLOOKUP($A24,#REF!,23,FALSE)/VLOOKUP($A24,#REF!,5,FALSE))</f>
        <v/>
      </c>
      <c r="AQ24" s="12">
        <f t="shared" si="13"/>
        <v>0</v>
      </c>
      <c r="AR24" s="62" t="str">
        <f>IF(ISERROR(VLOOKUP($A24,#REF!,5,FALSE))=TRUE,"",VLOOKUP($A24,#REF!,23,FALSE)/VLOOKUP($A24,#REF!,25,FALSE))</f>
        <v/>
      </c>
      <c r="AS24" s="12" t="str">
        <f t="shared" si="14"/>
        <v/>
      </c>
      <c r="AT24" s="63" t="str">
        <f>IF(ISERROR(VLOOKUP($A24,#REF!,5,FALSE))=TRUE,"",VLOOKUP($A24,#REF!,22,FALSE)/(VLOOKUP($A24,#REF!,22,FALSE)+VLOOKUP($A24,#REF!,23,FALSE)))</f>
        <v/>
      </c>
      <c r="AU24" s="63" t="str">
        <f>IF(ISERROR(VLOOKUP($A24,#REF!,5,FALSE))=TRUE,"",VLOOKUP($A24,#REF!,23,FALSE)/(VLOOKUP($A24,#REF!,22,FALSE)+VLOOKUP($A24,#REF!,23,FALSE)))</f>
        <v/>
      </c>
      <c r="AV24" s="29" t="str">
        <f t="shared" si="15"/>
        <v/>
      </c>
      <c r="AW24" s="62" t="str">
        <f>IF(ISERROR(VLOOKUP($A24,#REF!,5,FALSE))=TRUE,"",VLOOKUP($A24,#REF!,24,FALSE)/VLOOKUP($A24,#REF!,5,FALSE))</f>
        <v/>
      </c>
      <c r="AX24" s="62" t="str">
        <f>IF(ISERROR(VLOOKUP($A24,#REF!,5,FALSE))=TRUE,"",VLOOKUP($A24,#REF!,25,FALSE)/VLOOKUP($A24,#REF!,5,FALSE))</f>
        <v/>
      </c>
      <c r="AY24" s="12">
        <f t="shared" si="16"/>
        <v>0</v>
      </c>
      <c r="AZ24" s="59" t="s">
        <v>72</v>
      </c>
      <c r="BB24" s="16"/>
      <c r="BC24" s="16"/>
      <c r="BD24" s="16"/>
      <c r="BE24" s="16"/>
      <c r="BF24" s="16"/>
      <c r="BG24" s="16"/>
      <c r="BH24" s="16"/>
      <c r="BI24" s="16"/>
      <c r="BJ24" s="16"/>
      <c r="BK24" s="16"/>
      <c r="BL24" s="16"/>
      <c r="BM24" s="16"/>
      <c r="BN24" s="16"/>
      <c r="BO24" s="16"/>
      <c r="BP24" s="16"/>
      <c r="BQ24" s="23"/>
      <c r="BR24" s="16"/>
      <c r="BS24" s="16"/>
      <c r="BT24" s="16"/>
      <c r="BU24" s="16"/>
      <c r="BV24" s="16"/>
      <c r="BW24" s="16"/>
      <c r="BX24" s="16"/>
      <c r="BY24" s="16"/>
      <c r="BZ24" s="16"/>
      <c r="CA24" s="16"/>
      <c r="CB24" s="16"/>
      <c r="CC24" s="16"/>
      <c r="CD24" s="16"/>
      <c r="CE24" s="16"/>
      <c r="CF24" s="16"/>
      <c r="CG24" s="16"/>
    </row>
    <row r="25" spans="1:85" x14ac:dyDescent="0.45">
      <c r="A25" s="31" t="str">
        <f>CONCATENATE(LEFT($B$3,2),"15")</f>
        <v>0215</v>
      </c>
      <c r="B25" s="30" t="str">
        <f>IF(ISERROR(VLOOKUP($A25,#REF!,4,FALSE))=TRUE,"",VLOOKUP($A25,#REF!,4,FALSE))</f>
        <v/>
      </c>
      <c r="C25" s="62" t="str">
        <f>IF(ISERROR(VLOOKUP($A25,#REF!,5,FALSE))=TRUE,"",VLOOKUP($A25,#REF!,14,FALSE)/VLOOKUP($A25,#REF!,5,FALSE))</f>
        <v/>
      </c>
      <c r="D25" s="62" t="str">
        <f>IF(ISERROR(VLOOKUP($A25,#REF!,5,FALSE))=TRUE,"",VLOOKUP($A25,#REF!,15,FALSE)/VLOOKUP($A25,#REF!,5,FALSE))</f>
        <v/>
      </c>
      <c r="E25" s="12">
        <f t="shared" si="0"/>
        <v>0</v>
      </c>
      <c r="F25" s="62" t="str">
        <f>IF(ISERROR(VLOOKUP($A25,#REF!,5,FALSE))=TRUE,"",VLOOKUP($A25,#REF!,15,FALSE)/VLOOKUP($A25,#REF!,7,FALSE))</f>
        <v/>
      </c>
      <c r="G25" s="12" t="str">
        <f t="shared" si="1"/>
        <v/>
      </c>
      <c r="H25" s="62" t="str">
        <f>IF(ISERROR(VLOOKUP($A25,#REF!,5,FALSE))=TRUE,"",VLOOKUP($A25,#REF!,15,FALSE)/VLOOKUP($A25,#REF!,9,FALSE))</f>
        <v/>
      </c>
      <c r="I25" s="12" t="str">
        <f t="shared" si="2"/>
        <v/>
      </c>
      <c r="J25" s="63" t="str">
        <f>IF(ISERROR(VLOOKUP($A25,#REF!,5,FALSE))=TRUE,"",VLOOKUP($A25,#REF!,14,FALSE)/(VLOOKUP($A25,#REF!,14,FALSE)+VLOOKUP($A25,#REF!,15,FALSE)))</f>
        <v/>
      </c>
      <c r="K25" s="63" t="str">
        <f>IF(ISERROR(VLOOKUP($A25,#REF!,5,FALSE))=TRUE,"",VLOOKUP($A25,#REF!,15,FALSE)/(VLOOKUP($A25,#REF!,14,FALSE)+VLOOKUP($A25,#REF!,15,FALSE)))</f>
        <v/>
      </c>
      <c r="L25" s="29" t="str">
        <f t="shared" si="3"/>
        <v/>
      </c>
      <c r="M25" s="62" t="str">
        <f>IF(ISERROR(VLOOKUP($A25,#REF!,5,FALSE))=TRUE,"",VLOOKUP($A25,#REF!,6,FALSE)/VLOOKUP($A25,#REF!,5,FALSE))</f>
        <v/>
      </c>
      <c r="N25" s="62" t="str">
        <f>IF(ISERROR(VLOOKUP($A25,#REF!,5,FALSE))=TRUE,"",VLOOKUP($A25,#REF!,7,FALSE)/VLOOKUP($A25,#REF!,5,FALSE))</f>
        <v/>
      </c>
      <c r="O25" s="12">
        <f t="shared" si="4"/>
        <v>0</v>
      </c>
      <c r="P25" s="62" t="str">
        <f>IF(ISERROR(VLOOKUP($A25,#REF!,5,FALSE))=TRUE,"",VLOOKUP($A25,#REF!,8,FALSE)/VLOOKUP($A25,#REF!,5,FALSE))</f>
        <v/>
      </c>
      <c r="Q25" s="62" t="str">
        <f>IF(ISERROR(VLOOKUP($A25,#REF!,5,FALSE))=TRUE,"",VLOOKUP($A25,#REF!,9,FALSE)/VLOOKUP($A25,#REF!,5,FALSE))</f>
        <v/>
      </c>
      <c r="R25" s="12">
        <f t="shared" si="5"/>
        <v>0</v>
      </c>
      <c r="S25" s="62" t="str">
        <f>IF(ISERROR(VLOOKUP($A25,#REF!,5,FALSE))=TRUE,"",VLOOKUP($A25,#REF!,18,FALSE)/VLOOKUP($A25,#REF!,5,FALSE))</f>
        <v/>
      </c>
      <c r="T25" s="62" t="str">
        <f>IF(ISERROR(VLOOKUP($A25,#REF!,5,FALSE))=TRUE,"",VLOOKUP($A25,#REF!,19,FALSE)/VLOOKUP($A25,#REF!,5,FALSE))</f>
        <v/>
      </c>
      <c r="U25" s="12">
        <f t="shared" si="6"/>
        <v>0</v>
      </c>
      <c r="V25" s="62" t="str">
        <f>IF(ISERROR(VLOOKUP($A25,#REF!,5,FALSE))=TRUE,"",VLOOKUP($A25,#REF!,19,FALSE)/VLOOKUP($A25,#REF!,21,FALSE))</f>
        <v/>
      </c>
      <c r="W25" s="12" t="str">
        <f t="shared" si="6"/>
        <v/>
      </c>
      <c r="X25" s="63" t="str">
        <f>IF(ISERROR(VLOOKUP($A25,#REF!,5,FALSE))=TRUE,"",VLOOKUP($A25,#REF!,18,FALSE)/(VLOOKUP($A25,#REF!,18,FALSE)+VLOOKUP($A25,#REF!,19,FALSE)))</f>
        <v/>
      </c>
      <c r="Y25" s="63" t="str">
        <f>IF(ISERROR(VLOOKUP($A25,#REF!,5,FALSE))=TRUE,"",VLOOKUP($A25,#REF!,19,FALSE)/(VLOOKUP($A25,#REF!,18,FALSE)+VLOOKUP($A25,#REF!,19,FALSE)))</f>
        <v/>
      </c>
      <c r="Z25" s="29" t="str">
        <f t="shared" si="7"/>
        <v/>
      </c>
      <c r="AA25" s="62" t="str">
        <f>IF(ISERROR(VLOOKUP($A25,#REF!,5,FALSE))=TRUE,"",VLOOKUP($A25,#REF!,20,FALSE)/VLOOKUP($A25,#REF!,5,FALSE))</f>
        <v/>
      </c>
      <c r="AB25" s="62" t="str">
        <f>IF(ISERROR(VLOOKUP($A25,#REF!,5,FALSE))=TRUE,"",VLOOKUP($A25,#REF!,21,FALSE)/VLOOKUP($A25,#REF!,5,FALSE))</f>
        <v/>
      </c>
      <c r="AC25" s="12">
        <f t="shared" si="8"/>
        <v>0</v>
      </c>
      <c r="AD25" s="62" t="str">
        <f>IF(ISERROR(VLOOKUP($A25,#REF!,5,FALSE))=TRUE,"",VLOOKUP($A25,#REF!,26,FALSE)/VLOOKUP($A25,#REF!,5,FALSE))</f>
        <v/>
      </c>
      <c r="AE25" s="62" t="str">
        <f>IF(ISERROR(VLOOKUP($A25,#REF!,5,FALSE))=TRUE,"",VLOOKUP($A25,#REF!,27,FALSE)/VLOOKUP($A25,#REF!,5,FALSE))</f>
        <v/>
      </c>
      <c r="AF25" s="12">
        <f t="shared" si="9"/>
        <v>0</v>
      </c>
      <c r="AG25" s="62" t="str">
        <f>IF(ISERROR(VLOOKUP($A25,#REF!,5,FALSE))=TRUE,"",VLOOKUP($A25,#REF!,27,FALSE)/VLOOKUP($A25,#REF!,29,FALSE))</f>
        <v/>
      </c>
      <c r="AH25" s="12" t="str">
        <f t="shared" si="10"/>
        <v/>
      </c>
      <c r="AI25" s="63" t="str">
        <f>IF(ISERROR(VLOOKUP($A25,#REF!,5,FALSE))=TRUE,"",VLOOKUP($A25,#REF!,26,FALSE)/(VLOOKUP($A25,#REF!,26,FALSE)+VLOOKUP($A25,#REF!,27,FALSE)))</f>
        <v/>
      </c>
      <c r="AJ25" s="63" t="str">
        <f>IF(ISERROR(VLOOKUP($A25,#REF!,5,FALSE))=TRUE,"",VLOOKUP($A25,#REF!,27,FALSE)/(VLOOKUP($A25,#REF!,26,FALSE)+VLOOKUP($A25,#REF!,27,FALSE)))</f>
        <v/>
      </c>
      <c r="AK25" s="29" t="str">
        <f t="shared" si="11"/>
        <v/>
      </c>
      <c r="AL25" s="62" t="str">
        <f>IF(ISERROR(VLOOKUP($A25,#REF!,5,FALSE))=TRUE,"",VLOOKUP($A25,#REF!,28,FALSE)/VLOOKUP($A25,#REF!,5,FALSE))</f>
        <v/>
      </c>
      <c r="AM25" s="62" t="str">
        <f>IF(ISERROR(VLOOKUP($A25,#REF!,5,FALSE))=TRUE,"",VLOOKUP($A25,#REF!,29,FALSE)/VLOOKUP($A25,#REF!,5,FALSE))</f>
        <v/>
      </c>
      <c r="AN25" s="12">
        <f t="shared" si="12"/>
        <v>0</v>
      </c>
      <c r="AO25" s="62" t="str">
        <f>IF(ISERROR(VLOOKUP($A25,#REF!,5,FALSE))=TRUE,"",VLOOKUP($A25,#REF!,22,FALSE)/VLOOKUP($A25,#REF!,5,FALSE))</f>
        <v/>
      </c>
      <c r="AP25" s="62" t="str">
        <f>IF(ISERROR(VLOOKUP($A25,#REF!,5,FALSE))=TRUE,"",VLOOKUP($A25,#REF!,23,FALSE)/VLOOKUP($A25,#REF!,5,FALSE))</f>
        <v/>
      </c>
      <c r="AQ25" s="12">
        <f t="shared" si="13"/>
        <v>0</v>
      </c>
      <c r="AR25" s="62" t="str">
        <f>IF(ISERROR(VLOOKUP($A25,#REF!,5,FALSE))=TRUE,"",VLOOKUP($A25,#REF!,23,FALSE)/VLOOKUP($A25,#REF!,25,FALSE))</f>
        <v/>
      </c>
      <c r="AS25" s="12" t="str">
        <f t="shared" si="14"/>
        <v/>
      </c>
      <c r="AT25" s="63" t="str">
        <f>IF(ISERROR(VLOOKUP($A25,#REF!,5,FALSE))=TRUE,"",VLOOKUP($A25,#REF!,22,FALSE)/(VLOOKUP($A25,#REF!,22,FALSE)+VLOOKUP($A25,#REF!,23,FALSE)))</f>
        <v/>
      </c>
      <c r="AU25" s="63" t="str">
        <f>IF(ISERROR(VLOOKUP($A25,#REF!,5,FALSE))=TRUE,"",VLOOKUP($A25,#REF!,23,FALSE)/(VLOOKUP($A25,#REF!,22,FALSE)+VLOOKUP($A25,#REF!,23,FALSE)))</f>
        <v/>
      </c>
      <c r="AV25" s="29" t="str">
        <f t="shared" si="15"/>
        <v/>
      </c>
      <c r="AW25" s="62" t="str">
        <f>IF(ISERROR(VLOOKUP($A25,#REF!,5,FALSE))=TRUE,"",VLOOKUP($A25,#REF!,24,FALSE)/VLOOKUP($A25,#REF!,5,FALSE))</f>
        <v/>
      </c>
      <c r="AX25" s="62" t="str">
        <f>IF(ISERROR(VLOOKUP($A25,#REF!,5,FALSE))=TRUE,"",VLOOKUP($A25,#REF!,25,FALSE)/VLOOKUP($A25,#REF!,5,FALSE))</f>
        <v/>
      </c>
      <c r="AY25" s="12">
        <f t="shared" si="16"/>
        <v>0</v>
      </c>
      <c r="AZ25" s="59" t="s">
        <v>73</v>
      </c>
      <c r="BB25" s="16"/>
      <c r="BC25" s="16"/>
      <c r="BD25" s="16"/>
      <c r="BE25" s="16"/>
      <c r="BF25" s="16"/>
      <c r="BG25" s="16"/>
      <c r="BH25" s="16"/>
      <c r="BI25" s="16"/>
      <c r="BJ25" s="16"/>
      <c r="BK25" s="16"/>
      <c r="BL25" s="16"/>
      <c r="BM25" s="16"/>
      <c r="BN25" s="16"/>
      <c r="BO25" s="16"/>
      <c r="BP25" s="16"/>
      <c r="BQ25" s="23"/>
      <c r="BR25" s="16"/>
      <c r="BS25" s="16"/>
      <c r="BT25" s="16"/>
      <c r="BU25" s="16"/>
      <c r="BV25" s="16"/>
      <c r="BW25" s="16"/>
      <c r="BX25" s="16"/>
      <c r="BY25" s="16"/>
      <c r="BZ25" s="16"/>
      <c r="CA25" s="16"/>
      <c r="CB25" s="16"/>
      <c r="CC25" s="16"/>
      <c r="CD25" s="16"/>
      <c r="CE25" s="16"/>
      <c r="CF25" s="16"/>
      <c r="CG25" s="16"/>
    </row>
    <row r="26" spans="1:85" x14ac:dyDescent="0.45">
      <c r="A26" s="31" t="str">
        <f>CONCATENATE(LEFT($B$3,2),"16")</f>
        <v>0216</v>
      </c>
      <c r="B26" s="30" t="str">
        <f>IF(ISERROR(VLOOKUP($A26,#REF!,4,FALSE))=TRUE,"",VLOOKUP($A26,#REF!,4,FALSE))</f>
        <v/>
      </c>
      <c r="C26" s="62" t="str">
        <f>IF(ISERROR(VLOOKUP($A26,#REF!,5,FALSE))=TRUE,"",VLOOKUP($A26,#REF!,14,FALSE)/VLOOKUP($A26,#REF!,5,FALSE))</f>
        <v/>
      </c>
      <c r="D26" s="62" t="str">
        <f>IF(ISERROR(VLOOKUP($A26,#REF!,5,FALSE))=TRUE,"",VLOOKUP($A26,#REF!,15,FALSE)/VLOOKUP($A26,#REF!,5,FALSE))</f>
        <v/>
      </c>
      <c r="E26" s="12">
        <f t="shared" si="0"/>
        <v>0</v>
      </c>
      <c r="F26" s="62" t="str">
        <f>IF(ISERROR(VLOOKUP($A26,#REF!,5,FALSE))=TRUE,"",VLOOKUP($A26,#REF!,15,FALSE)/VLOOKUP($A26,#REF!,7,FALSE))</f>
        <v/>
      </c>
      <c r="G26" s="12" t="str">
        <f t="shared" si="1"/>
        <v/>
      </c>
      <c r="H26" s="62" t="str">
        <f>IF(ISERROR(VLOOKUP($A26,#REF!,5,FALSE))=TRUE,"",VLOOKUP($A26,#REF!,15,FALSE)/VLOOKUP($A26,#REF!,9,FALSE))</f>
        <v/>
      </c>
      <c r="I26" s="12" t="str">
        <f t="shared" si="2"/>
        <v/>
      </c>
      <c r="J26" s="63" t="str">
        <f>IF(ISERROR(VLOOKUP($A26,#REF!,5,FALSE))=TRUE,"",VLOOKUP($A26,#REF!,14,FALSE)/(VLOOKUP($A26,#REF!,14,FALSE)+VLOOKUP($A26,#REF!,15,FALSE)))</f>
        <v/>
      </c>
      <c r="K26" s="63" t="str">
        <f>IF(ISERROR(VLOOKUP($A26,#REF!,5,FALSE))=TRUE,"",VLOOKUP($A26,#REF!,15,FALSE)/(VLOOKUP($A26,#REF!,14,FALSE)+VLOOKUP($A26,#REF!,15,FALSE)))</f>
        <v/>
      </c>
      <c r="L26" s="29" t="str">
        <f t="shared" si="3"/>
        <v/>
      </c>
      <c r="M26" s="62" t="str">
        <f>IF(ISERROR(VLOOKUP($A26,#REF!,5,FALSE))=TRUE,"",VLOOKUP($A26,#REF!,6,FALSE)/VLOOKUP($A26,#REF!,5,FALSE))</f>
        <v/>
      </c>
      <c r="N26" s="62" t="str">
        <f>IF(ISERROR(VLOOKUP($A26,#REF!,5,FALSE))=TRUE,"",VLOOKUP($A26,#REF!,7,FALSE)/VLOOKUP($A26,#REF!,5,FALSE))</f>
        <v/>
      </c>
      <c r="O26" s="12">
        <f t="shared" si="4"/>
        <v>0</v>
      </c>
      <c r="P26" s="62" t="str">
        <f>IF(ISERROR(VLOOKUP($A26,#REF!,5,FALSE))=TRUE,"",VLOOKUP($A26,#REF!,8,FALSE)/VLOOKUP($A26,#REF!,5,FALSE))</f>
        <v/>
      </c>
      <c r="Q26" s="62" t="str">
        <f>IF(ISERROR(VLOOKUP($A26,#REF!,5,FALSE))=TRUE,"",VLOOKUP($A26,#REF!,9,FALSE)/VLOOKUP($A26,#REF!,5,FALSE))</f>
        <v/>
      </c>
      <c r="R26" s="12">
        <f t="shared" si="5"/>
        <v>0</v>
      </c>
      <c r="S26" s="62" t="str">
        <f>IF(ISERROR(VLOOKUP($A26,#REF!,5,FALSE))=TRUE,"",VLOOKUP($A26,#REF!,18,FALSE)/VLOOKUP($A26,#REF!,5,FALSE))</f>
        <v/>
      </c>
      <c r="T26" s="62" t="str">
        <f>IF(ISERROR(VLOOKUP($A26,#REF!,5,FALSE))=TRUE,"",VLOOKUP($A26,#REF!,19,FALSE)/VLOOKUP($A26,#REF!,5,FALSE))</f>
        <v/>
      </c>
      <c r="U26" s="12">
        <f t="shared" si="6"/>
        <v>0</v>
      </c>
      <c r="V26" s="62" t="str">
        <f>IF(ISERROR(VLOOKUP($A26,#REF!,5,FALSE))=TRUE,"",VLOOKUP($A26,#REF!,19,FALSE)/VLOOKUP($A26,#REF!,21,FALSE))</f>
        <v/>
      </c>
      <c r="W26" s="12" t="str">
        <f t="shared" si="6"/>
        <v/>
      </c>
      <c r="X26" s="63" t="str">
        <f>IF(ISERROR(VLOOKUP($A26,#REF!,5,FALSE))=TRUE,"",VLOOKUP($A26,#REF!,18,FALSE)/(VLOOKUP($A26,#REF!,18,FALSE)+VLOOKUP($A26,#REF!,19,FALSE)))</f>
        <v/>
      </c>
      <c r="Y26" s="63" t="str">
        <f>IF(ISERROR(VLOOKUP($A26,#REF!,5,FALSE))=TRUE,"",VLOOKUP($A26,#REF!,19,FALSE)/(VLOOKUP($A26,#REF!,18,FALSE)+VLOOKUP($A26,#REF!,19,FALSE)))</f>
        <v/>
      </c>
      <c r="Z26" s="29" t="str">
        <f t="shared" si="7"/>
        <v/>
      </c>
      <c r="AA26" s="62" t="str">
        <f>IF(ISERROR(VLOOKUP($A26,#REF!,5,FALSE))=TRUE,"",VLOOKUP($A26,#REF!,20,FALSE)/VLOOKUP($A26,#REF!,5,FALSE))</f>
        <v/>
      </c>
      <c r="AB26" s="62" t="str">
        <f>IF(ISERROR(VLOOKUP($A26,#REF!,5,FALSE))=TRUE,"",VLOOKUP($A26,#REF!,21,FALSE)/VLOOKUP($A26,#REF!,5,FALSE))</f>
        <v/>
      </c>
      <c r="AC26" s="12">
        <f t="shared" si="8"/>
        <v>0</v>
      </c>
      <c r="AD26" s="62" t="str">
        <f>IF(ISERROR(VLOOKUP($A26,#REF!,5,FALSE))=TRUE,"",VLOOKUP($A26,#REF!,26,FALSE)/VLOOKUP($A26,#REF!,5,FALSE))</f>
        <v/>
      </c>
      <c r="AE26" s="62" t="str">
        <f>IF(ISERROR(VLOOKUP($A26,#REF!,5,FALSE))=TRUE,"",VLOOKUP($A26,#REF!,27,FALSE)/VLOOKUP($A26,#REF!,5,FALSE))</f>
        <v/>
      </c>
      <c r="AF26" s="12">
        <f t="shared" si="9"/>
        <v>0</v>
      </c>
      <c r="AG26" s="62" t="str">
        <f>IF(ISERROR(VLOOKUP($A26,#REF!,5,FALSE))=TRUE,"",VLOOKUP($A26,#REF!,27,FALSE)/VLOOKUP($A26,#REF!,29,FALSE))</f>
        <v/>
      </c>
      <c r="AH26" s="12" t="str">
        <f t="shared" si="10"/>
        <v/>
      </c>
      <c r="AI26" s="63" t="str">
        <f>IF(ISERROR(VLOOKUP($A26,#REF!,5,FALSE))=TRUE,"",VLOOKUP($A26,#REF!,26,FALSE)/(VLOOKUP($A26,#REF!,26,FALSE)+VLOOKUP($A26,#REF!,27,FALSE)))</f>
        <v/>
      </c>
      <c r="AJ26" s="63" t="str">
        <f>IF(ISERROR(VLOOKUP($A26,#REF!,5,FALSE))=TRUE,"",VLOOKUP($A26,#REF!,27,FALSE)/(VLOOKUP($A26,#REF!,26,FALSE)+VLOOKUP($A26,#REF!,27,FALSE)))</f>
        <v/>
      </c>
      <c r="AK26" s="29" t="str">
        <f t="shared" si="11"/>
        <v/>
      </c>
      <c r="AL26" s="62" t="str">
        <f>IF(ISERROR(VLOOKUP($A26,#REF!,5,FALSE))=TRUE,"",VLOOKUP($A26,#REF!,28,FALSE)/VLOOKUP($A26,#REF!,5,FALSE))</f>
        <v/>
      </c>
      <c r="AM26" s="62" t="str">
        <f>IF(ISERROR(VLOOKUP($A26,#REF!,5,FALSE))=TRUE,"",VLOOKUP($A26,#REF!,29,FALSE)/VLOOKUP($A26,#REF!,5,FALSE))</f>
        <v/>
      </c>
      <c r="AN26" s="12">
        <f t="shared" si="12"/>
        <v>0</v>
      </c>
      <c r="AO26" s="62" t="str">
        <f>IF(ISERROR(VLOOKUP($A26,#REF!,5,FALSE))=TRUE,"",VLOOKUP($A26,#REF!,22,FALSE)/VLOOKUP($A26,#REF!,5,FALSE))</f>
        <v/>
      </c>
      <c r="AP26" s="62" t="str">
        <f>IF(ISERROR(VLOOKUP($A26,#REF!,5,FALSE))=TRUE,"",VLOOKUP($A26,#REF!,23,FALSE)/VLOOKUP($A26,#REF!,5,FALSE))</f>
        <v/>
      </c>
      <c r="AQ26" s="12">
        <f t="shared" si="13"/>
        <v>0</v>
      </c>
      <c r="AR26" s="62" t="str">
        <f>IF(ISERROR(VLOOKUP($A26,#REF!,5,FALSE))=TRUE,"",VLOOKUP($A26,#REF!,23,FALSE)/VLOOKUP($A26,#REF!,25,FALSE))</f>
        <v/>
      </c>
      <c r="AS26" s="12" t="str">
        <f t="shared" si="14"/>
        <v/>
      </c>
      <c r="AT26" s="63" t="str">
        <f>IF(ISERROR(VLOOKUP($A26,#REF!,5,FALSE))=TRUE,"",VLOOKUP($A26,#REF!,22,FALSE)/(VLOOKUP($A26,#REF!,22,FALSE)+VLOOKUP($A26,#REF!,23,FALSE)))</f>
        <v/>
      </c>
      <c r="AU26" s="63" t="str">
        <f>IF(ISERROR(VLOOKUP($A26,#REF!,5,FALSE))=TRUE,"",VLOOKUP($A26,#REF!,23,FALSE)/(VLOOKUP($A26,#REF!,22,FALSE)+VLOOKUP($A26,#REF!,23,FALSE)))</f>
        <v/>
      </c>
      <c r="AV26" s="29" t="str">
        <f t="shared" si="15"/>
        <v/>
      </c>
      <c r="AW26" s="62" t="str">
        <f>IF(ISERROR(VLOOKUP($A26,#REF!,5,FALSE))=TRUE,"",VLOOKUP($A26,#REF!,24,FALSE)/VLOOKUP($A26,#REF!,5,FALSE))</f>
        <v/>
      </c>
      <c r="AX26" s="62" t="str">
        <f>IF(ISERROR(VLOOKUP($A26,#REF!,5,FALSE))=TRUE,"",VLOOKUP($A26,#REF!,25,FALSE)/VLOOKUP($A26,#REF!,5,FALSE))</f>
        <v/>
      </c>
      <c r="AY26" s="12">
        <f t="shared" si="16"/>
        <v>0</v>
      </c>
      <c r="AZ26" s="59" t="s">
        <v>74</v>
      </c>
      <c r="BB26" s="16"/>
      <c r="BC26" s="16"/>
      <c r="BD26" s="16"/>
      <c r="BE26" s="16"/>
      <c r="BF26" s="16"/>
      <c r="BG26" s="16"/>
      <c r="BH26" s="16"/>
      <c r="BI26" s="16"/>
      <c r="BJ26" s="16"/>
      <c r="BK26" s="16"/>
      <c r="BL26" s="16"/>
      <c r="BM26" s="16"/>
      <c r="BN26" s="16"/>
      <c r="BO26" s="16"/>
      <c r="BP26" s="16"/>
      <c r="BQ26" s="23"/>
      <c r="BR26" s="16"/>
      <c r="BS26" s="16"/>
      <c r="BT26" s="16"/>
      <c r="BU26" s="16"/>
      <c r="BV26" s="16"/>
      <c r="BW26" s="16"/>
      <c r="BX26" s="16"/>
      <c r="BY26" s="16"/>
      <c r="BZ26" s="16"/>
      <c r="CA26" s="16"/>
      <c r="CB26" s="16"/>
      <c r="CC26" s="16"/>
      <c r="CD26" s="16"/>
      <c r="CE26" s="16"/>
      <c r="CF26" s="16"/>
      <c r="CG26" s="16"/>
    </row>
    <row r="27" spans="1:85" x14ac:dyDescent="0.45">
      <c r="A27" s="31" t="str">
        <f>CONCATENATE(LEFT($B$3,2),"17")</f>
        <v>0217</v>
      </c>
      <c r="B27" s="30" t="str">
        <f>IF(ISERROR(VLOOKUP($A27,#REF!,4,FALSE))=TRUE,"",VLOOKUP($A27,#REF!,4,FALSE))</f>
        <v/>
      </c>
      <c r="C27" s="62" t="str">
        <f>IF(ISERROR(VLOOKUP($A27,#REF!,5,FALSE))=TRUE,"",VLOOKUP($A27,#REF!,14,FALSE)/VLOOKUP($A27,#REF!,5,FALSE))</f>
        <v/>
      </c>
      <c r="D27" s="62" t="str">
        <f>IF(ISERROR(VLOOKUP($A27,#REF!,5,FALSE))=TRUE,"",VLOOKUP($A27,#REF!,15,FALSE)/VLOOKUP($A27,#REF!,5,FALSE))</f>
        <v/>
      </c>
      <c r="E27" s="12">
        <f t="shared" si="0"/>
        <v>0</v>
      </c>
      <c r="F27" s="62" t="str">
        <f>IF(ISERROR(VLOOKUP($A27,#REF!,5,FALSE))=TRUE,"",VLOOKUP($A27,#REF!,15,FALSE)/VLOOKUP($A27,#REF!,7,FALSE))</f>
        <v/>
      </c>
      <c r="G27" s="12" t="str">
        <f t="shared" si="1"/>
        <v/>
      </c>
      <c r="H27" s="62" t="str">
        <f>IF(ISERROR(VLOOKUP($A27,#REF!,5,FALSE))=TRUE,"",VLOOKUP($A27,#REF!,15,FALSE)/VLOOKUP($A27,#REF!,9,FALSE))</f>
        <v/>
      </c>
      <c r="I27" s="12" t="str">
        <f t="shared" si="2"/>
        <v/>
      </c>
      <c r="J27" s="63" t="str">
        <f>IF(ISERROR(VLOOKUP($A27,#REF!,5,FALSE))=TRUE,"",VLOOKUP($A27,#REF!,14,FALSE)/(VLOOKUP($A27,#REF!,14,FALSE)+VLOOKUP($A27,#REF!,15,FALSE)))</f>
        <v/>
      </c>
      <c r="K27" s="63" t="str">
        <f>IF(ISERROR(VLOOKUP($A27,#REF!,5,FALSE))=TRUE,"",VLOOKUP($A27,#REF!,15,FALSE)/(VLOOKUP($A27,#REF!,14,FALSE)+VLOOKUP($A27,#REF!,15,FALSE)))</f>
        <v/>
      </c>
      <c r="L27" s="29" t="str">
        <f t="shared" si="3"/>
        <v/>
      </c>
      <c r="M27" s="62" t="str">
        <f>IF(ISERROR(VLOOKUP($A27,#REF!,5,FALSE))=TRUE,"",VLOOKUP($A27,#REF!,6,FALSE)/VLOOKUP($A27,#REF!,5,FALSE))</f>
        <v/>
      </c>
      <c r="N27" s="62" t="str">
        <f>IF(ISERROR(VLOOKUP($A27,#REF!,5,FALSE))=TRUE,"",VLOOKUP($A27,#REF!,7,FALSE)/VLOOKUP($A27,#REF!,5,FALSE))</f>
        <v/>
      </c>
      <c r="O27" s="12">
        <f t="shared" si="4"/>
        <v>0</v>
      </c>
      <c r="P27" s="62" t="str">
        <f>IF(ISERROR(VLOOKUP($A27,#REF!,5,FALSE))=TRUE,"",VLOOKUP($A27,#REF!,8,FALSE)/VLOOKUP($A27,#REF!,5,FALSE))</f>
        <v/>
      </c>
      <c r="Q27" s="62" t="str">
        <f>IF(ISERROR(VLOOKUP($A27,#REF!,5,FALSE))=TRUE,"",VLOOKUP($A27,#REF!,9,FALSE)/VLOOKUP($A27,#REF!,5,FALSE))</f>
        <v/>
      </c>
      <c r="R27" s="12">
        <f t="shared" si="5"/>
        <v>0</v>
      </c>
      <c r="S27" s="62" t="str">
        <f>IF(ISERROR(VLOOKUP($A27,#REF!,5,FALSE))=TRUE,"",VLOOKUP($A27,#REF!,18,FALSE)/VLOOKUP($A27,#REF!,5,FALSE))</f>
        <v/>
      </c>
      <c r="T27" s="62" t="str">
        <f>IF(ISERROR(VLOOKUP($A27,#REF!,5,FALSE))=TRUE,"",VLOOKUP($A27,#REF!,19,FALSE)/VLOOKUP($A27,#REF!,5,FALSE))</f>
        <v/>
      </c>
      <c r="U27" s="12">
        <f t="shared" si="6"/>
        <v>0</v>
      </c>
      <c r="V27" s="62" t="str">
        <f>IF(ISERROR(VLOOKUP($A27,#REF!,5,FALSE))=TRUE,"",VLOOKUP($A27,#REF!,19,FALSE)/VLOOKUP($A27,#REF!,21,FALSE))</f>
        <v/>
      </c>
      <c r="W27" s="12" t="str">
        <f t="shared" si="6"/>
        <v/>
      </c>
      <c r="X27" s="63" t="str">
        <f>IF(ISERROR(VLOOKUP($A27,#REF!,5,FALSE))=TRUE,"",VLOOKUP($A27,#REF!,18,FALSE)/(VLOOKUP($A27,#REF!,18,FALSE)+VLOOKUP($A27,#REF!,19,FALSE)))</f>
        <v/>
      </c>
      <c r="Y27" s="63" t="str">
        <f>IF(ISERROR(VLOOKUP($A27,#REF!,5,FALSE))=TRUE,"",VLOOKUP($A27,#REF!,19,FALSE)/(VLOOKUP($A27,#REF!,18,FALSE)+VLOOKUP($A27,#REF!,19,FALSE)))</f>
        <v/>
      </c>
      <c r="Z27" s="29" t="str">
        <f t="shared" si="7"/>
        <v/>
      </c>
      <c r="AA27" s="62" t="str">
        <f>IF(ISERROR(VLOOKUP($A27,#REF!,5,FALSE))=TRUE,"",VLOOKUP($A27,#REF!,20,FALSE)/VLOOKUP($A27,#REF!,5,FALSE))</f>
        <v/>
      </c>
      <c r="AB27" s="62" t="str">
        <f>IF(ISERROR(VLOOKUP($A27,#REF!,5,FALSE))=TRUE,"",VLOOKUP($A27,#REF!,21,FALSE)/VLOOKUP($A27,#REF!,5,FALSE))</f>
        <v/>
      </c>
      <c r="AC27" s="12">
        <f t="shared" si="8"/>
        <v>0</v>
      </c>
      <c r="AD27" s="62" t="str">
        <f>IF(ISERROR(VLOOKUP($A27,#REF!,5,FALSE))=TRUE,"",VLOOKUP($A27,#REF!,26,FALSE)/VLOOKUP($A27,#REF!,5,FALSE))</f>
        <v/>
      </c>
      <c r="AE27" s="62" t="str">
        <f>IF(ISERROR(VLOOKUP($A27,#REF!,5,FALSE))=TRUE,"",VLOOKUP($A27,#REF!,27,FALSE)/VLOOKUP($A27,#REF!,5,FALSE))</f>
        <v/>
      </c>
      <c r="AF27" s="12">
        <f t="shared" si="9"/>
        <v>0</v>
      </c>
      <c r="AG27" s="62" t="str">
        <f>IF(ISERROR(VLOOKUP($A27,#REF!,5,FALSE))=TRUE,"",VLOOKUP($A27,#REF!,27,FALSE)/VLOOKUP($A27,#REF!,29,FALSE))</f>
        <v/>
      </c>
      <c r="AH27" s="12" t="str">
        <f t="shared" si="10"/>
        <v/>
      </c>
      <c r="AI27" s="63" t="str">
        <f>IF(ISERROR(VLOOKUP($A27,#REF!,5,FALSE))=TRUE,"",VLOOKUP($A27,#REF!,26,FALSE)/(VLOOKUP($A27,#REF!,26,FALSE)+VLOOKUP($A27,#REF!,27,FALSE)))</f>
        <v/>
      </c>
      <c r="AJ27" s="63" t="str">
        <f>IF(ISERROR(VLOOKUP($A27,#REF!,5,FALSE))=TRUE,"",VLOOKUP($A27,#REF!,27,FALSE)/(VLOOKUP($A27,#REF!,26,FALSE)+VLOOKUP($A27,#REF!,27,FALSE)))</f>
        <v/>
      </c>
      <c r="AK27" s="29" t="str">
        <f t="shared" si="11"/>
        <v/>
      </c>
      <c r="AL27" s="62" t="str">
        <f>IF(ISERROR(VLOOKUP($A27,#REF!,5,FALSE))=TRUE,"",VLOOKUP($A27,#REF!,28,FALSE)/VLOOKUP($A27,#REF!,5,FALSE))</f>
        <v/>
      </c>
      <c r="AM27" s="62" t="str">
        <f>IF(ISERROR(VLOOKUP($A27,#REF!,5,FALSE))=TRUE,"",VLOOKUP($A27,#REF!,29,FALSE)/VLOOKUP($A27,#REF!,5,FALSE))</f>
        <v/>
      </c>
      <c r="AN27" s="12">
        <f t="shared" si="12"/>
        <v>0</v>
      </c>
      <c r="AO27" s="62" t="str">
        <f>IF(ISERROR(VLOOKUP($A27,#REF!,5,FALSE))=TRUE,"",VLOOKUP($A27,#REF!,22,FALSE)/VLOOKUP($A27,#REF!,5,FALSE))</f>
        <v/>
      </c>
      <c r="AP27" s="62" t="str">
        <f>IF(ISERROR(VLOOKUP($A27,#REF!,5,FALSE))=TRUE,"",VLOOKUP($A27,#REF!,23,FALSE)/VLOOKUP($A27,#REF!,5,FALSE))</f>
        <v/>
      </c>
      <c r="AQ27" s="12">
        <f t="shared" si="13"/>
        <v>0</v>
      </c>
      <c r="AR27" s="62" t="str">
        <f>IF(ISERROR(VLOOKUP($A27,#REF!,5,FALSE))=TRUE,"",VLOOKUP($A27,#REF!,23,FALSE)/VLOOKUP($A27,#REF!,25,FALSE))</f>
        <v/>
      </c>
      <c r="AS27" s="12" t="str">
        <f t="shared" si="14"/>
        <v/>
      </c>
      <c r="AT27" s="63" t="str">
        <f>IF(ISERROR(VLOOKUP($A27,#REF!,5,FALSE))=TRUE,"",VLOOKUP($A27,#REF!,22,FALSE)/(VLOOKUP($A27,#REF!,22,FALSE)+VLOOKUP($A27,#REF!,23,FALSE)))</f>
        <v/>
      </c>
      <c r="AU27" s="63" t="str">
        <f>IF(ISERROR(VLOOKUP($A27,#REF!,5,FALSE))=TRUE,"",VLOOKUP($A27,#REF!,23,FALSE)/(VLOOKUP($A27,#REF!,22,FALSE)+VLOOKUP($A27,#REF!,23,FALSE)))</f>
        <v/>
      </c>
      <c r="AV27" s="29" t="str">
        <f t="shared" si="15"/>
        <v/>
      </c>
      <c r="AW27" s="62" t="str">
        <f>IF(ISERROR(VLOOKUP($A27,#REF!,5,FALSE))=TRUE,"",VLOOKUP($A27,#REF!,24,FALSE)/VLOOKUP($A27,#REF!,5,FALSE))</f>
        <v/>
      </c>
      <c r="AX27" s="62" t="str">
        <f>IF(ISERROR(VLOOKUP($A27,#REF!,5,FALSE))=TRUE,"",VLOOKUP($A27,#REF!,25,FALSE)/VLOOKUP($A27,#REF!,5,FALSE))</f>
        <v/>
      </c>
      <c r="AY27" s="12">
        <f t="shared" si="16"/>
        <v>0</v>
      </c>
      <c r="AZ27" s="59" t="s">
        <v>75</v>
      </c>
      <c r="BB27" s="16"/>
      <c r="BC27" s="16"/>
      <c r="BD27" s="16"/>
      <c r="BE27" s="16"/>
      <c r="BF27" s="16"/>
      <c r="BG27" s="16"/>
      <c r="BH27" s="16"/>
      <c r="BI27" s="16"/>
      <c r="BJ27" s="16"/>
      <c r="BK27" s="16"/>
      <c r="BL27" s="16"/>
      <c r="BM27" s="16"/>
      <c r="BN27" s="16"/>
      <c r="BO27" s="16"/>
      <c r="BP27" s="16"/>
      <c r="BQ27" s="23"/>
      <c r="BR27" s="16"/>
      <c r="BS27" s="16"/>
      <c r="BT27" s="16"/>
      <c r="BU27" s="16"/>
      <c r="BV27" s="16"/>
      <c r="BW27" s="16"/>
      <c r="BX27" s="16"/>
      <c r="BY27" s="16"/>
      <c r="BZ27" s="16"/>
      <c r="CA27" s="16"/>
      <c r="CB27" s="16"/>
      <c r="CC27" s="16"/>
      <c r="CD27" s="16"/>
      <c r="CE27" s="16"/>
      <c r="CF27" s="16"/>
      <c r="CG27" s="16"/>
    </row>
    <row r="28" spans="1:85" x14ac:dyDescent="0.45">
      <c r="A28" s="31" t="str">
        <f>CONCATENATE(LEFT($B$3,2),"18")</f>
        <v>0218</v>
      </c>
      <c r="B28" s="30" t="str">
        <f>IF(ISERROR(VLOOKUP($A28,#REF!,4,FALSE))=TRUE,"",VLOOKUP($A28,#REF!,4,FALSE))</f>
        <v/>
      </c>
      <c r="C28" s="62" t="str">
        <f>IF(ISERROR(VLOOKUP($A28,#REF!,5,FALSE))=TRUE,"",VLOOKUP($A28,#REF!,14,FALSE)/VLOOKUP($A28,#REF!,5,FALSE))</f>
        <v/>
      </c>
      <c r="D28" s="62" t="str">
        <f>IF(ISERROR(VLOOKUP($A28,#REF!,5,FALSE))=TRUE,"",VLOOKUP($A28,#REF!,15,FALSE)/VLOOKUP($A28,#REF!,5,FALSE))</f>
        <v/>
      </c>
      <c r="E28" s="12">
        <f t="shared" si="0"/>
        <v>0</v>
      </c>
      <c r="F28" s="62" t="str">
        <f>IF(ISERROR(VLOOKUP($A28,#REF!,5,FALSE))=TRUE,"",VLOOKUP($A28,#REF!,15,FALSE)/VLOOKUP($A28,#REF!,7,FALSE))</f>
        <v/>
      </c>
      <c r="G28" s="12" t="str">
        <f t="shared" si="1"/>
        <v/>
      </c>
      <c r="H28" s="62" t="str">
        <f>IF(ISERROR(VLOOKUP($A28,#REF!,5,FALSE))=TRUE,"",VLOOKUP($A28,#REF!,15,FALSE)/VLOOKUP($A28,#REF!,9,FALSE))</f>
        <v/>
      </c>
      <c r="I28" s="12" t="str">
        <f t="shared" si="2"/>
        <v/>
      </c>
      <c r="J28" s="63" t="str">
        <f>IF(ISERROR(VLOOKUP($A28,#REF!,5,FALSE))=TRUE,"",VLOOKUP($A28,#REF!,14,FALSE)/(VLOOKUP($A28,#REF!,14,FALSE)+VLOOKUP($A28,#REF!,15,FALSE)))</f>
        <v/>
      </c>
      <c r="K28" s="63" t="str">
        <f>IF(ISERROR(VLOOKUP($A28,#REF!,5,FALSE))=TRUE,"",VLOOKUP($A28,#REF!,15,FALSE)/(VLOOKUP($A28,#REF!,14,FALSE)+VLOOKUP($A28,#REF!,15,FALSE)))</f>
        <v/>
      </c>
      <c r="L28" s="29" t="str">
        <f t="shared" si="3"/>
        <v/>
      </c>
      <c r="M28" s="62" t="str">
        <f>IF(ISERROR(VLOOKUP($A28,#REF!,5,FALSE))=TRUE,"",VLOOKUP($A28,#REF!,6,FALSE)/VLOOKUP($A28,#REF!,5,FALSE))</f>
        <v/>
      </c>
      <c r="N28" s="62" t="str">
        <f>IF(ISERROR(VLOOKUP($A28,#REF!,5,FALSE))=TRUE,"",VLOOKUP($A28,#REF!,7,FALSE)/VLOOKUP($A28,#REF!,5,FALSE))</f>
        <v/>
      </c>
      <c r="O28" s="12">
        <f t="shared" si="4"/>
        <v>0</v>
      </c>
      <c r="P28" s="62" t="str">
        <f>IF(ISERROR(VLOOKUP($A28,#REF!,5,FALSE))=TRUE,"",VLOOKUP($A28,#REF!,8,FALSE)/VLOOKUP($A28,#REF!,5,FALSE))</f>
        <v/>
      </c>
      <c r="Q28" s="62" t="str">
        <f>IF(ISERROR(VLOOKUP($A28,#REF!,5,FALSE))=TRUE,"",VLOOKUP($A28,#REF!,9,FALSE)/VLOOKUP($A28,#REF!,5,FALSE))</f>
        <v/>
      </c>
      <c r="R28" s="12">
        <f t="shared" si="5"/>
        <v>0</v>
      </c>
      <c r="S28" s="62" t="str">
        <f>IF(ISERROR(VLOOKUP($A28,#REF!,5,FALSE))=TRUE,"",VLOOKUP($A28,#REF!,18,FALSE)/VLOOKUP($A28,#REF!,5,FALSE))</f>
        <v/>
      </c>
      <c r="T28" s="62" t="str">
        <f>IF(ISERROR(VLOOKUP($A28,#REF!,5,FALSE))=TRUE,"",VLOOKUP($A28,#REF!,19,FALSE)/VLOOKUP($A28,#REF!,5,FALSE))</f>
        <v/>
      </c>
      <c r="U28" s="12">
        <f t="shared" si="6"/>
        <v>0</v>
      </c>
      <c r="V28" s="62" t="str">
        <f>IF(ISERROR(VLOOKUP($A28,#REF!,5,FALSE))=TRUE,"",VLOOKUP($A28,#REF!,19,FALSE)/VLOOKUP($A28,#REF!,21,FALSE))</f>
        <v/>
      </c>
      <c r="W28" s="12" t="str">
        <f t="shared" si="6"/>
        <v/>
      </c>
      <c r="X28" s="63" t="str">
        <f>IF(ISERROR(VLOOKUP($A28,#REF!,5,FALSE))=TRUE,"",VLOOKUP($A28,#REF!,18,FALSE)/(VLOOKUP($A28,#REF!,18,FALSE)+VLOOKUP($A28,#REF!,19,FALSE)))</f>
        <v/>
      </c>
      <c r="Y28" s="63" t="str">
        <f>IF(ISERROR(VLOOKUP($A28,#REF!,5,FALSE))=TRUE,"",VLOOKUP($A28,#REF!,19,FALSE)/(VLOOKUP($A28,#REF!,18,FALSE)+VLOOKUP($A28,#REF!,19,FALSE)))</f>
        <v/>
      </c>
      <c r="Z28" s="29" t="str">
        <f t="shared" si="7"/>
        <v/>
      </c>
      <c r="AA28" s="62" t="str">
        <f>IF(ISERROR(VLOOKUP($A28,#REF!,5,FALSE))=TRUE,"",VLOOKUP($A28,#REF!,20,FALSE)/VLOOKUP($A28,#REF!,5,FALSE))</f>
        <v/>
      </c>
      <c r="AB28" s="62" t="str">
        <f>IF(ISERROR(VLOOKUP($A28,#REF!,5,FALSE))=TRUE,"",VLOOKUP($A28,#REF!,21,FALSE)/VLOOKUP($A28,#REF!,5,FALSE))</f>
        <v/>
      </c>
      <c r="AC28" s="12">
        <f t="shared" si="8"/>
        <v>0</v>
      </c>
      <c r="AD28" s="62" t="str">
        <f>IF(ISERROR(VLOOKUP($A28,#REF!,5,FALSE))=TRUE,"",VLOOKUP($A28,#REF!,26,FALSE)/VLOOKUP($A28,#REF!,5,FALSE))</f>
        <v/>
      </c>
      <c r="AE28" s="62" t="str">
        <f>IF(ISERROR(VLOOKUP($A28,#REF!,5,FALSE))=TRUE,"",VLOOKUP($A28,#REF!,27,FALSE)/VLOOKUP($A28,#REF!,5,FALSE))</f>
        <v/>
      </c>
      <c r="AF28" s="12">
        <f t="shared" si="9"/>
        <v>0</v>
      </c>
      <c r="AG28" s="62" t="str">
        <f>IF(ISERROR(VLOOKUP($A28,#REF!,5,FALSE))=TRUE,"",VLOOKUP($A28,#REF!,27,FALSE)/VLOOKUP($A28,#REF!,29,FALSE))</f>
        <v/>
      </c>
      <c r="AH28" s="12" t="str">
        <f t="shared" si="10"/>
        <v/>
      </c>
      <c r="AI28" s="63" t="str">
        <f>IF(ISERROR(VLOOKUP($A28,#REF!,5,FALSE))=TRUE,"",VLOOKUP($A28,#REF!,26,FALSE)/(VLOOKUP($A28,#REF!,26,FALSE)+VLOOKUP($A28,#REF!,27,FALSE)))</f>
        <v/>
      </c>
      <c r="AJ28" s="63" t="str">
        <f>IF(ISERROR(VLOOKUP($A28,#REF!,5,FALSE))=TRUE,"",VLOOKUP($A28,#REF!,27,FALSE)/(VLOOKUP($A28,#REF!,26,FALSE)+VLOOKUP($A28,#REF!,27,FALSE)))</f>
        <v/>
      </c>
      <c r="AK28" s="29" t="str">
        <f t="shared" si="11"/>
        <v/>
      </c>
      <c r="AL28" s="62" t="str">
        <f>IF(ISERROR(VLOOKUP($A28,#REF!,5,FALSE))=TRUE,"",VLOOKUP($A28,#REF!,28,FALSE)/VLOOKUP($A28,#REF!,5,FALSE))</f>
        <v/>
      </c>
      <c r="AM28" s="62" t="str">
        <f>IF(ISERROR(VLOOKUP($A28,#REF!,5,FALSE))=TRUE,"",VLOOKUP($A28,#REF!,29,FALSE)/VLOOKUP($A28,#REF!,5,FALSE))</f>
        <v/>
      </c>
      <c r="AN28" s="12">
        <f t="shared" si="12"/>
        <v>0</v>
      </c>
      <c r="AO28" s="62" t="str">
        <f>IF(ISERROR(VLOOKUP($A28,#REF!,5,FALSE))=TRUE,"",VLOOKUP($A28,#REF!,22,FALSE)/VLOOKUP($A28,#REF!,5,FALSE))</f>
        <v/>
      </c>
      <c r="AP28" s="62" t="str">
        <f>IF(ISERROR(VLOOKUP($A28,#REF!,5,FALSE))=TRUE,"",VLOOKUP($A28,#REF!,23,FALSE)/VLOOKUP($A28,#REF!,5,FALSE))</f>
        <v/>
      </c>
      <c r="AQ28" s="12">
        <f t="shared" si="13"/>
        <v>0</v>
      </c>
      <c r="AR28" s="62" t="str">
        <f>IF(ISERROR(VLOOKUP($A28,#REF!,5,FALSE))=TRUE,"",VLOOKUP($A28,#REF!,23,FALSE)/VLOOKUP($A28,#REF!,25,FALSE))</f>
        <v/>
      </c>
      <c r="AS28" s="12" t="str">
        <f t="shared" si="14"/>
        <v/>
      </c>
      <c r="AT28" s="63" t="str">
        <f>IF(ISERROR(VLOOKUP($A28,#REF!,5,FALSE))=TRUE,"",VLOOKUP($A28,#REF!,22,FALSE)/(VLOOKUP($A28,#REF!,22,FALSE)+VLOOKUP($A28,#REF!,23,FALSE)))</f>
        <v/>
      </c>
      <c r="AU28" s="63" t="str">
        <f>IF(ISERROR(VLOOKUP($A28,#REF!,5,FALSE))=TRUE,"",VLOOKUP($A28,#REF!,23,FALSE)/(VLOOKUP($A28,#REF!,22,FALSE)+VLOOKUP($A28,#REF!,23,FALSE)))</f>
        <v/>
      </c>
      <c r="AV28" s="29" t="str">
        <f t="shared" si="15"/>
        <v/>
      </c>
      <c r="AW28" s="62" t="str">
        <f>IF(ISERROR(VLOOKUP($A28,#REF!,5,FALSE))=TRUE,"",VLOOKUP($A28,#REF!,24,FALSE)/VLOOKUP($A28,#REF!,5,FALSE))</f>
        <v/>
      </c>
      <c r="AX28" s="62" t="str">
        <f>IF(ISERROR(VLOOKUP($A28,#REF!,5,FALSE))=TRUE,"",VLOOKUP($A28,#REF!,25,FALSE)/VLOOKUP($A28,#REF!,5,FALSE))</f>
        <v/>
      </c>
      <c r="AY28" s="12">
        <f t="shared" si="16"/>
        <v>0</v>
      </c>
      <c r="AZ28" s="59" t="s">
        <v>76</v>
      </c>
      <c r="BB28" s="16"/>
      <c r="BC28" s="16"/>
      <c r="BD28" s="16"/>
      <c r="BE28" s="16"/>
      <c r="BF28" s="16"/>
      <c r="BG28" s="16"/>
      <c r="BH28" s="16"/>
      <c r="BI28" s="16"/>
      <c r="BJ28" s="16"/>
      <c r="BK28" s="16"/>
      <c r="BL28" s="16"/>
      <c r="BM28" s="16"/>
      <c r="BN28" s="16"/>
      <c r="BO28" s="16"/>
      <c r="BP28" s="16"/>
      <c r="BQ28" s="23"/>
      <c r="BR28" s="16"/>
      <c r="BS28" s="16"/>
      <c r="BT28" s="16"/>
      <c r="BU28" s="16"/>
      <c r="BV28" s="16"/>
      <c r="BW28" s="16"/>
      <c r="BX28" s="16"/>
      <c r="BY28" s="16"/>
      <c r="BZ28" s="16"/>
      <c r="CA28" s="16"/>
      <c r="CB28" s="16"/>
      <c r="CC28" s="16"/>
      <c r="CD28" s="16"/>
      <c r="CE28" s="16"/>
      <c r="CF28" s="16"/>
      <c r="CG28" s="16"/>
    </row>
    <row r="29" spans="1:85" x14ac:dyDescent="0.45">
      <c r="A29" s="31" t="str">
        <f>CONCATENATE(LEFT($B$3,2),"19")</f>
        <v>0219</v>
      </c>
      <c r="B29" s="30" t="str">
        <f>IF(ISERROR(VLOOKUP($A29,#REF!,4,FALSE))=TRUE,"",VLOOKUP($A29,#REF!,4,FALSE))</f>
        <v/>
      </c>
      <c r="C29" s="62" t="str">
        <f>IF(ISERROR(VLOOKUP($A29,#REF!,5,FALSE))=TRUE,"",VLOOKUP($A29,#REF!,14,FALSE)/VLOOKUP($A29,#REF!,5,FALSE))</f>
        <v/>
      </c>
      <c r="D29" s="62" t="str">
        <f>IF(ISERROR(VLOOKUP($A29,#REF!,5,FALSE))=TRUE,"",VLOOKUP($A29,#REF!,15,FALSE)/VLOOKUP($A29,#REF!,5,FALSE))</f>
        <v/>
      </c>
      <c r="E29" s="12">
        <f t="shared" si="0"/>
        <v>0</v>
      </c>
      <c r="F29" s="62" t="str">
        <f>IF(ISERROR(VLOOKUP($A29,#REF!,5,FALSE))=TRUE,"",VLOOKUP($A29,#REF!,15,FALSE)/VLOOKUP($A29,#REF!,7,FALSE))</f>
        <v/>
      </c>
      <c r="G29" s="12" t="str">
        <f t="shared" si="1"/>
        <v/>
      </c>
      <c r="H29" s="62" t="str">
        <f>IF(ISERROR(VLOOKUP($A29,#REF!,5,FALSE))=TRUE,"",VLOOKUP($A29,#REF!,15,FALSE)/VLOOKUP($A29,#REF!,9,FALSE))</f>
        <v/>
      </c>
      <c r="I29" s="12" t="str">
        <f t="shared" si="2"/>
        <v/>
      </c>
      <c r="J29" s="63" t="str">
        <f>IF(ISERROR(VLOOKUP($A29,#REF!,5,FALSE))=TRUE,"",VLOOKUP($A29,#REF!,14,FALSE)/(VLOOKUP($A29,#REF!,14,FALSE)+VLOOKUP($A29,#REF!,15,FALSE)))</f>
        <v/>
      </c>
      <c r="K29" s="63" t="str">
        <f>IF(ISERROR(VLOOKUP($A29,#REF!,5,FALSE))=TRUE,"",VLOOKUP($A29,#REF!,15,FALSE)/(VLOOKUP($A29,#REF!,14,FALSE)+VLOOKUP($A29,#REF!,15,FALSE)))</f>
        <v/>
      </c>
      <c r="L29" s="29" t="str">
        <f t="shared" si="3"/>
        <v/>
      </c>
      <c r="M29" s="62" t="str">
        <f>IF(ISERROR(VLOOKUP($A29,#REF!,5,FALSE))=TRUE,"",VLOOKUP($A29,#REF!,6,FALSE)/VLOOKUP($A29,#REF!,5,FALSE))</f>
        <v/>
      </c>
      <c r="N29" s="62" t="str">
        <f>IF(ISERROR(VLOOKUP($A29,#REF!,5,FALSE))=TRUE,"",VLOOKUP($A29,#REF!,7,FALSE)/VLOOKUP($A29,#REF!,5,FALSE))</f>
        <v/>
      </c>
      <c r="O29" s="12">
        <f t="shared" si="4"/>
        <v>0</v>
      </c>
      <c r="P29" s="62" t="str">
        <f>IF(ISERROR(VLOOKUP($A29,#REF!,5,FALSE))=TRUE,"",VLOOKUP($A29,#REF!,8,FALSE)/VLOOKUP($A29,#REF!,5,FALSE))</f>
        <v/>
      </c>
      <c r="Q29" s="62" t="str">
        <f>IF(ISERROR(VLOOKUP($A29,#REF!,5,FALSE))=TRUE,"",VLOOKUP($A29,#REF!,9,FALSE)/VLOOKUP($A29,#REF!,5,FALSE))</f>
        <v/>
      </c>
      <c r="R29" s="12">
        <f t="shared" si="5"/>
        <v>0</v>
      </c>
      <c r="S29" s="62" t="str">
        <f>IF(ISERROR(VLOOKUP($A29,#REF!,5,FALSE))=TRUE,"",VLOOKUP($A29,#REF!,18,FALSE)/VLOOKUP($A29,#REF!,5,FALSE))</f>
        <v/>
      </c>
      <c r="T29" s="62" t="str">
        <f>IF(ISERROR(VLOOKUP($A29,#REF!,5,FALSE))=TRUE,"",VLOOKUP($A29,#REF!,19,FALSE)/VLOOKUP($A29,#REF!,5,FALSE))</f>
        <v/>
      </c>
      <c r="U29" s="12">
        <f t="shared" si="6"/>
        <v>0</v>
      </c>
      <c r="V29" s="62" t="str">
        <f>IF(ISERROR(VLOOKUP($A29,#REF!,5,FALSE))=TRUE,"",VLOOKUP($A29,#REF!,19,FALSE)/VLOOKUP($A29,#REF!,21,FALSE))</f>
        <v/>
      </c>
      <c r="W29" s="12" t="str">
        <f t="shared" si="6"/>
        <v/>
      </c>
      <c r="X29" s="63" t="str">
        <f>IF(ISERROR(VLOOKUP($A29,#REF!,5,FALSE))=TRUE,"",VLOOKUP($A29,#REF!,18,FALSE)/(VLOOKUP($A29,#REF!,18,FALSE)+VLOOKUP($A29,#REF!,19,FALSE)))</f>
        <v/>
      </c>
      <c r="Y29" s="63" t="str">
        <f>IF(ISERROR(VLOOKUP($A29,#REF!,5,FALSE))=TRUE,"",VLOOKUP($A29,#REF!,19,FALSE)/(VLOOKUP($A29,#REF!,18,FALSE)+VLOOKUP($A29,#REF!,19,FALSE)))</f>
        <v/>
      </c>
      <c r="Z29" s="29" t="str">
        <f t="shared" si="7"/>
        <v/>
      </c>
      <c r="AA29" s="62" t="str">
        <f>IF(ISERROR(VLOOKUP($A29,#REF!,5,FALSE))=TRUE,"",VLOOKUP($A29,#REF!,20,FALSE)/VLOOKUP($A29,#REF!,5,FALSE))</f>
        <v/>
      </c>
      <c r="AB29" s="62" t="str">
        <f>IF(ISERROR(VLOOKUP($A29,#REF!,5,FALSE))=TRUE,"",VLOOKUP($A29,#REF!,21,FALSE)/VLOOKUP($A29,#REF!,5,FALSE))</f>
        <v/>
      </c>
      <c r="AC29" s="12">
        <f t="shared" si="8"/>
        <v>0</v>
      </c>
      <c r="AD29" s="62" t="str">
        <f>IF(ISERROR(VLOOKUP($A29,#REF!,5,FALSE))=TRUE,"",VLOOKUP($A29,#REF!,26,FALSE)/VLOOKUP($A29,#REF!,5,FALSE))</f>
        <v/>
      </c>
      <c r="AE29" s="62" t="str">
        <f>IF(ISERROR(VLOOKUP($A29,#REF!,5,FALSE))=TRUE,"",VLOOKUP($A29,#REF!,27,FALSE)/VLOOKUP($A29,#REF!,5,FALSE))</f>
        <v/>
      </c>
      <c r="AF29" s="12">
        <f t="shared" si="9"/>
        <v>0</v>
      </c>
      <c r="AG29" s="62" t="str">
        <f>IF(ISERROR(VLOOKUP($A29,#REF!,5,FALSE))=TRUE,"",VLOOKUP($A29,#REF!,27,FALSE)/VLOOKUP($A29,#REF!,29,FALSE))</f>
        <v/>
      </c>
      <c r="AH29" s="12" t="str">
        <f t="shared" si="10"/>
        <v/>
      </c>
      <c r="AI29" s="63" t="str">
        <f>IF(ISERROR(VLOOKUP($A29,#REF!,5,FALSE))=TRUE,"",VLOOKUP($A29,#REF!,26,FALSE)/(VLOOKUP($A29,#REF!,26,FALSE)+VLOOKUP($A29,#REF!,27,FALSE)))</f>
        <v/>
      </c>
      <c r="AJ29" s="63" t="str">
        <f>IF(ISERROR(VLOOKUP($A29,#REF!,5,FALSE))=TRUE,"",VLOOKUP($A29,#REF!,27,FALSE)/(VLOOKUP($A29,#REF!,26,FALSE)+VLOOKUP($A29,#REF!,27,FALSE)))</f>
        <v/>
      </c>
      <c r="AK29" s="29" t="str">
        <f t="shared" si="11"/>
        <v/>
      </c>
      <c r="AL29" s="62" t="str">
        <f>IF(ISERROR(VLOOKUP($A29,#REF!,5,FALSE))=TRUE,"",VLOOKUP($A29,#REF!,28,FALSE)/VLOOKUP($A29,#REF!,5,FALSE))</f>
        <v/>
      </c>
      <c r="AM29" s="62" t="str">
        <f>IF(ISERROR(VLOOKUP($A29,#REF!,5,FALSE))=TRUE,"",VLOOKUP($A29,#REF!,29,FALSE)/VLOOKUP($A29,#REF!,5,FALSE))</f>
        <v/>
      </c>
      <c r="AN29" s="12">
        <f t="shared" si="12"/>
        <v>0</v>
      </c>
      <c r="AO29" s="62" t="str">
        <f>IF(ISERROR(VLOOKUP($A29,#REF!,5,FALSE))=TRUE,"",VLOOKUP($A29,#REF!,22,FALSE)/VLOOKUP($A29,#REF!,5,FALSE))</f>
        <v/>
      </c>
      <c r="AP29" s="62" t="str">
        <f>IF(ISERROR(VLOOKUP($A29,#REF!,5,FALSE))=TRUE,"",VLOOKUP($A29,#REF!,23,FALSE)/VLOOKUP($A29,#REF!,5,FALSE))</f>
        <v/>
      </c>
      <c r="AQ29" s="12">
        <f t="shared" si="13"/>
        <v>0</v>
      </c>
      <c r="AR29" s="62" t="str">
        <f>IF(ISERROR(VLOOKUP($A29,#REF!,5,FALSE))=TRUE,"",VLOOKUP($A29,#REF!,23,FALSE)/VLOOKUP($A29,#REF!,25,FALSE))</f>
        <v/>
      </c>
      <c r="AS29" s="12" t="str">
        <f t="shared" si="14"/>
        <v/>
      </c>
      <c r="AT29" s="63" t="str">
        <f>IF(ISERROR(VLOOKUP($A29,#REF!,5,FALSE))=TRUE,"",VLOOKUP($A29,#REF!,22,FALSE)/(VLOOKUP($A29,#REF!,22,FALSE)+VLOOKUP($A29,#REF!,23,FALSE)))</f>
        <v/>
      </c>
      <c r="AU29" s="63" t="str">
        <f>IF(ISERROR(VLOOKUP($A29,#REF!,5,FALSE))=TRUE,"",VLOOKUP($A29,#REF!,23,FALSE)/(VLOOKUP($A29,#REF!,22,FALSE)+VLOOKUP($A29,#REF!,23,FALSE)))</f>
        <v/>
      </c>
      <c r="AV29" s="29" t="str">
        <f t="shared" si="15"/>
        <v/>
      </c>
      <c r="AW29" s="62" t="str">
        <f>IF(ISERROR(VLOOKUP($A29,#REF!,5,FALSE))=TRUE,"",VLOOKUP($A29,#REF!,24,FALSE)/VLOOKUP($A29,#REF!,5,FALSE))</f>
        <v/>
      </c>
      <c r="AX29" s="62" t="str">
        <f>IF(ISERROR(VLOOKUP($A29,#REF!,5,FALSE))=TRUE,"",VLOOKUP($A29,#REF!,25,FALSE)/VLOOKUP($A29,#REF!,5,FALSE))</f>
        <v/>
      </c>
      <c r="AY29" s="12">
        <f t="shared" si="16"/>
        <v>0</v>
      </c>
      <c r="AZ29" s="59" t="s">
        <v>77</v>
      </c>
      <c r="BB29" s="16"/>
      <c r="BC29" s="16"/>
      <c r="BD29" s="16"/>
      <c r="BE29" s="16"/>
      <c r="BF29" s="16"/>
      <c r="BG29" s="16"/>
      <c r="BH29" s="16"/>
      <c r="BI29" s="16"/>
      <c r="BJ29" s="16"/>
      <c r="BK29" s="16"/>
      <c r="BL29" s="16"/>
      <c r="BM29" s="16"/>
      <c r="BN29" s="16"/>
      <c r="BO29" s="16"/>
      <c r="BP29" s="16"/>
      <c r="BQ29" s="23"/>
      <c r="BR29" s="16"/>
      <c r="BS29" s="16"/>
      <c r="BT29" s="16"/>
      <c r="BU29" s="16"/>
      <c r="BV29" s="16"/>
      <c r="BW29" s="16"/>
      <c r="BX29" s="16"/>
      <c r="BY29" s="16"/>
      <c r="BZ29" s="16"/>
      <c r="CA29" s="16"/>
      <c r="CB29" s="16"/>
      <c r="CC29" s="16"/>
      <c r="CD29" s="16"/>
      <c r="CE29" s="16"/>
      <c r="CF29" s="16"/>
      <c r="CG29" s="16"/>
    </row>
    <row r="30" spans="1:85" x14ac:dyDescent="0.45">
      <c r="A30" s="31" t="str">
        <f>CONCATENATE(LEFT($B$3,2),"20")</f>
        <v>0220</v>
      </c>
      <c r="B30" s="30" t="str">
        <f>IF(ISERROR(VLOOKUP($A30,#REF!,4,FALSE))=TRUE,"",VLOOKUP($A30,#REF!,4,FALSE))</f>
        <v/>
      </c>
      <c r="C30" s="62" t="str">
        <f>IF(ISERROR(VLOOKUP($A30,#REF!,5,FALSE))=TRUE,"",VLOOKUP($A30,#REF!,14,FALSE)/VLOOKUP($A30,#REF!,5,FALSE))</f>
        <v/>
      </c>
      <c r="D30" s="62" t="str">
        <f>IF(ISERROR(VLOOKUP($A30,#REF!,5,FALSE))=TRUE,"",VLOOKUP($A30,#REF!,15,FALSE)/VLOOKUP($A30,#REF!,5,FALSE))</f>
        <v/>
      </c>
      <c r="E30" s="12">
        <f t="shared" si="0"/>
        <v>0</v>
      </c>
      <c r="F30" s="62" t="str">
        <f>IF(ISERROR(VLOOKUP($A30,#REF!,5,FALSE))=TRUE,"",VLOOKUP($A30,#REF!,15,FALSE)/VLOOKUP($A30,#REF!,7,FALSE))</f>
        <v/>
      </c>
      <c r="G30" s="12" t="str">
        <f t="shared" si="1"/>
        <v/>
      </c>
      <c r="H30" s="62" t="str">
        <f>IF(ISERROR(VLOOKUP($A30,#REF!,5,FALSE))=TRUE,"",VLOOKUP($A30,#REF!,15,FALSE)/VLOOKUP($A30,#REF!,9,FALSE))</f>
        <v/>
      </c>
      <c r="I30" s="12" t="str">
        <f t="shared" si="2"/>
        <v/>
      </c>
      <c r="J30" s="63" t="str">
        <f>IF(ISERROR(VLOOKUP($A30,#REF!,5,FALSE))=TRUE,"",VLOOKUP($A30,#REF!,14,FALSE)/(VLOOKUP($A30,#REF!,14,FALSE)+VLOOKUP($A30,#REF!,15,FALSE)))</f>
        <v/>
      </c>
      <c r="K30" s="63" t="str">
        <f>IF(ISERROR(VLOOKUP($A30,#REF!,5,FALSE))=TRUE,"",VLOOKUP($A30,#REF!,15,FALSE)/(VLOOKUP($A30,#REF!,14,FALSE)+VLOOKUP($A30,#REF!,15,FALSE)))</f>
        <v/>
      </c>
      <c r="L30" s="29" t="str">
        <f t="shared" si="3"/>
        <v/>
      </c>
      <c r="M30" s="62" t="str">
        <f>IF(ISERROR(VLOOKUP($A30,#REF!,5,FALSE))=TRUE,"",VLOOKUP($A30,#REF!,6,FALSE)/VLOOKUP($A30,#REF!,5,FALSE))</f>
        <v/>
      </c>
      <c r="N30" s="62" t="str">
        <f>IF(ISERROR(VLOOKUP($A30,#REF!,5,FALSE))=TRUE,"",VLOOKUP($A30,#REF!,7,FALSE)/VLOOKUP($A30,#REF!,5,FALSE))</f>
        <v/>
      </c>
      <c r="O30" s="12">
        <f t="shared" si="4"/>
        <v>0</v>
      </c>
      <c r="P30" s="62" t="str">
        <f>IF(ISERROR(VLOOKUP($A30,#REF!,5,FALSE))=TRUE,"",VLOOKUP($A30,#REF!,8,FALSE)/VLOOKUP($A30,#REF!,5,FALSE))</f>
        <v/>
      </c>
      <c r="Q30" s="62" t="str">
        <f>IF(ISERROR(VLOOKUP($A30,#REF!,5,FALSE))=TRUE,"",VLOOKUP($A30,#REF!,9,FALSE)/VLOOKUP($A30,#REF!,5,FALSE))</f>
        <v/>
      </c>
      <c r="R30" s="12">
        <f t="shared" si="5"/>
        <v>0</v>
      </c>
      <c r="S30" s="62" t="str">
        <f>IF(ISERROR(VLOOKUP($A30,#REF!,5,FALSE))=TRUE,"",VLOOKUP($A30,#REF!,18,FALSE)/VLOOKUP($A30,#REF!,5,FALSE))</f>
        <v/>
      </c>
      <c r="T30" s="62" t="str">
        <f>IF(ISERROR(VLOOKUP($A30,#REF!,5,FALSE))=TRUE,"",VLOOKUP($A30,#REF!,19,FALSE)/VLOOKUP($A30,#REF!,5,FALSE))</f>
        <v/>
      </c>
      <c r="U30" s="12">
        <f t="shared" si="6"/>
        <v>0</v>
      </c>
      <c r="V30" s="62" t="str">
        <f>IF(ISERROR(VLOOKUP($A30,#REF!,5,FALSE))=TRUE,"",VLOOKUP($A30,#REF!,19,FALSE)/VLOOKUP($A30,#REF!,21,FALSE))</f>
        <v/>
      </c>
      <c r="W30" s="12" t="str">
        <f t="shared" si="6"/>
        <v/>
      </c>
      <c r="X30" s="63" t="str">
        <f>IF(ISERROR(VLOOKUP($A30,#REF!,5,FALSE))=TRUE,"",VLOOKUP($A30,#REF!,18,FALSE)/(VLOOKUP($A30,#REF!,18,FALSE)+VLOOKUP($A30,#REF!,19,FALSE)))</f>
        <v/>
      </c>
      <c r="Y30" s="63" t="str">
        <f>IF(ISERROR(VLOOKUP($A30,#REF!,5,FALSE))=TRUE,"",VLOOKUP($A30,#REF!,19,FALSE)/(VLOOKUP($A30,#REF!,18,FALSE)+VLOOKUP($A30,#REF!,19,FALSE)))</f>
        <v/>
      </c>
      <c r="Z30" s="29" t="str">
        <f t="shared" si="7"/>
        <v/>
      </c>
      <c r="AA30" s="62" t="str">
        <f>IF(ISERROR(VLOOKUP($A30,#REF!,5,FALSE))=TRUE,"",VLOOKUP($A30,#REF!,20,FALSE)/VLOOKUP($A30,#REF!,5,FALSE))</f>
        <v/>
      </c>
      <c r="AB30" s="62" t="str">
        <f>IF(ISERROR(VLOOKUP($A30,#REF!,5,FALSE))=TRUE,"",VLOOKUP($A30,#REF!,21,FALSE)/VLOOKUP($A30,#REF!,5,FALSE))</f>
        <v/>
      </c>
      <c r="AC30" s="12">
        <f t="shared" si="8"/>
        <v>0</v>
      </c>
      <c r="AD30" s="62" t="str">
        <f>IF(ISERROR(VLOOKUP($A30,#REF!,5,FALSE))=TRUE,"",VLOOKUP($A30,#REF!,26,FALSE)/VLOOKUP($A30,#REF!,5,FALSE))</f>
        <v/>
      </c>
      <c r="AE30" s="62" t="str">
        <f>IF(ISERROR(VLOOKUP($A30,#REF!,5,FALSE))=TRUE,"",VLOOKUP($A30,#REF!,27,FALSE)/VLOOKUP($A30,#REF!,5,FALSE))</f>
        <v/>
      </c>
      <c r="AF30" s="12">
        <f t="shared" si="9"/>
        <v>0</v>
      </c>
      <c r="AG30" s="62" t="str">
        <f>IF(ISERROR(VLOOKUP($A30,#REF!,5,FALSE))=TRUE,"",VLOOKUP($A30,#REF!,27,FALSE)/VLOOKUP($A30,#REF!,29,FALSE))</f>
        <v/>
      </c>
      <c r="AH30" s="12" t="str">
        <f t="shared" si="10"/>
        <v/>
      </c>
      <c r="AI30" s="63" t="str">
        <f>IF(ISERROR(VLOOKUP($A30,#REF!,5,FALSE))=TRUE,"",VLOOKUP($A30,#REF!,26,FALSE)/(VLOOKUP($A30,#REF!,26,FALSE)+VLOOKUP($A30,#REF!,27,FALSE)))</f>
        <v/>
      </c>
      <c r="AJ30" s="63" t="str">
        <f>IF(ISERROR(VLOOKUP($A30,#REF!,5,FALSE))=TRUE,"",VLOOKUP($A30,#REF!,27,FALSE)/(VLOOKUP($A30,#REF!,26,FALSE)+VLOOKUP($A30,#REF!,27,FALSE)))</f>
        <v/>
      </c>
      <c r="AK30" s="29" t="str">
        <f t="shared" si="11"/>
        <v/>
      </c>
      <c r="AL30" s="62" t="str">
        <f>IF(ISERROR(VLOOKUP($A30,#REF!,5,FALSE))=TRUE,"",VLOOKUP($A30,#REF!,28,FALSE)/VLOOKUP($A30,#REF!,5,FALSE))</f>
        <v/>
      </c>
      <c r="AM30" s="62" t="str">
        <f>IF(ISERROR(VLOOKUP($A30,#REF!,5,FALSE))=TRUE,"",VLOOKUP($A30,#REF!,29,FALSE)/VLOOKUP($A30,#REF!,5,FALSE))</f>
        <v/>
      </c>
      <c r="AN30" s="12">
        <f t="shared" si="12"/>
        <v>0</v>
      </c>
      <c r="AO30" s="62" t="str">
        <f>IF(ISERROR(VLOOKUP($A30,#REF!,5,FALSE))=TRUE,"",VLOOKUP($A30,#REF!,22,FALSE)/VLOOKUP($A30,#REF!,5,FALSE))</f>
        <v/>
      </c>
      <c r="AP30" s="62" t="str">
        <f>IF(ISERROR(VLOOKUP($A30,#REF!,5,FALSE))=TRUE,"",VLOOKUP($A30,#REF!,23,FALSE)/VLOOKUP($A30,#REF!,5,FALSE))</f>
        <v/>
      </c>
      <c r="AQ30" s="12">
        <f t="shared" si="13"/>
        <v>0</v>
      </c>
      <c r="AR30" s="62" t="str">
        <f>IF(ISERROR(VLOOKUP($A30,#REF!,5,FALSE))=TRUE,"",VLOOKUP($A30,#REF!,23,FALSE)/VLOOKUP($A30,#REF!,25,FALSE))</f>
        <v/>
      </c>
      <c r="AS30" s="12" t="str">
        <f t="shared" si="14"/>
        <v/>
      </c>
      <c r="AT30" s="63" t="str">
        <f>IF(ISERROR(VLOOKUP($A30,#REF!,5,FALSE))=TRUE,"",VLOOKUP($A30,#REF!,22,FALSE)/(VLOOKUP($A30,#REF!,22,FALSE)+VLOOKUP($A30,#REF!,23,FALSE)))</f>
        <v/>
      </c>
      <c r="AU30" s="63" t="str">
        <f>IF(ISERROR(VLOOKUP($A30,#REF!,5,FALSE))=TRUE,"",VLOOKUP($A30,#REF!,23,FALSE)/(VLOOKUP($A30,#REF!,22,FALSE)+VLOOKUP($A30,#REF!,23,FALSE)))</f>
        <v/>
      </c>
      <c r="AV30" s="29" t="str">
        <f t="shared" si="15"/>
        <v/>
      </c>
      <c r="AW30" s="62" t="str">
        <f>IF(ISERROR(VLOOKUP($A30,#REF!,5,FALSE))=TRUE,"",VLOOKUP($A30,#REF!,24,FALSE)/VLOOKUP($A30,#REF!,5,FALSE))</f>
        <v/>
      </c>
      <c r="AX30" s="62" t="str">
        <f>IF(ISERROR(VLOOKUP($A30,#REF!,5,FALSE))=TRUE,"",VLOOKUP($A30,#REF!,25,FALSE)/VLOOKUP($A30,#REF!,5,FALSE))</f>
        <v/>
      </c>
      <c r="AY30" s="12">
        <f t="shared" si="16"/>
        <v>0</v>
      </c>
      <c r="AZ30" s="59" t="s">
        <v>78</v>
      </c>
      <c r="BB30" s="16"/>
      <c r="BC30" s="16"/>
      <c r="BD30" s="16"/>
      <c r="BE30" s="16"/>
      <c r="BF30" s="16"/>
      <c r="BG30" s="16"/>
      <c r="BH30" s="16"/>
      <c r="BI30" s="16"/>
      <c r="BJ30" s="16"/>
      <c r="BK30" s="16"/>
      <c r="BL30" s="16"/>
      <c r="BM30" s="16"/>
      <c r="BN30" s="16"/>
      <c r="BO30" s="16"/>
      <c r="BP30" s="16"/>
      <c r="BQ30" s="23"/>
      <c r="BR30" s="16"/>
      <c r="BS30" s="16"/>
      <c r="BT30" s="16"/>
      <c r="BU30" s="16"/>
      <c r="BV30" s="16"/>
      <c r="BW30" s="16"/>
      <c r="BX30" s="16"/>
      <c r="BY30" s="16"/>
      <c r="BZ30" s="16"/>
      <c r="CA30" s="16"/>
      <c r="CB30" s="16"/>
      <c r="CC30" s="16"/>
      <c r="CD30" s="16"/>
      <c r="CE30" s="16"/>
      <c r="CF30" s="16"/>
      <c r="CG30" s="16"/>
    </row>
    <row r="31" spans="1:85" x14ac:dyDescent="0.45">
      <c r="A31" s="31" t="str">
        <f>CONCATENATE(LEFT($B$3,2),"21")</f>
        <v>0221</v>
      </c>
      <c r="B31" s="30" t="str">
        <f>IF(ISERROR(VLOOKUP($A31,#REF!,4,FALSE))=TRUE,"",VLOOKUP($A31,#REF!,4,FALSE))</f>
        <v/>
      </c>
      <c r="C31" s="62" t="str">
        <f>IF(ISERROR(VLOOKUP($A31,#REF!,5,FALSE))=TRUE,"",VLOOKUP($A31,#REF!,14,FALSE)/VLOOKUP($A31,#REF!,5,FALSE))</f>
        <v/>
      </c>
      <c r="D31" s="62" t="str">
        <f>IF(ISERROR(VLOOKUP($A31,#REF!,5,FALSE))=TRUE,"",VLOOKUP($A31,#REF!,15,FALSE)/VLOOKUP($A31,#REF!,5,FALSE))</f>
        <v/>
      </c>
      <c r="E31" s="12">
        <f t="shared" si="0"/>
        <v>0</v>
      </c>
      <c r="F31" s="62" t="str">
        <f>IF(ISERROR(VLOOKUP($A31,#REF!,5,FALSE))=TRUE,"",VLOOKUP($A31,#REF!,15,FALSE)/VLOOKUP($A31,#REF!,7,FALSE))</f>
        <v/>
      </c>
      <c r="G31" s="12" t="str">
        <f t="shared" si="1"/>
        <v/>
      </c>
      <c r="H31" s="62" t="str">
        <f>IF(ISERROR(VLOOKUP($A31,#REF!,5,FALSE))=TRUE,"",VLOOKUP($A31,#REF!,15,FALSE)/VLOOKUP($A31,#REF!,9,FALSE))</f>
        <v/>
      </c>
      <c r="I31" s="12" t="str">
        <f t="shared" si="2"/>
        <v/>
      </c>
      <c r="J31" s="63" t="str">
        <f>IF(ISERROR(VLOOKUP($A31,#REF!,5,FALSE))=TRUE,"",VLOOKUP($A31,#REF!,14,FALSE)/(VLOOKUP($A31,#REF!,14,FALSE)+VLOOKUP($A31,#REF!,15,FALSE)))</f>
        <v/>
      </c>
      <c r="K31" s="63" t="str">
        <f>IF(ISERROR(VLOOKUP($A31,#REF!,5,FALSE))=TRUE,"",VLOOKUP($A31,#REF!,15,FALSE)/(VLOOKUP($A31,#REF!,14,FALSE)+VLOOKUP($A31,#REF!,15,FALSE)))</f>
        <v/>
      </c>
      <c r="L31" s="29" t="str">
        <f t="shared" si="3"/>
        <v/>
      </c>
      <c r="M31" s="62" t="str">
        <f>IF(ISERROR(VLOOKUP($A31,#REF!,5,FALSE))=TRUE,"",VLOOKUP($A31,#REF!,6,FALSE)/VLOOKUP($A31,#REF!,5,FALSE))</f>
        <v/>
      </c>
      <c r="N31" s="62" t="str">
        <f>IF(ISERROR(VLOOKUP($A31,#REF!,5,FALSE))=TRUE,"",VLOOKUP($A31,#REF!,7,FALSE)/VLOOKUP($A31,#REF!,5,FALSE))</f>
        <v/>
      </c>
      <c r="O31" s="12">
        <f t="shared" si="4"/>
        <v>0</v>
      </c>
      <c r="P31" s="62" t="str">
        <f>IF(ISERROR(VLOOKUP($A31,#REF!,5,FALSE))=TRUE,"",VLOOKUP($A31,#REF!,8,FALSE)/VLOOKUP($A31,#REF!,5,FALSE))</f>
        <v/>
      </c>
      <c r="Q31" s="62" t="str">
        <f>IF(ISERROR(VLOOKUP($A31,#REF!,5,FALSE))=TRUE,"",VLOOKUP($A31,#REF!,9,FALSE)/VLOOKUP($A31,#REF!,5,FALSE))</f>
        <v/>
      </c>
      <c r="R31" s="12">
        <f t="shared" si="5"/>
        <v>0</v>
      </c>
      <c r="S31" s="62" t="str">
        <f>IF(ISERROR(VLOOKUP($A31,#REF!,5,FALSE))=TRUE,"",VLOOKUP($A31,#REF!,18,FALSE)/VLOOKUP($A31,#REF!,5,FALSE))</f>
        <v/>
      </c>
      <c r="T31" s="62" t="str">
        <f>IF(ISERROR(VLOOKUP($A31,#REF!,5,FALSE))=TRUE,"",VLOOKUP($A31,#REF!,19,FALSE)/VLOOKUP($A31,#REF!,5,FALSE))</f>
        <v/>
      </c>
      <c r="U31" s="12">
        <f t="shared" si="6"/>
        <v>0</v>
      </c>
      <c r="V31" s="62" t="str">
        <f>IF(ISERROR(VLOOKUP($A31,#REF!,5,FALSE))=TRUE,"",VLOOKUP($A31,#REF!,19,FALSE)/VLOOKUP($A31,#REF!,21,FALSE))</f>
        <v/>
      </c>
      <c r="W31" s="12" t="str">
        <f t="shared" si="6"/>
        <v/>
      </c>
      <c r="X31" s="63" t="str">
        <f>IF(ISERROR(VLOOKUP($A31,#REF!,5,FALSE))=TRUE,"",VLOOKUP($A31,#REF!,18,FALSE)/(VLOOKUP($A31,#REF!,18,FALSE)+VLOOKUP($A31,#REF!,19,FALSE)))</f>
        <v/>
      </c>
      <c r="Y31" s="63" t="str">
        <f>IF(ISERROR(VLOOKUP($A31,#REF!,5,FALSE))=TRUE,"",VLOOKUP($A31,#REF!,19,FALSE)/(VLOOKUP($A31,#REF!,18,FALSE)+VLOOKUP($A31,#REF!,19,FALSE)))</f>
        <v/>
      </c>
      <c r="Z31" s="29" t="str">
        <f t="shared" si="7"/>
        <v/>
      </c>
      <c r="AA31" s="62" t="str">
        <f>IF(ISERROR(VLOOKUP($A31,#REF!,5,FALSE))=TRUE,"",VLOOKUP($A31,#REF!,20,FALSE)/VLOOKUP($A31,#REF!,5,FALSE))</f>
        <v/>
      </c>
      <c r="AB31" s="62" t="str">
        <f>IF(ISERROR(VLOOKUP($A31,#REF!,5,FALSE))=TRUE,"",VLOOKUP($A31,#REF!,21,FALSE)/VLOOKUP($A31,#REF!,5,FALSE))</f>
        <v/>
      </c>
      <c r="AC31" s="12">
        <f t="shared" si="8"/>
        <v>0</v>
      </c>
      <c r="AD31" s="62" t="str">
        <f>IF(ISERROR(VLOOKUP($A31,#REF!,5,FALSE))=TRUE,"",VLOOKUP($A31,#REF!,26,FALSE)/VLOOKUP($A31,#REF!,5,FALSE))</f>
        <v/>
      </c>
      <c r="AE31" s="62" t="str">
        <f>IF(ISERROR(VLOOKUP($A31,#REF!,5,FALSE))=TRUE,"",VLOOKUP($A31,#REF!,27,FALSE)/VLOOKUP($A31,#REF!,5,FALSE))</f>
        <v/>
      </c>
      <c r="AF31" s="12">
        <f t="shared" si="9"/>
        <v>0</v>
      </c>
      <c r="AG31" s="62" t="str">
        <f>IF(ISERROR(VLOOKUP($A31,#REF!,5,FALSE))=TRUE,"",VLOOKUP($A31,#REF!,27,FALSE)/VLOOKUP($A31,#REF!,29,FALSE))</f>
        <v/>
      </c>
      <c r="AH31" s="12" t="str">
        <f t="shared" si="10"/>
        <v/>
      </c>
      <c r="AI31" s="63" t="str">
        <f>IF(ISERROR(VLOOKUP($A31,#REF!,5,FALSE))=TRUE,"",VLOOKUP($A31,#REF!,26,FALSE)/(VLOOKUP($A31,#REF!,26,FALSE)+VLOOKUP($A31,#REF!,27,FALSE)))</f>
        <v/>
      </c>
      <c r="AJ31" s="63" t="str">
        <f>IF(ISERROR(VLOOKUP($A31,#REF!,5,FALSE))=TRUE,"",VLOOKUP($A31,#REF!,27,FALSE)/(VLOOKUP($A31,#REF!,26,FALSE)+VLOOKUP($A31,#REF!,27,FALSE)))</f>
        <v/>
      </c>
      <c r="AK31" s="29" t="str">
        <f t="shared" si="11"/>
        <v/>
      </c>
      <c r="AL31" s="62" t="str">
        <f>IF(ISERROR(VLOOKUP($A31,#REF!,5,FALSE))=TRUE,"",VLOOKUP($A31,#REF!,28,FALSE)/VLOOKUP($A31,#REF!,5,FALSE))</f>
        <v/>
      </c>
      <c r="AM31" s="62" t="str">
        <f>IF(ISERROR(VLOOKUP($A31,#REF!,5,FALSE))=TRUE,"",VLOOKUP($A31,#REF!,29,FALSE)/VLOOKUP($A31,#REF!,5,FALSE))</f>
        <v/>
      </c>
      <c r="AN31" s="12">
        <f t="shared" si="12"/>
        <v>0</v>
      </c>
      <c r="AO31" s="62" t="str">
        <f>IF(ISERROR(VLOOKUP($A31,#REF!,5,FALSE))=TRUE,"",VLOOKUP($A31,#REF!,22,FALSE)/VLOOKUP($A31,#REF!,5,FALSE))</f>
        <v/>
      </c>
      <c r="AP31" s="62" t="str">
        <f>IF(ISERROR(VLOOKUP($A31,#REF!,5,FALSE))=TRUE,"",VLOOKUP($A31,#REF!,23,FALSE)/VLOOKUP($A31,#REF!,5,FALSE))</f>
        <v/>
      </c>
      <c r="AQ31" s="12">
        <f t="shared" si="13"/>
        <v>0</v>
      </c>
      <c r="AR31" s="62" t="str">
        <f>IF(ISERROR(VLOOKUP($A31,#REF!,5,FALSE))=TRUE,"",VLOOKUP($A31,#REF!,23,FALSE)/VLOOKUP($A31,#REF!,25,FALSE))</f>
        <v/>
      </c>
      <c r="AS31" s="12" t="str">
        <f t="shared" si="14"/>
        <v/>
      </c>
      <c r="AT31" s="63" t="str">
        <f>IF(ISERROR(VLOOKUP($A31,#REF!,5,FALSE))=TRUE,"",VLOOKUP($A31,#REF!,22,FALSE)/(VLOOKUP($A31,#REF!,22,FALSE)+VLOOKUP($A31,#REF!,23,FALSE)))</f>
        <v/>
      </c>
      <c r="AU31" s="63" t="str">
        <f>IF(ISERROR(VLOOKUP($A31,#REF!,5,FALSE))=TRUE,"",VLOOKUP($A31,#REF!,23,FALSE)/(VLOOKUP($A31,#REF!,22,FALSE)+VLOOKUP($A31,#REF!,23,FALSE)))</f>
        <v/>
      </c>
      <c r="AV31" s="29" t="str">
        <f t="shared" si="15"/>
        <v/>
      </c>
      <c r="AW31" s="62" t="str">
        <f>IF(ISERROR(VLOOKUP($A31,#REF!,5,FALSE))=TRUE,"",VLOOKUP($A31,#REF!,24,FALSE)/VLOOKUP($A31,#REF!,5,FALSE))</f>
        <v/>
      </c>
      <c r="AX31" s="62" t="str">
        <f>IF(ISERROR(VLOOKUP($A31,#REF!,5,FALSE))=TRUE,"",VLOOKUP($A31,#REF!,25,FALSE)/VLOOKUP($A31,#REF!,5,FALSE))</f>
        <v/>
      </c>
      <c r="AY31" s="12">
        <f t="shared" si="16"/>
        <v>0</v>
      </c>
      <c r="AZ31" s="59" t="s">
        <v>79</v>
      </c>
      <c r="BB31" s="16"/>
      <c r="BC31" s="16"/>
      <c r="BD31" s="16"/>
      <c r="BE31" s="16"/>
      <c r="BF31" s="16"/>
      <c r="BG31" s="16"/>
      <c r="BH31" s="16"/>
      <c r="BI31" s="16"/>
      <c r="BJ31" s="16"/>
      <c r="BK31" s="16"/>
      <c r="BL31" s="16"/>
      <c r="BM31" s="16"/>
      <c r="BN31" s="16"/>
      <c r="BO31" s="16"/>
      <c r="BP31" s="16"/>
      <c r="BQ31" s="23"/>
      <c r="BR31" s="16"/>
      <c r="BS31" s="16"/>
      <c r="BT31" s="16"/>
      <c r="BU31" s="16"/>
      <c r="BV31" s="16"/>
      <c r="BW31" s="16"/>
      <c r="BX31" s="16"/>
      <c r="BY31" s="16"/>
      <c r="BZ31" s="16"/>
      <c r="CA31" s="16"/>
      <c r="CB31" s="16"/>
      <c r="CC31" s="16"/>
      <c r="CD31" s="16"/>
      <c r="CE31" s="16"/>
      <c r="CF31" s="16"/>
      <c r="CG31" s="16"/>
    </row>
    <row r="32" spans="1:85" x14ac:dyDescent="0.45">
      <c r="M32" s="28"/>
      <c r="N32" s="28"/>
      <c r="AZ32" s="59" t="s">
        <v>80</v>
      </c>
      <c r="BB32" s="16"/>
      <c r="BC32" s="16"/>
      <c r="BD32" s="16"/>
      <c r="BE32" s="16"/>
      <c r="BF32" s="16"/>
      <c r="BG32" s="16"/>
      <c r="BH32" s="16"/>
      <c r="BI32" s="16"/>
      <c r="BJ32" s="16"/>
      <c r="BK32" s="16"/>
      <c r="BL32" s="16"/>
      <c r="BM32" s="16"/>
      <c r="BN32" s="16"/>
      <c r="BO32" s="16"/>
      <c r="BP32" s="16"/>
      <c r="BQ32" s="23"/>
      <c r="BR32" s="16"/>
      <c r="BS32" s="16"/>
      <c r="BT32" s="16"/>
      <c r="BU32" s="16"/>
      <c r="BV32" s="16"/>
      <c r="BW32" s="16"/>
      <c r="BX32" s="16"/>
      <c r="BY32" s="16"/>
      <c r="BZ32" s="16"/>
      <c r="CA32" s="16"/>
      <c r="CB32" s="16"/>
      <c r="CC32" s="16"/>
      <c r="CD32" s="16"/>
      <c r="CE32" s="16"/>
      <c r="CF32" s="16"/>
      <c r="CG32" s="16"/>
    </row>
    <row r="33" spans="52:85" x14ac:dyDescent="0.45">
      <c r="AZ33" s="59" t="s">
        <v>81</v>
      </c>
      <c r="BB33" s="16"/>
      <c r="BC33" s="16"/>
      <c r="BD33" s="16"/>
      <c r="BE33" s="16"/>
      <c r="BF33" s="16"/>
      <c r="BG33" s="16"/>
      <c r="BH33" s="16"/>
      <c r="BI33" s="16"/>
      <c r="BJ33" s="16"/>
      <c r="BK33" s="16"/>
      <c r="BL33" s="16"/>
      <c r="BM33" s="16"/>
      <c r="BN33" s="16"/>
      <c r="BO33" s="16"/>
      <c r="BP33" s="16"/>
      <c r="BQ33" s="23"/>
      <c r="BR33" s="16"/>
      <c r="BS33" s="16"/>
      <c r="BT33" s="16"/>
      <c r="BU33" s="16"/>
      <c r="BV33" s="16"/>
      <c r="BW33" s="16"/>
      <c r="BX33" s="16"/>
      <c r="BY33" s="16"/>
      <c r="BZ33" s="16"/>
      <c r="CA33" s="16"/>
      <c r="CB33" s="16"/>
      <c r="CC33" s="16"/>
      <c r="CD33" s="16"/>
      <c r="CE33" s="16"/>
      <c r="CF33" s="16"/>
      <c r="CG33" s="16"/>
    </row>
    <row r="34" spans="52:85" x14ac:dyDescent="0.45">
      <c r="AZ34" s="59" t="s">
        <v>82</v>
      </c>
      <c r="BB34" s="16"/>
      <c r="BC34" s="16"/>
      <c r="BD34" s="16"/>
      <c r="BE34" s="16"/>
      <c r="BF34" s="16"/>
      <c r="BG34" s="16"/>
      <c r="BH34" s="16"/>
      <c r="BI34" s="16"/>
      <c r="BJ34" s="16"/>
      <c r="BK34" s="16"/>
      <c r="BL34" s="16"/>
      <c r="BM34" s="16"/>
      <c r="BN34" s="16"/>
      <c r="BO34" s="16"/>
      <c r="BP34" s="16"/>
      <c r="BQ34" s="23"/>
      <c r="BR34" s="16"/>
      <c r="BS34" s="16"/>
      <c r="BT34" s="16"/>
      <c r="BU34" s="16"/>
      <c r="BV34" s="16"/>
      <c r="BW34" s="16"/>
      <c r="BX34" s="16"/>
      <c r="BY34" s="16"/>
      <c r="BZ34" s="16"/>
      <c r="CA34" s="16"/>
      <c r="CB34" s="16"/>
      <c r="CC34" s="16"/>
      <c r="CD34" s="16"/>
      <c r="CE34" s="16"/>
      <c r="CF34" s="16"/>
      <c r="CG34" s="16"/>
    </row>
    <row r="35" spans="52:85" x14ac:dyDescent="0.45">
      <c r="AZ35" s="59" t="s">
        <v>83</v>
      </c>
      <c r="BB35" s="16"/>
      <c r="BC35" s="16"/>
      <c r="BD35" s="16"/>
      <c r="BE35" s="16"/>
      <c r="BF35" s="16"/>
      <c r="BG35" s="16"/>
      <c r="BH35" s="16"/>
      <c r="BI35" s="16"/>
      <c r="BJ35" s="16"/>
      <c r="BK35" s="16"/>
      <c r="BL35" s="16"/>
      <c r="BM35" s="16"/>
      <c r="BN35" s="16"/>
      <c r="BO35" s="16"/>
      <c r="BP35" s="16"/>
      <c r="BQ35" s="23"/>
      <c r="BR35" s="16"/>
      <c r="BS35" s="16"/>
      <c r="BT35" s="16"/>
      <c r="BU35" s="16"/>
      <c r="BV35" s="16"/>
      <c r="BW35" s="16"/>
      <c r="BX35" s="16"/>
      <c r="BY35" s="16"/>
      <c r="BZ35" s="16"/>
      <c r="CA35" s="16"/>
      <c r="CB35" s="16"/>
      <c r="CC35" s="16"/>
      <c r="CD35" s="16"/>
      <c r="CE35" s="16"/>
      <c r="CF35" s="16"/>
      <c r="CG35" s="16"/>
    </row>
    <row r="36" spans="52:85" x14ac:dyDescent="0.45">
      <c r="AZ36" s="59" t="s">
        <v>84</v>
      </c>
      <c r="BB36" s="16"/>
      <c r="BC36" s="16"/>
      <c r="BD36" s="16"/>
      <c r="BE36" s="16"/>
      <c r="BF36" s="16"/>
      <c r="BG36" s="16"/>
      <c r="BH36" s="16"/>
      <c r="BI36" s="16"/>
      <c r="BJ36" s="16"/>
      <c r="BK36" s="16"/>
      <c r="BL36" s="16"/>
      <c r="BM36" s="16"/>
      <c r="BN36" s="16"/>
      <c r="BO36" s="16"/>
      <c r="BP36" s="16"/>
      <c r="BQ36" s="23"/>
      <c r="BR36" s="16"/>
      <c r="BS36" s="16"/>
      <c r="BT36" s="16"/>
      <c r="BU36" s="16"/>
      <c r="BV36" s="16"/>
      <c r="BW36" s="16"/>
      <c r="BX36" s="16"/>
      <c r="BY36" s="16"/>
      <c r="BZ36" s="16"/>
      <c r="CA36" s="16"/>
      <c r="CB36" s="16"/>
      <c r="CC36" s="16"/>
      <c r="CD36" s="16"/>
      <c r="CE36" s="16"/>
      <c r="CF36" s="16"/>
      <c r="CG36" s="16"/>
    </row>
    <row r="37" spans="52:85" x14ac:dyDescent="0.45">
      <c r="AZ37" s="59" t="s">
        <v>85</v>
      </c>
      <c r="BB37" s="16"/>
      <c r="BC37" s="16"/>
      <c r="BD37" s="16"/>
      <c r="BE37" s="16"/>
      <c r="BF37" s="16"/>
      <c r="BG37" s="16"/>
      <c r="BH37" s="16"/>
      <c r="BI37" s="16"/>
      <c r="BJ37" s="16"/>
      <c r="BK37" s="16"/>
      <c r="BL37" s="16"/>
      <c r="BM37" s="16"/>
      <c r="BN37" s="16"/>
      <c r="BO37" s="16"/>
      <c r="BP37" s="16"/>
      <c r="BQ37" s="23"/>
      <c r="BR37" s="16"/>
      <c r="BS37" s="16"/>
      <c r="BT37" s="16"/>
      <c r="BU37" s="16"/>
      <c r="BV37" s="16"/>
      <c r="BW37" s="16"/>
      <c r="BX37" s="16"/>
      <c r="BY37" s="16"/>
      <c r="BZ37" s="16"/>
      <c r="CA37" s="16"/>
      <c r="CB37" s="16"/>
      <c r="CC37" s="16"/>
      <c r="CD37" s="16"/>
      <c r="CE37" s="16"/>
      <c r="CF37" s="16"/>
      <c r="CG37" s="16"/>
    </row>
    <row r="38" spans="52:85" x14ac:dyDescent="0.45">
      <c r="AZ38" s="59" t="s">
        <v>86</v>
      </c>
      <c r="BB38" s="16"/>
      <c r="BC38" s="16"/>
      <c r="BD38" s="16"/>
      <c r="BE38" s="16"/>
      <c r="BF38" s="16"/>
      <c r="BG38" s="16"/>
      <c r="BH38" s="16"/>
      <c r="BI38" s="16"/>
      <c r="BJ38" s="16"/>
      <c r="BK38" s="16"/>
      <c r="BL38" s="16"/>
      <c r="BM38" s="16"/>
      <c r="BN38" s="16"/>
      <c r="BO38" s="16"/>
      <c r="BP38" s="16"/>
      <c r="BQ38" s="23"/>
      <c r="BR38" s="16"/>
      <c r="BS38" s="16"/>
      <c r="BT38" s="16"/>
      <c r="BU38" s="16"/>
      <c r="BV38" s="16"/>
      <c r="BW38" s="16"/>
      <c r="BX38" s="16"/>
      <c r="BY38" s="16"/>
      <c r="BZ38" s="16"/>
      <c r="CA38" s="16"/>
      <c r="CB38" s="16"/>
      <c r="CC38" s="16"/>
      <c r="CD38" s="16"/>
      <c r="CE38" s="16"/>
      <c r="CF38" s="16"/>
      <c r="CG38" s="16"/>
    </row>
    <row r="39" spans="52:85" x14ac:dyDescent="0.45">
      <c r="AZ39" s="59" t="s">
        <v>87</v>
      </c>
      <c r="BB39" s="16"/>
      <c r="BC39" s="16"/>
      <c r="BD39" s="16"/>
      <c r="BE39" s="16"/>
      <c r="BF39" s="16"/>
      <c r="BG39" s="16"/>
      <c r="BH39" s="16"/>
      <c r="BI39" s="16"/>
      <c r="BJ39" s="16"/>
      <c r="BK39" s="16"/>
      <c r="BL39" s="16"/>
      <c r="BM39" s="16"/>
      <c r="BN39" s="16"/>
      <c r="BO39" s="16"/>
      <c r="BP39" s="16"/>
      <c r="BQ39" s="23"/>
      <c r="BR39" s="16"/>
      <c r="BS39" s="16"/>
      <c r="BT39" s="16"/>
      <c r="BU39" s="16"/>
      <c r="BV39" s="16"/>
      <c r="BW39" s="16"/>
      <c r="BX39" s="16"/>
      <c r="BY39" s="16"/>
      <c r="BZ39" s="16"/>
      <c r="CA39" s="16"/>
      <c r="CB39" s="16"/>
      <c r="CC39" s="16"/>
      <c r="CD39" s="16"/>
      <c r="CE39" s="16"/>
      <c r="CF39" s="16"/>
      <c r="CG39" s="16"/>
    </row>
    <row r="40" spans="52:85" x14ac:dyDescent="0.45">
      <c r="AZ40" s="59" t="s">
        <v>88</v>
      </c>
      <c r="BB40" s="16"/>
      <c r="BC40" s="16"/>
      <c r="BD40" s="16"/>
      <c r="BE40" s="16"/>
      <c r="BF40" s="16"/>
      <c r="BG40" s="16"/>
      <c r="BH40" s="16"/>
      <c r="BI40" s="16"/>
      <c r="BJ40" s="16"/>
      <c r="BK40" s="16"/>
      <c r="BL40" s="16"/>
      <c r="BM40" s="16"/>
      <c r="BN40" s="16"/>
      <c r="BO40" s="16"/>
      <c r="BP40" s="16"/>
      <c r="BQ40" s="23"/>
      <c r="BR40" s="16"/>
      <c r="BS40" s="16"/>
      <c r="BT40" s="16"/>
      <c r="BU40" s="16"/>
      <c r="BV40" s="16"/>
      <c r="BW40" s="16"/>
      <c r="BX40" s="16"/>
      <c r="BY40" s="16"/>
      <c r="BZ40" s="16"/>
      <c r="CA40" s="16"/>
      <c r="CB40" s="16"/>
      <c r="CC40" s="16"/>
      <c r="CD40" s="16"/>
      <c r="CE40" s="16"/>
      <c r="CF40" s="16"/>
      <c r="CG40" s="16"/>
    </row>
    <row r="41" spans="52:85" x14ac:dyDescent="0.45">
      <c r="AZ41" s="59" t="s">
        <v>89</v>
      </c>
      <c r="BB41" s="16"/>
      <c r="BC41" s="16"/>
      <c r="BD41" s="16"/>
      <c r="BE41" s="16"/>
      <c r="BF41" s="16"/>
      <c r="BG41" s="16"/>
      <c r="BH41" s="16"/>
      <c r="BI41" s="16"/>
      <c r="BJ41" s="16"/>
      <c r="BK41" s="16"/>
      <c r="BL41" s="16"/>
      <c r="BM41" s="16"/>
      <c r="BN41" s="16"/>
      <c r="BO41" s="16"/>
      <c r="BP41" s="16"/>
      <c r="BQ41" s="23"/>
      <c r="BR41" s="16"/>
      <c r="BS41" s="16"/>
      <c r="BT41" s="16"/>
      <c r="BU41" s="16"/>
      <c r="BV41" s="16"/>
      <c r="BW41" s="16"/>
      <c r="BX41" s="16"/>
      <c r="BY41" s="16"/>
      <c r="BZ41" s="16"/>
      <c r="CA41" s="16"/>
      <c r="CB41" s="16"/>
      <c r="CC41" s="16"/>
      <c r="CD41" s="16"/>
      <c r="CE41" s="16"/>
      <c r="CF41" s="16"/>
      <c r="CG41" s="16"/>
    </row>
    <row r="42" spans="52:85" x14ac:dyDescent="0.45">
      <c r="AZ42" s="59" t="s">
        <v>90</v>
      </c>
      <c r="BB42" s="16"/>
      <c r="BC42" s="16"/>
      <c r="BD42" s="16"/>
      <c r="BE42" s="16"/>
      <c r="BF42" s="16"/>
      <c r="BG42" s="16"/>
      <c r="BH42" s="16"/>
      <c r="BI42" s="16"/>
      <c r="BJ42" s="16"/>
      <c r="BK42" s="16"/>
      <c r="BL42" s="16"/>
      <c r="BM42" s="16"/>
      <c r="BN42" s="16"/>
      <c r="BO42" s="16"/>
      <c r="BP42" s="16"/>
      <c r="BQ42" s="23"/>
      <c r="BR42" s="16"/>
      <c r="BS42" s="16"/>
      <c r="BT42" s="16"/>
      <c r="BU42" s="16"/>
      <c r="BV42" s="16"/>
      <c r="BW42" s="16"/>
      <c r="BX42" s="16"/>
      <c r="BY42" s="16"/>
      <c r="BZ42" s="16"/>
      <c r="CA42" s="16"/>
      <c r="CB42" s="16"/>
      <c r="CC42" s="16"/>
      <c r="CD42" s="16"/>
      <c r="CE42" s="16"/>
      <c r="CF42" s="16"/>
      <c r="CG42" s="16"/>
    </row>
    <row r="43" spans="52:85" x14ac:dyDescent="0.45">
      <c r="AZ43" s="59" t="s">
        <v>91</v>
      </c>
      <c r="BB43" s="16"/>
      <c r="BC43" s="16"/>
      <c r="BD43" s="16"/>
      <c r="BE43" s="16"/>
      <c r="BF43" s="16"/>
      <c r="BG43" s="16"/>
      <c r="BH43" s="16"/>
      <c r="BI43" s="16"/>
      <c r="BJ43" s="16"/>
      <c r="BK43" s="16"/>
      <c r="BL43" s="16"/>
      <c r="BM43" s="16"/>
      <c r="BN43" s="16"/>
      <c r="BO43" s="16"/>
      <c r="BP43" s="16"/>
      <c r="BQ43" s="23"/>
      <c r="BR43" s="16"/>
      <c r="BS43" s="16"/>
      <c r="BT43" s="16"/>
      <c r="BU43" s="16"/>
      <c r="BV43" s="16"/>
      <c r="BW43" s="16"/>
      <c r="BX43" s="16"/>
      <c r="BY43" s="16"/>
      <c r="BZ43" s="16"/>
      <c r="CA43" s="16"/>
      <c r="CB43" s="16"/>
      <c r="CC43" s="16"/>
      <c r="CD43" s="16"/>
      <c r="CE43" s="16"/>
      <c r="CF43" s="16"/>
      <c r="CG43" s="16"/>
    </row>
    <row r="44" spans="52:85" x14ac:dyDescent="0.45">
      <c r="AZ44" s="59" t="s">
        <v>92</v>
      </c>
      <c r="BB44" s="16"/>
      <c r="BC44" s="16"/>
      <c r="BD44" s="16"/>
      <c r="BE44" s="16"/>
      <c r="BF44" s="16"/>
      <c r="BG44" s="16"/>
      <c r="BH44" s="16"/>
      <c r="BI44" s="16"/>
      <c r="BJ44" s="16"/>
      <c r="BK44" s="16"/>
      <c r="BL44" s="16"/>
      <c r="BM44" s="16"/>
      <c r="BN44" s="16"/>
      <c r="BO44" s="16"/>
      <c r="BP44" s="16"/>
      <c r="BQ44" s="23"/>
      <c r="BR44" s="16"/>
      <c r="BS44" s="16"/>
      <c r="BT44" s="16"/>
      <c r="BU44" s="16"/>
      <c r="BV44" s="16"/>
      <c r="BW44" s="16"/>
      <c r="BX44" s="16"/>
      <c r="BY44" s="16"/>
      <c r="BZ44" s="16"/>
      <c r="CA44" s="16"/>
      <c r="CB44" s="16"/>
      <c r="CC44" s="16"/>
      <c r="CD44" s="16"/>
      <c r="CE44" s="16"/>
      <c r="CF44" s="16"/>
      <c r="CG44" s="16"/>
    </row>
    <row r="45" spans="52:85" x14ac:dyDescent="0.45">
      <c r="AZ45" s="59" t="s">
        <v>93</v>
      </c>
      <c r="BB45" s="16"/>
      <c r="BC45" s="16"/>
      <c r="BD45" s="16"/>
      <c r="BE45" s="16"/>
      <c r="BF45" s="16"/>
      <c r="BG45" s="16"/>
      <c r="BH45" s="16"/>
      <c r="BI45" s="16"/>
      <c r="BJ45" s="16"/>
      <c r="BK45" s="16"/>
      <c r="BL45" s="16"/>
      <c r="BM45" s="16"/>
      <c r="BN45" s="16"/>
      <c r="BO45" s="16"/>
      <c r="BP45" s="16"/>
      <c r="BQ45" s="23"/>
      <c r="BR45" s="16"/>
      <c r="BS45" s="16"/>
      <c r="BT45" s="16"/>
      <c r="BU45" s="16"/>
      <c r="BV45" s="16"/>
      <c r="BW45" s="16"/>
      <c r="BX45" s="16"/>
      <c r="BY45" s="16"/>
      <c r="BZ45" s="16"/>
      <c r="CA45" s="16"/>
      <c r="CB45" s="16"/>
      <c r="CC45" s="16"/>
      <c r="CD45" s="16"/>
      <c r="CE45" s="16"/>
      <c r="CF45" s="16"/>
      <c r="CG45" s="16"/>
    </row>
    <row r="46" spans="52:85" x14ac:dyDescent="0.45">
      <c r="AZ46" s="59" t="s">
        <v>94</v>
      </c>
      <c r="BB46" s="16"/>
      <c r="BC46" s="16"/>
      <c r="BD46" s="16"/>
      <c r="BE46" s="16"/>
      <c r="BF46" s="16"/>
      <c r="BG46" s="16"/>
      <c r="BH46" s="16"/>
      <c r="BI46" s="16"/>
      <c r="BJ46" s="16"/>
      <c r="BK46" s="16"/>
      <c r="BL46" s="16"/>
      <c r="BM46" s="16"/>
      <c r="BN46" s="16"/>
      <c r="BO46" s="16"/>
      <c r="BP46" s="16"/>
      <c r="BQ46" s="23"/>
      <c r="BR46" s="16"/>
      <c r="BS46" s="16"/>
      <c r="BT46" s="16"/>
      <c r="BU46" s="16"/>
      <c r="BV46" s="16"/>
      <c r="BW46" s="16"/>
      <c r="BX46" s="16"/>
      <c r="BY46" s="16"/>
      <c r="BZ46" s="16"/>
      <c r="CA46" s="16"/>
      <c r="CB46" s="16"/>
      <c r="CC46" s="16"/>
      <c r="CD46" s="16"/>
      <c r="CE46" s="16"/>
      <c r="CF46" s="16"/>
      <c r="CG46" s="16"/>
    </row>
    <row r="47" spans="52:85" x14ac:dyDescent="0.45">
      <c r="AZ47" s="59" t="s">
        <v>95</v>
      </c>
      <c r="BB47" s="16"/>
      <c r="BC47" s="16"/>
      <c r="BD47" s="16"/>
      <c r="BE47" s="16"/>
      <c r="BF47" s="16"/>
      <c r="BG47" s="16"/>
      <c r="BH47" s="16"/>
      <c r="BI47" s="16"/>
      <c r="BJ47" s="16"/>
      <c r="BK47" s="16"/>
      <c r="BL47" s="16"/>
      <c r="BM47" s="16"/>
      <c r="BN47" s="16"/>
      <c r="BO47" s="16"/>
      <c r="BP47" s="16"/>
      <c r="BQ47" s="23"/>
      <c r="BR47" s="16"/>
      <c r="BS47" s="16"/>
      <c r="BT47" s="16"/>
      <c r="BU47" s="16"/>
      <c r="BV47" s="16"/>
      <c r="BW47" s="16"/>
      <c r="BX47" s="16"/>
      <c r="BY47" s="16"/>
      <c r="BZ47" s="16"/>
      <c r="CA47" s="16"/>
      <c r="CB47" s="16"/>
      <c r="CC47" s="16"/>
      <c r="CD47" s="16"/>
      <c r="CE47" s="16"/>
      <c r="CF47" s="16"/>
      <c r="CG47" s="16"/>
    </row>
    <row r="48" spans="52:85" ht="15.6" thickBot="1" x14ac:dyDescent="0.5">
      <c r="AZ48" s="60" t="s">
        <v>96</v>
      </c>
      <c r="BB48" s="16"/>
      <c r="BC48" s="16"/>
      <c r="BD48" s="16"/>
      <c r="BE48" s="16"/>
      <c r="BF48" s="16"/>
      <c r="BG48" s="16"/>
      <c r="BH48" s="16"/>
      <c r="BI48" s="16"/>
      <c r="BJ48" s="16"/>
      <c r="BK48" s="16"/>
      <c r="BL48" s="16"/>
      <c r="BM48" s="16"/>
      <c r="BN48" s="16"/>
      <c r="BO48" s="16"/>
      <c r="BP48" s="16"/>
      <c r="BQ48" s="23"/>
      <c r="BR48" s="16"/>
      <c r="BS48" s="16"/>
      <c r="BT48" s="16"/>
      <c r="BU48" s="16"/>
      <c r="BV48" s="16"/>
      <c r="BW48" s="16"/>
      <c r="BX48" s="16"/>
      <c r="BY48" s="16"/>
      <c r="BZ48" s="16"/>
      <c r="CA48" s="16"/>
      <c r="CB48" s="16"/>
      <c r="CC48" s="16"/>
      <c r="CD48" s="16"/>
      <c r="CE48" s="16"/>
      <c r="CF48" s="16"/>
      <c r="CG48" s="16"/>
    </row>
    <row r="49" spans="54:85" x14ac:dyDescent="0.45">
      <c r="BB49" s="16"/>
      <c r="BC49" s="16"/>
      <c r="BD49" s="16"/>
      <c r="BE49" s="16"/>
      <c r="BF49" s="16"/>
      <c r="BG49" s="16"/>
      <c r="BH49" s="16"/>
      <c r="BI49" s="16"/>
      <c r="BJ49" s="16"/>
      <c r="BK49" s="16"/>
      <c r="BL49" s="16"/>
      <c r="BM49" s="16"/>
      <c r="BN49" s="16"/>
      <c r="BO49" s="16"/>
      <c r="BP49" s="16"/>
      <c r="BQ49" s="23"/>
      <c r="BR49" s="16"/>
      <c r="BS49" s="16"/>
      <c r="BT49" s="16"/>
      <c r="BU49" s="16"/>
      <c r="BV49" s="16"/>
      <c r="BW49" s="16"/>
      <c r="BX49" s="16"/>
      <c r="BY49" s="16"/>
      <c r="BZ49" s="16"/>
      <c r="CA49" s="16"/>
      <c r="CB49" s="16"/>
      <c r="CC49" s="16"/>
      <c r="CD49" s="16"/>
      <c r="CE49" s="16"/>
      <c r="CF49" s="16"/>
      <c r="CG49" s="16"/>
    </row>
    <row r="50" spans="54:85" x14ac:dyDescent="0.45">
      <c r="BB50" s="16"/>
      <c r="BC50" s="16"/>
      <c r="BD50" s="16"/>
      <c r="BE50" s="16"/>
      <c r="BF50" s="16"/>
      <c r="BG50" s="16"/>
      <c r="BH50" s="16"/>
      <c r="BI50" s="16"/>
      <c r="BJ50" s="16"/>
      <c r="BK50" s="16"/>
      <c r="BL50" s="16"/>
      <c r="BM50" s="16"/>
      <c r="BN50" s="16"/>
      <c r="BO50" s="16"/>
      <c r="BP50" s="16"/>
      <c r="BQ50" s="23"/>
      <c r="BR50" s="16"/>
      <c r="BS50" s="16"/>
      <c r="BT50" s="16"/>
      <c r="BU50" s="16"/>
      <c r="BV50" s="16"/>
      <c r="BW50" s="16"/>
      <c r="BX50" s="16"/>
      <c r="BY50" s="16"/>
      <c r="BZ50" s="16"/>
      <c r="CA50" s="16"/>
      <c r="CB50" s="16"/>
      <c r="CC50" s="16"/>
      <c r="CD50" s="16"/>
      <c r="CE50" s="16"/>
      <c r="CF50" s="16"/>
      <c r="CG50" s="16"/>
    </row>
    <row r="51" spans="54:85" x14ac:dyDescent="0.45">
      <c r="BB51" s="16"/>
      <c r="BC51" s="16"/>
      <c r="BD51" s="16"/>
      <c r="BE51" s="16"/>
      <c r="BF51" s="16"/>
      <c r="BG51" s="16"/>
      <c r="BH51" s="16"/>
      <c r="BI51" s="16"/>
      <c r="BJ51" s="16"/>
      <c r="BK51" s="16"/>
      <c r="BL51" s="16"/>
      <c r="BM51" s="16"/>
      <c r="BN51" s="16"/>
      <c r="BO51" s="16"/>
      <c r="BP51" s="16"/>
      <c r="BQ51" s="23"/>
      <c r="BR51" s="16"/>
      <c r="BS51" s="16"/>
      <c r="BT51" s="16"/>
      <c r="BU51" s="16"/>
      <c r="BV51" s="16"/>
      <c r="BW51" s="16"/>
      <c r="BX51" s="16"/>
      <c r="BY51" s="16"/>
      <c r="BZ51" s="16"/>
      <c r="CA51" s="16"/>
      <c r="CB51" s="16"/>
      <c r="CC51" s="16"/>
      <c r="CD51" s="16"/>
      <c r="CE51" s="16"/>
      <c r="CF51" s="16"/>
      <c r="CG51" s="16"/>
    </row>
    <row r="52" spans="54:85" x14ac:dyDescent="0.45">
      <c r="BB52" s="16"/>
      <c r="BC52" s="16"/>
      <c r="BD52" s="16"/>
      <c r="BE52" s="16"/>
      <c r="BF52" s="16"/>
      <c r="BG52" s="16"/>
      <c r="BH52" s="16"/>
      <c r="BI52" s="16"/>
      <c r="BJ52" s="16"/>
      <c r="BK52" s="16"/>
      <c r="BL52" s="16"/>
      <c r="BM52" s="16"/>
      <c r="BN52" s="16"/>
      <c r="BO52" s="16"/>
      <c r="BP52" s="16"/>
      <c r="BQ52" s="23"/>
      <c r="BR52" s="16"/>
      <c r="BS52" s="16"/>
      <c r="BT52" s="16"/>
      <c r="BU52" s="16"/>
      <c r="BV52" s="16"/>
      <c r="BW52" s="16"/>
      <c r="BX52" s="16"/>
      <c r="BY52" s="16"/>
      <c r="BZ52" s="16"/>
      <c r="CA52" s="16"/>
      <c r="CB52" s="16"/>
      <c r="CC52" s="16"/>
      <c r="CD52" s="16"/>
      <c r="CE52" s="16"/>
      <c r="CF52" s="16"/>
      <c r="CG52" s="16"/>
    </row>
    <row r="53" spans="54:85" x14ac:dyDescent="0.45">
      <c r="BB53" s="16"/>
      <c r="BC53" s="16"/>
      <c r="BD53" s="16"/>
      <c r="BE53" s="16"/>
      <c r="BF53" s="16"/>
      <c r="BG53" s="16"/>
      <c r="BH53" s="16"/>
      <c r="BI53" s="16"/>
      <c r="BJ53" s="16"/>
      <c r="BK53" s="16"/>
      <c r="BL53" s="16"/>
      <c r="BM53" s="16"/>
      <c r="BN53" s="16"/>
      <c r="BO53" s="16"/>
      <c r="BP53" s="16"/>
      <c r="BQ53" s="23"/>
      <c r="BR53" s="16"/>
      <c r="BS53" s="16"/>
      <c r="BT53" s="16"/>
      <c r="BU53" s="16"/>
      <c r="BV53" s="16"/>
      <c r="BW53" s="16"/>
      <c r="BX53" s="16"/>
      <c r="BY53" s="16"/>
      <c r="BZ53" s="16"/>
      <c r="CA53" s="16"/>
      <c r="CB53" s="16"/>
      <c r="CC53" s="16"/>
      <c r="CD53" s="16"/>
      <c r="CE53" s="16"/>
      <c r="CF53" s="16"/>
      <c r="CG53" s="16"/>
    </row>
    <row r="54" spans="54:85" x14ac:dyDescent="0.45">
      <c r="BB54" s="16"/>
      <c r="BC54" s="16"/>
      <c r="BD54" s="16"/>
      <c r="BE54" s="16"/>
      <c r="BF54" s="16"/>
      <c r="BG54" s="16"/>
      <c r="BH54" s="16"/>
      <c r="BI54" s="16"/>
      <c r="BJ54" s="16"/>
      <c r="BK54" s="16"/>
      <c r="BL54" s="16"/>
      <c r="BM54" s="16"/>
      <c r="BN54" s="16"/>
      <c r="BO54" s="16"/>
      <c r="BP54" s="16"/>
      <c r="BQ54" s="23"/>
      <c r="BR54" s="16"/>
      <c r="BS54" s="16"/>
      <c r="BT54" s="16"/>
      <c r="BU54" s="16"/>
      <c r="BV54" s="16"/>
      <c r="BW54" s="16"/>
      <c r="BX54" s="16"/>
      <c r="BY54" s="16"/>
      <c r="BZ54" s="16"/>
      <c r="CA54" s="16"/>
      <c r="CB54" s="16"/>
      <c r="CC54" s="16"/>
      <c r="CD54" s="16"/>
      <c r="CE54" s="16"/>
      <c r="CF54" s="16"/>
      <c r="CG54" s="16"/>
    </row>
    <row r="55" spans="54:85" ht="15" customHeight="1" x14ac:dyDescent="0.45">
      <c r="BB55" s="16"/>
      <c r="BC55" s="16"/>
      <c r="BD55" s="16"/>
      <c r="BE55" s="16"/>
      <c r="BF55" s="16"/>
      <c r="BG55" s="16"/>
      <c r="BH55" s="16"/>
      <c r="BI55" s="16"/>
      <c r="BJ55" s="16"/>
      <c r="BK55" s="16"/>
      <c r="BL55" s="16"/>
      <c r="BM55" s="16"/>
      <c r="BN55" s="16"/>
      <c r="BO55" s="16"/>
      <c r="BP55" s="16"/>
      <c r="BQ55" s="23"/>
      <c r="BR55" s="16"/>
      <c r="BS55" s="16"/>
      <c r="BT55" s="16"/>
      <c r="BU55" s="16"/>
      <c r="BV55" s="16"/>
      <c r="BW55" s="16"/>
      <c r="BX55" s="16"/>
      <c r="BY55" s="16"/>
      <c r="BZ55" s="16"/>
      <c r="CA55" s="16"/>
      <c r="CB55" s="16"/>
      <c r="CC55" s="16"/>
      <c r="CD55" s="16"/>
      <c r="CE55" s="16"/>
      <c r="CF55" s="16"/>
      <c r="CG55" s="16"/>
    </row>
    <row r="56" spans="54:85" ht="15" customHeight="1" x14ac:dyDescent="0.45">
      <c r="BB56" s="16"/>
      <c r="BC56" s="16"/>
      <c r="BD56" s="16"/>
      <c r="BE56" s="16"/>
      <c r="BF56" s="16"/>
      <c r="BG56" s="16"/>
      <c r="BH56" s="16"/>
      <c r="BI56" s="16"/>
      <c r="BJ56" s="16"/>
      <c r="BK56" s="16"/>
      <c r="BL56" s="16"/>
      <c r="BM56" s="16"/>
      <c r="BN56" s="16"/>
      <c r="BO56" s="16"/>
      <c r="BP56" s="16"/>
      <c r="BQ56" s="23"/>
      <c r="BR56" s="16"/>
      <c r="BS56" s="16"/>
      <c r="BT56" s="16"/>
      <c r="BU56" s="16"/>
      <c r="BV56" s="16"/>
      <c r="BW56" s="16"/>
      <c r="BX56" s="16"/>
      <c r="BY56" s="16"/>
      <c r="BZ56" s="16"/>
      <c r="CA56" s="16"/>
      <c r="CB56" s="16"/>
      <c r="CC56" s="16"/>
      <c r="CD56" s="16"/>
      <c r="CE56" s="16"/>
      <c r="CF56" s="16"/>
      <c r="CG56" s="16"/>
    </row>
    <row r="57" spans="54:85" ht="15" customHeight="1" x14ac:dyDescent="0.45">
      <c r="BB57" s="16"/>
      <c r="BC57" s="16"/>
      <c r="BD57" s="16"/>
      <c r="BE57" s="16"/>
      <c r="BF57" s="16"/>
      <c r="BG57" s="16"/>
      <c r="BH57" s="16"/>
      <c r="BI57" s="16"/>
      <c r="BJ57" s="16"/>
      <c r="BK57" s="16"/>
      <c r="BL57" s="16"/>
      <c r="BM57" s="16"/>
      <c r="BN57" s="16"/>
      <c r="BO57" s="16"/>
      <c r="BP57" s="16"/>
      <c r="BQ57" s="23"/>
      <c r="BR57" s="16"/>
      <c r="BS57" s="16"/>
      <c r="BT57" s="16"/>
      <c r="BU57" s="16"/>
      <c r="BV57" s="16"/>
      <c r="BW57" s="16"/>
      <c r="BX57" s="16"/>
      <c r="BY57" s="16"/>
      <c r="BZ57" s="16"/>
      <c r="CA57" s="16"/>
      <c r="CB57" s="16"/>
      <c r="CC57" s="16"/>
      <c r="CD57" s="16"/>
      <c r="CE57" s="16"/>
      <c r="CF57" s="16"/>
      <c r="CG57" s="16"/>
    </row>
    <row r="58" spans="54:85" ht="15" customHeight="1" x14ac:dyDescent="0.45">
      <c r="BB58" s="16"/>
      <c r="BC58" s="16"/>
      <c r="BD58" s="16"/>
      <c r="BE58" s="16"/>
      <c r="BF58" s="16"/>
      <c r="BG58" s="16"/>
      <c r="BH58" s="16"/>
      <c r="BI58" s="16"/>
      <c r="BJ58" s="16"/>
      <c r="BK58" s="16"/>
      <c r="BL58" s="16"/>
      <c r="BM58" s="16"/>
      <c r="BN58" s="16"/>
      <c r="BO58" s="16"/>
      <c r="BP58" s="16"/>
      <c r="BQ58" s="23"/>
      <c r="BR58" s="27"/>
      <c r="BS58" s="16"/>
      <c r="BT58" s="16"/>
      <c r="BU58" s="16"/>
      <c r="BV58" s="16"/>
      <c r="BW58" s="16"/>
      <c r="BX58" s="16"/>
      <c r="BY58" s="16"/>
      <c r="BZ58" s="16"/>
      <c r="CA58" s="16"/>
      <c r="CB58" s="16"/>
      <c r="CC58" s="16"/>
      <c r="CD58" s="16"/>
      <c r="CE58" s="16"/>
      <c r="CF58" s="16"/>
      <c r="CG58" s="16"/>
    </row>
    <row r="59" spans="54:85" ht="15" customHeight="1" x14ac:dyDescent="0.45">
      <c r="BB59" s="16"/>
      <c r="BC59" s="16" t="s">
        <v>97</v>
      </c>
      <c r="BD59" s="16"/>
      <c r="BE59" s="16"/>
      <c r="BF59" s="16"/>
      <c r="BG59" s="16"/>
      <c r="BH59" s="16"/>
      <c r="BI59" s="16"/>
      <c r="BJ59" s="16"/>
      <c r="BK59" s="16"/>
      <c r="BL59" s="16"/>
      <c r="BM59" s="16"/>
      <c r="BN59" s="16"/>
      <c r="BO59" s="16"/>
      <c r="BP59" s="16"/>
      <c r="BQ59" s="23"/>
      <c r="BR59" s="16"/>
      <c r="BS59" s="16" t="s">
        <v>98</v>
      </c>
      <c r="BT59" s="16"/>
      <c r="BU59" s="16"/>
      <c r="BV59" s="16"/>
      <c r="BW59" s="16"/>
      <c r="BX59" s="16"/>
      <c r="BY59" s="16"/>
      <c r="BZ59" s="16"/>
      <c r="CA59" s="16"/>
      <c r="CB59" s="16"/>
      <c r="CC59" s="16"/>
      <c r="CD59" s="16"/>
      <c r="CE59" s="16"/>
      <c r="CF59" s="16"/>
      <c r="CG59" s="16"/>
    </row>
    <row r="60" spans="54:85" ht="15" customHeight="1" x14ac:dyDescent="0.45">
      <c r="BB60" s="16"/>
      <c r="BC60" s="16"/>
      <c r="BD60" s="16"/>
      <c r="BE60" s="16"/>
      <c r="BF60" s="16"/>
      <c r="BG60" s="16"/>
      <c r="BH60" s="16"/>
      <c r="BI60" s="16"/>
      <c r="BJ60" s="16"/>
      <c r="BK60" s="16"/>
      <c r="BL60" s="16"/>
      <c r="BM60" s="16"/>
      <c r="BN60" s="16"/>
      <c r="BO60" s="16"/>
      <c r="BP60" s="16"/>
      <c r="BQ60" s="23"/>
      <c r="BR60" s="16"/>
      <c r="BS60" s="16"/>
      <c r="BT60" s="16"/>
      <c r="BU60" s="16"/>
      <c r="BV60" s="16"/>
      <c r="BW60" s="16"/>
      <c r="BX60" s="16"/>
      <c r="BY60" s="16"/>
      <c r="BZ60" s="16"/>
      <c r="CA60" s="16"/>
      <c r="CB60" s="16"/>
      <c r="CC60" s="16"/>
      <c r="CD60" s="16"/>
      <c r="CE60" s="16"/>
      <c r="CF60" s="16"/>
      <c r="CG60" s="16"/>
    </row>
    <row r="61" spans="54:85" x14ac:dyDescent="0.45">
      <c r="BB61" s="16"/>
      <c r="BC61" s="16"/>
      <c r="BD61" s="16"/>
      <c r="BE61" s="16"/>
      <c r="BF61" s="16"/>
      <c r="BG61" s="16"/>
      <c r="BH61" s="16"/>
      <c r="BI61" s="16"/>
      <c r="BJ61" s="16"/>
      <c r="BK61" s="16"/>
      <c r="BL61" s="16"/>
      <c r="BM61" s="16"/>
      <c r="BN61" s="16"/>
      <c r="BO61" s="16"/>
      <c r="BP61" s="16"/>
      <c r="BQ61" s="23"/>
      <c r="BR61" s="16"/>
      <c r="BS61" s="16"/>
      <c r="BT61" s="16"/>
      <c r="BU61" s="16"/>
      <c r="BV61" s="16"/>
      <c r="BW61" s="16"/>
      <c r="BX61" s="16"/>
      <c r="BY61" s="16"/>
      <c r="BZ61" s="16"/>
      <c r="CA61" s="16"/>
      <c r="CB61" s="16"/>
      <c r="CC61" s="16"/>
      <c r="CD61" s="16"/>
      <c r="CE61" s="16"/>
      <c r="CF61" s="16"/>
      <c r="CG61" s="16"/>
    </row>
    <row r="62" spans="54:85" x14ac:dyDescent="0.45">
      <c r="BB62" s="16"/>
      <c r="BC62" s="16"/>
      <c r="BD62" s="16"/>
      <c r="BE62" s="16"/>
      <c r="BF62" s="16"/>
      <c r="BG62" s="16"/>
      <c r="BH62" s="16"/>
      <c r="BI62" s="16"/>
      <c r="BJ62" s="16"/>
      <c r="BK62" s="16"/>
      <c r="BL62" s="16"/>
      <c r="BM62" s="16"/>
      <c r="BN62" s="16"/>
      <c r="BO62" s="16"/>
      <c r="BP62" s="16"/>
      <c r="BQ62" s="23"/>
      <c r="BR62" s="16"/>
      <c r="BS62" s="16"/>
      <c r="BT62" s="16"/>
      <c r="BU62" s="16"/>
      <c r="BV62" s="16"/>
      <c r="BW62" s="16"/>
      <c r="BX62" s="16"/>
      <c r="BY62" s="16"/>
      <c r="BZ62" s="16"/>
      <c r="CA62" s="16"/>
      <c r="CB62" s="16"/>
      <c r="CC62" s="16"/>
      <c r="CD62" s="16"/>
      <c r="CE62" s="16"/>
      <c r="CF62" s="16"/>
      <c r="CG62" s="16"/>
    </row>
    <row r="63" spans="54:85" x14ac:dyDescent="0.45">
      <c r="BB63" s="16"/>
      <c r="BC63" s="16"/>
      <c r="BD63" s="16"/>
      <c r="BE63" s="16"/>
      <c r="BF63" s="16"/>
      <c r="BG63" s="16"/>
      <c r="BH63" s="16"/>
      <c r="BI63" s="16"/>
      <c r="BJ63" s="16"/>
      <c r="BK63" s="16"/>
      <c r="BL63" s="16"/>
      <c r="BM63" s="16"/>
      <c r="BN63" s="16"/>
      <c r="BO63" s="16"/>
      <c r="BP63" s="16"/>
      <c r="BQ63" s="23"/>
      <c r="BR63" s="16"/>
      <c r="BS63" s="16"/>
      <c r="BT63" s="16"/>
      <c r="BU63" s="16"/>
      <c r="BV63" s="16"/>
      <c r="BW63" s="16"/>
      <c r="BX63" s="16"/>
      <c r="BY63" s="16"/>
      <c r="BZ63" s="16"/>
      <c r="CA63" s="16"/>
      <c r="CB63" s="16"/>
      <c r="CC63" s="16"/>
      <c r="CD63" s="16"/>
      <c r="CE63" s="16"/>
      <c r="CF63" s="16"/>
      <c r="CG63" s="16"/>
    </row>
    <row r="64" spans="54:85" x14ac:dyDescent="0.45">
      <c r="BB64" s="16"/>
      <c r="BC64" s="16"/>
      <c r="BD64" s="16"/>
      <c r="BE64" s="16"/>
      <c r="BF64" s="16"/>
      <c r="BG64" s="16"/>
      <c r="BH64" s="16"/>
      <c r="BI64" s="16"/>
      <c r="BJ64" s="16"/>
      <c r="BK64" s="16"/>
      <c r="BL64" s="16"/>
      <c r="BM64" s="16"/>
      <c r="BN64" s="16"/>
      <c r="BO64" s="16"/>
      <c r="BP64" s="16"/>
      <c r="BQ64" s="23"/>
      <c r="BR64" s="16"/>
      <c r="BS64" s="16"/>
      <c r="BT64" s="16"/>
      <c r="BU64" s="16"/>
      <c r="BV64" s="16"/>
      <c r="BW64" s="16"/>
      <c r="BX64" s="16"/>
      <c r="BY64" s="16"/>
      <c r="BZ64" s="16"/>
      <c r="CA64" s="16"/>
      <c r="CB64" s="16"/>
      <c r="CC64" s="16"/>
      <c r="CD64" s="16"/>
      <c r="CE64" s="16"/>
      <c r="CF64" s="16"/>
      <c r="CG64" s="16"/>
    </row>
    <row r="65" spans="54:85" x14ac:dyDescent="0.45">
      <c r="BB65" s="16"/>
      <c r="BC65" s="16"/>
      <c r="BD65" s="16"/>
      <c r="BE65" s="16"/>
      <c r="BF65" s="16"/>
      <c r="BG65" s="16"/>
      <c r="BH65" s="16"/>
      <c r="BI65" s="16"/>
      <c r="BJ65" s="16"/>
      <c r="BK65" s="16"/>
      <c r="BL65" s="16"/>
      <c r="BM65" s="16"/>
      <c r="BN65" s="16"/>
      <c r="BO65" s="16"/>
      <c r="BP65" s="16"/>
      <c r="BQ65" s="23"/>
      <c r="BR65" s="16"/>
      <c r="BS65" s="16"/>
      <c r="BT65" s="16"/>
      <c r="BU65" s="16"/>
      <c r="BV65" s="16"/>
      <c r="BW65" s="16"/>
      <c r="BX65" s="16"/>
      <c r="BY65" s="16"/>
      <c r="BZ65" s="16"/>
      <c r="CA65" s="16"/>
      <c r="CB65" s="16"/>
      <c r="CC65" s="16"/>
      <c r="CD65" s="16"/>
      <c r="CE65" s="16"/>
      <c r="CF65" s="16"/>
      <c r="CG65" s="16"/>
    </row>
    <row r="66" spans="54:85" x14ac:dyDescent="0.45">
      <c r="BB66" s="16"/>
      <c r="BC66" s="16"/>
      <c r="BD66" s="16"/>
      <c r="BE66" s="16"/>
      <c r="BF66" s="16"/>
      <c r="BG66" s="16"/>
      <c r="BH66" s="16"/>
      <c r="BI66" s="16"/>
      <c r="BJ66" s="16"/>
      <c r="BK66" s="16"/>
      <c r="BL66" s="16"/>
      <c r="BM66" s="16"/>
      <c r="BN66" s="16"/>
      <c r="BO66" s="16"/>
      <c r="BP66" s="16"/>
      <c r="BQ66" s="23"/>
      <c r="BR66" s="16"/>
      <c r="BS66" s="16"/>
      <c r="BT66" s="16"/>
      <c r="BU66" s="16"/>
      <c r="BV66" s="16"/>
      <c r="BW66" s="16"/>
      <c r="BX66" s="16"/>
      <c r="BY66" s="16"/>
      <c r="BZ66" s="16"/>
      <c r="CA66" s="16"/>
      <c r="CB66" s="16"/>
      <c r="CC66" s="16"/>
      <c r="CD66" s="16"/>
      <c r="CE66" s="16"/>
      <c r="CF66" s="16"/>
      <c r="CG66" s="16"/>
    </row>
    <row r="67" spans="54:85" x14ac:dyDescent="0.45">
      <c r="BB67" s="16"/>
      <c r="BC67" s="16"/>
      <c r="BD67" s="16"/>
      <c r="BE67" s="16"/>
      <c r="BF67" s="16"/>
      <c r="BG67" s="16"/>
      <c r="BH67" s="16"/>
      <c r="BI67" s="16"/>
      <c r="BJ67" s="16"/>
      <c r="BK67" s="16"/>
      <c r="BL67" s="16"/>
      <c r="BM67" s="16"/>
      <c r="BN67" s="16"/>
      <c r="BO67" s="16"/>
      <c r="BP67" s="16"/>
      <c r="BQ67" s="23"/>
      <c r="BR67" s="16"/>
      <c r="BS67" s="16"/>
      <c r="BT67" s="16"/>
      <c r="BU67" s="16"/>
      <c r="BV67" s="16"/>
      <c r="BW67" s="16"/>
      <c r="BX67" s="16"/>
      <c r="BY67" s="16"/>
      <c r="BZ67" s="16"/>
      <c r="CA67" s="16"/>
      <c r="CB67" s="16"/>
      <c r="CC67" s="16"/>
      <c r="CD67" s="16"/>
      <c r="CE67" s="16"/>
      <c r="CF67" s="16"/>
      <c r="CG67" s="16"/>
    </row>
    <row r="68" spans="54:85" x14ac:dyDescent="0.45">
      <c r="BB68" s="16"/>
      <c r="BC68" s="16"/>
      <c r="BD68" s="16"/>
      <c r="BE68" s="16"/>
      <c r="BF68" s="16"/>
      <c r="BG68" s="16"/>
      <c r="BH68" s="16"/>
      <c r="BI68" s="16"/>
      <c r="BJ68" s="16"/>
      <c r="BK68" s="16"/>
      <c r="BL68" s="16"/>
      <c r="BM68" s="16"/>
      <c r="BN68" s="16"/>
      <c r="BO68" s="16"/>
      <c r="BP68" s="16"/>
      <c r="BQ68" s="23"/>
      <c r="BR68" s="16"/>
      <c r="BS68" s="16"/>
      <c r="BT68" s="16"/>
      <c r="BU68" s="16"/>
      <c r="BV68" s="16"/>
      <c r="BW68" s="16"/>
      <c r="BX68" s="16"/>
      <c r="BY68" s="16"/>
      <c r="BZ68" s="16"/>
      <c r="CA68" s="16"/>
      <c r="CB68" s="16"/>
      <c r="CC68" s="16"/>
      <c r="CD68" s="16"/>
      <c r="CE68" s="16"/>
      <c r="CF68" s="16"/>
      <c r="CG68" s="16"/>
    </row>
    <row r="69" spans="54:85" x14ac:dyDescent="0.45">
      <c r="BB69" s="16"/>
      <c r="BC69" s="16"/>
      <c r="BD69" s="16"/>
      <c r="BE69" s="16"/>
      <c r="BF69" s="16"/>
      <c r="BG69" s="16"/>
      <c r="BH69" s="16"/>
      <c r="BI69" s="16"/>
      <c r="BJ69" s="16"/>
      <c r="BK69" s="16"/>
      <c r="BL69" s="16"/>
      <c r="BM69" s="16"/>
      <c r="BN69" s="16"/>
      <c r="BO69" s="16"/>
      <c r="BP69" s="16"/>
      <c r="BQ69" s="23"/>
      <c r="BR69" s="16"/>
      <c r="BS69" s="16"/>
      <c r="BT69" s="16"/>
      <c r="BU69" s="16"/>
      <c r="BV69" s="16"/>
      <c r="BW69" s="16"/>
      <c r="BX69" s="16"/>
      <c r="BY69" s="16"/>
      <c r="BZ69" s="16"/>
      <c r="CA69" s="16"/>
      <c r="CB69" s="16"/>
      <c r="CC69" s="16"/>
      <c r="CD69" s="16"/>
      <c r="CE69" s="16"/>
      <c r="CF69" s="16"/>
      <c r="CG69" s="16"/>
    </row>
    <row r="70" spans="54:85" x14ac:dyDescent="0.45">
      <c r="BB70" s="16"/>
      <c r="BC70" s="16"/>
      <c r="BD70" s="16"/>
      <c r="BE70" s="16"/>
      <c r="BF70" s="16"/>
      <c r="BG70" s="16"/>
      <c r="BH70" s="16"/>
      <c r="BI70" s="16"/>
      <c r="BJ70" s="16"/>
      <c r="BK70" s="16"/>
      <c r="BL70" s="16"/>
      <c r="BM70" s="16"/>
      <c r="BN70" s="16"/>
      <c r="BO70" s="16"/>
      <c r="BP70" s="16"/>
      <c r="BQ70" s="23"/>
      <c r="BR70" s="16"/>
      <c r="BS70" s="16"/>
      <c r="BT70" s="16"/>
      <c r="BU70" s="16"/>
      <c r="BV70" s="16"/>
      <c r="BW70" s="16"/>
      <c r="BX70" s="16"/>
      <c r="BY70" s="16"/>
      <c r="BZ70" s="16"/>
      <c r="CA70" s="16"/>
      <c r="CB70" s="16"/>
      <c r="CC70" s="16"/>
      <c r="CD70" s="16"/>
      <c r="CE70" s="16"/>
      <c r="CF70" s="16"/>
      <c r="CG70" s="16"/>
    </row>
    <row r="71" spans="54:85" x14ac:dyDescent="0.45">
      <c r="BB71" s="16"/>
      <c r="BC71" s="16"/>
      <c r="BD71" s="16"/>
      <c r="BE71" s="16"/>
      <c r="BF71" s="16"/>
      <c r="BG71" s="16"/>
      <c r="BH71" s="16"/>
      <c r="BI71" s="16"/>
      <c r="BJ71" s="16"/>
      <c r="BK71" s="16"/>
      <c r="BL71" s="16"/>
      <c r="BM71" s="16"/>
      <c r="BN71" s="16"/>
      <c r="BO71" s="16"/>
      <c r="BP71" s="16"/>
      <c r="BQ71" s="23"/>
      <c r="BR71" s="16"/>
      <c r="BS71" s="16"/>
      <c r="BT71" s="16"/>
      <c r="BU71" s="16"/>
      <c r="BV71" s="16"/>
      <c r="BW71" s="16"/>
      <c r="BX71" s="16"/>
      <c r="BY71" s="16"/>
      <c r="BZ71" s="16"/>
      <c r="CA71" s="16"/>
      <c r="CB71" s="16"/>
      <c r="CC71" s="16"/>
      <c r="CD71" s="16"/>
      <c r="CE71" s="16"/>
      <c r="CF71" s="16"/>
      <c r="CG71" s="16"/>
    </row>
    <row r="72" spans="54:85" x14ac:dyDescent="0.45">
      <c r="BB72" s="16"/>
      <c r="BC72" s="16"/>
      <c r="BD72" s="16"/>
      <c r="BE72" s="16"/>
      <c r="BF72" s="16"/>
      <c r="BG72" s="16"/>
      <c r="BH72" s="16"/>
      <c r="BI72" s="16"/>
      <c r="BJ72" s="16"/>
      <c r="BK72" s="16"/>
      <c r="BL72" s="16"/>
      <c r="BM72" s="16"/>
      <c r="BN72" s="16"/>
      <c r="BO72" s="16"/>
      <c r="BP72" s="16"/>
      <c r="BQ72" s="23"/>
      <c r="BR72" s="16"/>
      <c r="BS72" s="16"/>
      <c r="BT72" s="16"/>
      <c r="BU72" s="16"/>
      <c r="BV72" s="16"/>
      <c r="BW72" s="16"/>
      <c r="BX72" s="16"/>
      <c r="BY72" s="16"/>
      <c r="BZ72" s="16"/>
      <c r="CA72" s="16"/>
      <c r="CB72" s="16"/>
      <c r="CC72" s="16"/>
      <c r="CD72" s="16"/>
      <c r="CE72" s="16"/>
      <c r="CF72" s="16"/>
      <c r="CG72" s="16"/>
    </row>
    <row r="73" spans="54:85" x14ac:dyDescent="0.45">
      <c r="BB73" s="16"/>
      <c r="BC73" s="16"/>
      <c r="BD73" s="16"/>
      <c r="BE73" s="16"/>
      <c r="BF73" s="16"/>
      <c r="BG73" s="16"/>
      <c r="BH73" s="16"/>
      <c r="BI73" s="16"/>
      <c r="BJ73" s="16"/>
      <c r="BK73" s="16"/>
      <c r="BL73" s="16"/>
      <c r="BM73" s="16"/>
      <c r="BN73" s="16"/>
      <c r="BO73" s="16"/>
      <c r="BP73" s="16"/>
      <c r="BQ73" s="23"/>
      <c r="BR73" s="16"/>
      <c r="BS73" s="16"/>
      <c r="BT73" s="16"/>
      <c r="BU73" s="16"/>
      <c r="BV73" s="16"/>
      <c r="BW73" s="16"/>
      <c r="BX73" s="16"/>
      <c r="BY73" s="16"/>
      <c r="BZ73" s="16"/>
      <c r="CA73" s="16"/>
      <c r="CB73" s="16"/>
      <c r="CC73" s="16"/>
      <c r="CD73" s="16"/>
      <c r="CE73" s="16"/>
      <c r="CF73" s="16"/>
      <c r="CG73" s="16"/>
    </row>
    <row r="74" spans="54:85" x14ac:dyDescent="0.45">
      <c r="BB74" s="16"/>
      <c r="BC74" s="16"/>
      <c r="BD74" s="16"/>
      <c r="BE74" s="16"/>
      <c r="BF74" s="16"/>
      <c r="BG74" s="16"/>
      <c r="BH74" s="16"/>
      <c r="BI74" s="16"/>
      <c r="BJ74" s="16"/>
      <c r="BK74" s="16"/>
      <c r="BL74" s="16"/>
      <c r="BM74" s="16"/>
      <c r="BN74" s="16"/>
      <c r="BO74" s="16"/>
      <c r="BP74" s="16"/>
      <c r="BQ74" s="23"/>
      <c r="BR74" s="16"/>
      <c r="BS74" s="16"/>
      <c r="BT74" s="16"/>
      <c r="BU74" s="16"/>
      <c r="BV74" s="16"/>
      <c r="BW74" s="16"/>
      <c r="BX74" s="16"/>
      <c r="BY74" s="16"/>
      <c r="BZ74" s="16"/>
      <c r="CA74" s="16"/>
      <c r="CB74" s="16"/>
      <c r="CC74" s="16"/>
      <c r="CD74" s="16"/>
      <c r="CE74" s="16"/>
      <c r="CF74" s="16"/>
      <c r="CG74" s="16"/>
    </row>
    <row r="75" spans="54:85" x14ac:dyDescent="0.45">
      <c r="BB75" s="16"/>
      <c r="BC75" s="16"/>
      <c r="BD75" s="16"/>
      <c r="BE75" s="16"/>
      <c r="BF75" s="16"/>
      <c r="BG75" s="16"/>
      <c r="BH75" s="16"/>
      <c r="BI75" s="16"/>
      <c r="BJ75" s="16"/>
      <c r="BK75" s="16"/>
      <c r="BL75" s="16"/>
      <c r="BM75" s="16"/>
      <c r="BN75" s="16"/>
      <c r="BO75" s="16"/>
      <c r="BP75" s="16"/>
      <c r="BQ75" s="23"/>
      <c r="BR75" s="27"/>
      <c r="BS75" s="16"/>
      <c r="BT75" s="16"/>
      <c r="BU75" s="16"/>
      <c r="BV75" s="16"/>
      <c r="BW75" s="16"/>
      <c r="BX75" s="16"/>
      <c r="BY75" s="16"/>
      <c r="BZ75" s="16"/>
      <c r="CA75" s="16"/>
      <c r="CB75" s="16"/>
      <c r="CC75" s="16"/>
      <c r="CD75" s="16"/>
      <c r="CE75" s="16"/>
      <c r="CF75" s="16"/>
      <c r="CG75" s="16"/>
    </row>
    <row r="76" spans="54:85" x14ac:dyDescent="0.45">
      <c r="BB76" s="16"/>
      <c r="BC76" s="16"/>
      <c r="BD76" s="16"/>
      <c r="BE76" s="16"/>
      <c r="BF76" s="16"/>
      <c r="BG76" s="16"/>
      <c r="BH76" s="16"/>
      <c r="BI76" s="16"/>
      <c r="BJ76" s="16"/>
      <c r="BK76" s="16"/>
      <c r="BL76" s="16"/>
      <c r="BM76" s="16"/>
      <c r="BN76" s="16"/>
      <c r="BO76" s="16"/>
      <c r="BP76" s="16"/>
      <c r="BQ76" s="23"/>
      <c r="BR76" s="16"/>
      <c r="BS76" s="16"/>
      <c r="BT76" s="16"/>
      <c r="BU76" s="16"/>
      <c r="BV76" s="16"/>
      <c r="BW76" s="16"/>
      <c r="BX76" s="16"/>
      <c r="BY76" s="16"/>
      <c r="BZ76" s="16"/>
      <c r="CA76" s="16"/>
      <c r="CB76" s="16"/>
      <c r="CC76" s="16"/>
      <c r="CD76" s="16"/>
      <c r="CE76" s="16"/>
      <c r="CF76" s="16"/>
      <c r="CG76" s="16"/>
    </row>
    <row r="77" spans="54:85" x14ac:dyDescent="0.45">
      <c r="BB77" s="16"/>
      <c r="BC77" s="16"/>
      <c r="BD77" s="16"/>
      <c r="BE77" s="16"/>
      <c r="BF77" s="16"/>
      <c r="BG77" s="16"/>
      <c r="BH77" s="16"/>
      <c r="BI77" s="16"/>
      <c r="BJ77" s="16"/>
      <c r="BK77" s="16"/>
      <c r="BL77" s="16"/>
      <c r="BM77" s="16"/>
      <c r="BN77" s="16"/>
      <c r="BO77" s="16"/>
      <c r="BP77" s="16"/>
      <c r="BQ77" s="23"/>
      <c r="BR77" s="16"/>
      <c r="BS77" s="16"/>
      <c r="BT77" s="16"/>
      <c r="BU77" s="16"/>
      <c r="BV77" s="16"/>
      <c r="BW77" s="16"/>
      <c r="BX77" s="16"/>
      <c r="BY77" s="16"/>
      <c r="BZ77" s="16"/>
      <c r="CA77" s="16"/>
      <c r="CB77" s="16"/>
      <c r="CC77" s="16"/>
      <c r="CD77" s="16"/>
      <c r="CE77" s="16"/>
      <c r="CF77" s="16"/>
      <c r="CG77" s="16"/>
    </row>
    <row r="78" spans="54:85" ht="15" customHeight="1" x14ac:dyDescent="0.45">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row>
    <row r="79" spans="54:85" ht="15" customHeight="1" x14ac:dyDescent="0.45">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row>
    <row r="80" spans="54:85" ht="15" customHeight="1" x14ac:dyDescent="0.45">
      <c r="BB80" s="192" t="s">
        <v>99</v>
      </c>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3" t="str">
        <f>CA1</f>
        <v>02 青森県</v>
      </c>
      <c r="CB80" s="193"/>
      <c r="CC80" s="193"/>
      <c r="CD80" s="193"/>
      <c r="CE80" s="193"/>
      <c r="CF80" s="194" t="s">
        <v>100</v>
      </c>
      <c r="CG80" s="195"/>
    </row>
    <row r="81" spans="54:85" x14ac:dyDescent="0.45">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3"/>
      <c r="CB81" s="193"/>
      <c r="CC81" s="193"/>
      <c r="CD81" s="193"/>
      <c r="CE81" s="193"/>
      <c r="CF81" s="194"/>
      <c r="CG81" s="195"/>
    </row>
    <row r="82" spans="54:85" ht="15.75" customHeight="1" x14ac:dyDescent="0.45">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3"/>
      <c r="CB82" s="193"/>
      <c r="CC82" s="193"/>
      <c r="CD82" s="193"/>
      <c r="CE82" s="193"/>
      <c r="CF82" s="195"/>
      <c r="CG82" s="195"/>
    </row>
    <row r="83" spans="54:85" ht="15.75" customHeight="1" x14ac:dyDescent="0.45">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3"/>
      <c r="CB83" s="193"/>
      <c r="CC83" s="193"/>
      <c r="CD83" s="193"/>
      <c r="CE83" s="193"/>
      <c r="CF83" s="195"/>
      <c r="CG83" s="195"/>
    </row>
    <row r="84" spans="54:85" ht="15.6" thickBot="1" x14ac:dyDescent="0.5">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row>
    <row r="85" spans="54:85" ht="16.5" customHeight="1" thickTop="1" x14ac:dyDescent="0.45">
      <c r="BB85" s="16"/>
      <c r="BC85" s="16"/>
      <c r="BD85" s="16"/>
      <c r="BE85" s="16"/>
      <c r="BF85" s="16"/>
      <c r="BG85" s="16"/>
      <c r="BH85" s="16"/>
      <c r="BI85" s="16"/>
      <c r="BJ85" s="16"/>
      <c r="BK85" s="16"/>
      <c r="BL85" s="16"/>
      <c r="BM85" s="16"/>
      <c r="BN85" s="16"/>
      <c r="BO85" s="183" t="s">
        <v>101</v>
      </c>
      <c r="BP85" s="184"/>
      <c r="BQ85" s="184"/>
      <c r="BR85" s="184"/>
      <c r="BS85" s="184"/>
      <c r="BT85" s="185"/>
      <c r="BU85" s="18"/>
      <c r="BV85" s="18"/>
      <c r="BW85" s="18"/>
      <c r="BX85" s="18"/>
      <c r="BY85" s="18"/>
      <c r="BZ85" s="18"/>
      <c r="CA85" s="18"/>
      <c r="CB85" s="18"/>
      <c r="CC85" s="16"/>
      <c r="CD85" s="16"/>
      <c r="CE85" s="16"/>
      <c r="CF85" s="16"/>
      <c r="CG85" s="16"/>
    </row>
    <row r="86" spans="54:85" ht="16.5" customHeight="1" thickBot="1" x14ac:dyDescent="0.5">
      <c r="BB86" s="16"/>
      <c r="BC86" s="16"/>
      <c r="BD86" s="16"/>
      <c r="BE86" s="16"/>
      <c r="BF86" s="16"/>
      <c r="BG86" s="16"/>
      <c r="BH86" s="16"/>
      <c r="BI86" s="16"/>
      <c r="BJ86" s="16"/>
      <c r="BK86" s="16"/>
      <c r="BL86" s="16"/>
      <c r="BM86" s="16"/>
      <c r="BN86" s="16"/>
      <c r="BO86" s="186"/>
      <c r="BP86" s="187"/>
      <c r="BQ86" s="187"/>
      <c r="BR86" s="187"/>
      <c r="BS86" s="187"/>
      <c r="BT86" s="188"/>
      <c r="BU86" s="18"/>
      <c r="BV86" s="18"/>
      <c r="BW86" s="18"/>
      <c r="BX86" s="18"/>
      <c r="BY86" s="18"/>
      <c r="BZ86" s="18"/>
      <c r="CA86" s="18"/>
      <c r="CB86" s="18"/>
      <c r="CC86" s="16"/>
      <c r="CD86" s="16"/>
      <c r="CE86" s="16"/>
      <c r="CF86" s="16"/>
      <c r="CG86" s="16"/>
    </row>
    <row r="87" spans="54:85" ht="15.6" thickTop="1" x14ac:dyDescent="0.45">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row>
    <row r="88" spans="54:85" x14ac:dyDescent="0.45">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row>
    <row r="89" spans="54:85" x14ac:dyDescent="0.45">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row>
    <row r="90" spans="54:85" x14ac:dyDescent="0.45">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row>
    <row r="91" spans="54:85" x14ac:dyDescent="0.45">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row>
    <row r="92" spans="54:85" x14ac:dyDescent="0.45">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row>
    <row r="93" spans="54:85" x14ac:dyDescent="0.45">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row>
    <row r="94" spans="54:85" x14ac:dyDescent="0.45">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row>
    <row r="95" spans="54:85" x14ac:dyDescent="0.45">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row>
    <row r="96" spans="54:85" x14ac:dyDescent="0.45">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row>
    <row r="97" spans="54:85" x14ac:dyDescent="0.45">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row>
    <row r="98" spans="54:85" x14ac:dyDescent="0.45">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row>
    <row r="99" spans="54:85" x14ac:dyDescent="0.45">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row>
    <row r="100" spans="54:85" x14ac:dyDescent="0.45">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row>
    <row r="101" spans="54:85" x14ac:dyDescent="0.45">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row>
    <row r="102" spans="54:85" x14ac:dyDescent="0.45">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row>
    <row r="103" spans="54:85" x14ac:dyDescent="0.45">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row>
    <row r="104" spans="54:85" x14ac:dyDescent="0.45">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row>
    <row r="105" spans="54:85" x14ac:dyDescent="0.45">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row>
    <row r="106" spans="54:85" x14ac:dyDescent="0.45">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row>
    <row r="107" spans="54:85" x14ac:dyDescent="0.45">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row>
    <row r="108" spans="54:85" x14ac:dyDescent="0.45">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row>
    <row r="109" spans="54:85" x14ac:dyDescent="0.45">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row>
    <row r="110" spans="54:85" x14ac:dyDescent="0.45">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row>
    <row r="111" spans="54:85" x14ac:dyDescent="0.45">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row>
    <row r="112" spans="54:85" x14ac:dyDescent="0.45">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row>
    <row r="113" spans="54:85" x14ac:dyDescent="0.45">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row>
    <row r="114" spans="54:85" x14ac:dyDescent="0.45">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row>
    <row r="115" spans="54:85" x14ac:dyDescent="0.45">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row>
    <row r="116" spans="54:85" x14ac:dyDescent="0.45">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row>
    <row r="117" spans="54:85" x14ac:dyDescent="0.45">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row>
    <row r="118" spans="54:85" x14ac:dyDescent="0.45">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row>
    <row r="119" spans="54:85" x14ac:dyDescent="0.45">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row>
    <row r="120" spans="54:85" x14ac:dyDescent="0.45">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row>
    <row r="121" spans="54:85" x14ac:dyDescent="0.45">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row>
    <row r="122" spans="54:85" x14ac:dyDescent="0.45">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row>
    <row r="123" spans="54:85" x14ac:dyDescent="0.45">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row>
    <row r="124" spans="54:85" x14ac:dyDescent="0.45">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row>
    <row r="125" spans="54:85" x14ac:dyDescent="0.45">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row>
    <row r="126" spans="54:85" x14ac:dyDescent="0.45">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row>
    <row r="127" spans="54:85" x14ac:dyDescent="0.45">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row>
    <row r="128" spans="54:85" x14ac:dyDescent="0.45">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row>
    <row r="129" spans="54:85" x14ac:dyDescent="0.45">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row>
    <row r="130" spans="54:85" x14ac:dyDescent="0.45">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row>
    <row r="131" spans="54:85" x14ac:dyDescent="0.45">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row>
    <row r="132" spans="54:85" x14ac:dyDescent="0.45">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row>
    <row r="133" spans="54:85" x14ac:dyDescent="0.45">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row>
    <row r="134" spans="54:85" ht="15.75" customHeight="1" x14ac:dyDescent="0.45">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row>
    <row r="135" spans="54:85" ht="15.75" customHeight="1" x14ac:dyDescent="0.45">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row>
    <row r="136" spans="54:85" x14ac:dyDescent="0.45">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row>
    <row r="137" spans="54:85" x14ac:dyDescent="0.45">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row>
    <row r="138" spans="54:85" x14ac:dyDescent="0.45">
      <c r="BB138" s="16"/>
      <c r="BC138" s="16" t="s">
        <v>98</v>
      </c>
      <c r="BD138" s="16"/>
      <c r="BE138" s="16"/>
      <c r="BF138" s="16"/>
      <c r="BG138" s="16"/>
      <c r="BH138" s="16"/>
      <c r="BI138" s="16"/>
      <c r="BJ138" s="16"/>
      <c r="BK138" s="16"/>
      <c r="BL138" s="16"/>
      <c r="BM138" s="16"/>
      <c r="BN138" s="16"/>
      <c r="BO138" s="16"/>
      <c r="BP138" s="16"/>
      <c r="BQ138" s="16"/>
      <c r="BR138" s="16"/>
      <c r="BS138" s="16" t="s">
        <v>98</v>
      </c>
      <c r="BT138" s="16"/>
      <c r="BU138" s="16"/>
      <c r="BV138" s="16"/>
      <c r="BW138" s="16"/>
      <c r="BX138" s="16"/>
      <c r="BY138" s="16"/>
      <c r="BZ138" s="16"/>
      <c r="CA138" s="16"/>
      <c r="CB138" s="16"/>
      <c r="CC138" s="16"/>
      <c r="CD138" s="16"/>
      <c r="CE138" s="16"/>
      <c r="CF138" s="16"/>
      <c r="CG138" s="16"/>
    </row>
    <row r="139" spans="54:85" ht="28.8" x14ac:dyDescent="0.45">
      <c r="BB139" s="16"/>
      <c r="BC139" s="16"/>
      <c r="BD139" s="16"/>
      <c r="BE139" s="16"/>
      <c r="BF139" s="16"/>
      <c r="BG139" s="16"/>
      <c r="BH139" s="16"/>
      <c r="BI139" s="16"/>
      <c r="BJ139" s="16"/>
      <c r="BK139" s="16"/>
      <c r="BL139" s="16"/>
      <c r="BM139" s="16"/>
      <c r="BN139" s="16"/>
      <c r="BO139" s="189"/>
      <c r="BP139" s="189"/>
      <c r="BQ139" s="189"/>
      <c r="BR139" s="189"/>
      <c r="BS139" s="189"/>
      <c r="BT139" s="189"/>
      <c r="BU139" s="18"/>
      <c r="BV139" s="18"/>
      <c r="BW139" s="18"/>
      <c r="BX139" s="18"/>
      <c r="BY139" s="18"/>
      <c r="BZ139" s="18"/>
      <c r="CA139" s="18"/>
      <c r="CB139" s="18"/>
      <c r="CC139" s="16"/>
      <c r="CD139" s="16"/>
      <c r="CE139" s="16"/>
      <c r="CF139" s="16"/>
      <c r="CG139" s="16"/>
    </row>
    <row r="140" spans="54:85" ht="28.8" x14ac:dyDescent="0.45">
      <c r="BB140" s="16"/>
      <c r="BC140" s="16"/>
      <c r="BD140" s="16"/>
      <c r="BE140" s="16"/>
      <c r="BF140" s="16"/>
      <c r="BG140" s="16"/>
      <c r="BH140" s="16"/>
      <c r="BI140" s="16"/>
      <c r="BJ140" s="16"/>
      <c r="BK140" s="16"/>
      <c r="BL140" s="16"/>
      <c r="BM140" s="16"/>
      <c r="BN140" s="16"/>
      <c r="BO140" s="189"/>
      <c r="BP140" s="189"/>
      <c r="BQ140" s="189"/>
      <c r="BR140" s="189"/>
      <c r="BS140" s="189"/>
      <c r="BT140" s="189"/>
      <c r="BU140" s="18"/>
      <c r="BV140" s="18"/>
      <c r="BW140" s="18"/>
      <c r="BX140" s="18"/>
      <c r="BY140" s="18"/>
      <c r="BZ140" s="18"/>
      <c r="CA140" s="18"/>
      <c r="CB140" s="18"/>
      <c r="CC140" s="16"/>
      <c r="CD140" s="16"/>
      <c r="CE140" s="16"/>
      <c r="CF140" s="16"/>
      <c r="CG140" s="16"/>
    </row>
    <row r="141" spans="54:85" x14ac:dyDescent="0.45">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row>
    <row r="142" spans="54:85" x14ac:dyDescent="0.45">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row>
    <row r="143" spans="54:85" x14ac:dyDescent="0.45">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row>
    <row r="144" spans="54:85" x14ac:dyDescent="0.45">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row>
    <row r="145" spans="54:85" x14ac:dyDescent="0.45">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row>
    <row r="146" spans="54:85" x14ac:dyDescent="0.45">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row>
    <row r="147" spans="54:85" x14ac:dyDescent="0.45">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row>
    <row r="148" spans="54:85" x14ac:dyDescent="0.45">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row>
    <row r="149" spans="54:85" ht="17.399999999999999" x14ac:dyDescent="0.5">
      <c r="BB149" s="17"/>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row>
    <row r="150" spans="54:85" ht="15" customHeight="1" x14ac:dyDescent="0.45">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row>
    <row r="151" spans="54:85" ht="15" customHeight="1" x14ac:dyDescent="0.45">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row>
    <row r="152" spans="54:85" ht="15" customHeight="1" x14ac:dyDescent="0.45">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row>
    <row r="153" spans="54:85" ht="15" customHeight="1" x14ac:dyDescent="0.45">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row>
    <row r="154" spans="54:85" x14ac:dyDescent="0.45">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row>
    <row r="155" spans="54:85" ht="15" customHeight="1" x14ac:dyDescent="0.45">
      <c r="BB155" s="192" t="s">
        <v>102</v>
      </c>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3" t="str">
        <f>CA1</f>
        <v>02 青森県</v>
      </c>
      <c r="CB155" s="193"/>
      <c r="CC155" s="193"/>
      <c r="CD155" s="193"/>
      <c r="CE155" s="193"/>
      <c r="CF155" s="196" t="s">
        <v>103</v>
      </c>
      <c r="CG155" s="197"/>
    </row>
    <row r="156" spans="54:85" ht="15" customHeight="1" x14ac:dyDescent="0.45">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3"/>
      <c r="CB156" s="193"/>
      <c r="CC156" s="193"/>
      <c r="CD156" s="193"/>
      <c r="CE156" s="193"/>
      <c r="CF156" s="196"/>
      <c r="CG156" s="197"/>
    </row>
    <row r="157" spans="54:85" x14ac:dyDescent="0.45">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3"/>
      <c r="CB157" s="193"/>
      <c r="CC157" s="193"/>
      <c r="CD157" s="193"/>
      <c r="CE157" s="193"/>
      <c r="CF157" s="198"/>
      <c r="CG157" s="197"/>
    </row>
    <row r="158" spans="54:85" x14ac:dyDescent="0.45">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3"/>
      <c r="CB158" s="193"/>
      <c r="CC158" s="193"/>
      <c r="CD158" s="193"/>
      <c r="CE158" s="193"/>
      <c r="CF158" s="198"/>
      <c r="CG158" s="197"/>
    </row>
    <row r="159" spans="54:85" ht="15.6" thickBot="1" x14ac:dyDescent="0.5">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row>
    <row r="160" spans="54:85" ht="16.5" customHeight="1" thickTop="1" x14ac:dyDescent="0.45">
      <c r="BB160" s="16"/>
      <c r="BC160" s="16"/>
      <c r="BD160" s="24"/>
      <c r="BE160" s="24"/>
      <c r="BF160" s="26"/>
      <c r="BG160" s="183" t="s">
        <v>8</v>
      </c>
      <c r="BH160" s="184"/>
      <c r="BI160" s="184"/>
      <c r="BJ160" s="184"/>
      <c r="BK160" s="184"/>
      <c r="BL160" s="185"/>
      <c r="BM160" s="25"/>
      <c r="BN160" s="24"/>
      <c r="BO160" s="24"/>
      <c r="BP160" s="16"/>
      <c r="BQ160" s="23"/>
      <c r="BR160" s="16"/>
      <c r="BS160" s="16"/>
      <c r="BT160" s="24"/>
      <c r="BU160" s="24"/>
      <c r="BV160" s="26"/>
      <c r="BW160" s="183" t="s">
        <v>9</v>
      </c>
      <c r="BX160" s="184"/>
      <c r="BY160" s="184"/>
      <c r="BZ160" s="184"/>
      <c r="CA160" s="184"/>
      <c r="CB160" s="185"/>
      <c r="CC160" s="25"/>
      <c r="CD160" s="24"/>
      <c r="CE160" s="24"/>
      <c r="CF160" s="16"/>
      <c r="CG160" s="16"/>
    </row>
    <row r="161" spans="54:85" ht="16.5" customHeight="1" thickBot="1" x14ac:dyDescent="0.5">
      <c r="BB161" s="16"/>
      <c r="BC161" s="16"/>
      <c r="BD161" s="24"/>
      <c r="BE161" s="24"/>
      <c r="BF161" s="26"/>
      <c r="BG161" s="186"/>
      <c r="BH161" s="187"/>
      <c r="BI161" s="187"/>
      <c r="BJ161" s="187"/>
      <c r="BK161" s="187"/>
      <c r="BL161" s="188"/>
      <c r="BM161" s="25"/>
      <c r="BN161" s="24"/>
      <c r="BO161" s="24"/>
      <c r="BP161" s="16"/>
      <c r="BQ161" s="23"/>
      <c r="BR161" s="16"/>
      <c r="BS161" s="16"/>
      <c r="BT161" s="24"/>
      <c r="BU161" s="24"/>
      <c r="BV161" s="26"/>
      <c r="BW161" s="186"/>
      <c r="BX161" s="187"/>
      <c r="BY161" s="187"/>
      <c r="BZ161" s="187"/>
      <c r="CA161" s="187"/>
      <c r="CB161" s="188"/>
      <c r="CC161" s="25"/>
      <c r="CD161" s="24"/>
      <c r="CE161" s="24"/>
      <c r="CF161" s="16"/>
      <c r="CG161" s="16"/>
    </row>
    <row r="162" spans="54:85" ht="15.6" thickTop="1" x14ac:dyDescent="0.45">
      <c r="BB162" s="16"/>
      <c r="BC162" s="16"/>
      <c r="BD162" s="16"/>
      <c r="BE162" s="16"/>
      <c r="BF162" s="16"/>
      <c r="BG162" s="16"/>
      <c r="BH162" s="16"/>
      <c r="BI162" s="16"/>
      <c r="BJ162" s="16"/>
      <c r="BK162" s="16"/>
      <c r="BL162" s="16"/>
      <c r="BM162" s="16"/>
      <c r="BN162" s="16"/>
      <c r="BO162" s="16"/>
      <c r="BP162" s="16"/>
      <c r="BQ162" s="23"/>
      <c r="BR162" s="16"/>
      <c r="BS162" s="16"/>
      <c r="BT162" s="16"/>
      <c r="BU162" s="16"/>
      <c r="BV162" s="16"/>
      <c r="BW162" s="16"/>
      <c r="BX162" s="16"/>
      <c r="BY162" s="16"/>
      <c r="BZ162" s="16"/>
      <c r="CA162" s="16"/>
      <c r="CB162" s="16"/>
      <c r="CC162" s="16"/>
      <c r="CD162" s="16"/>
      <c r="CE162" s="16"/>
      <c r="CF162" s="16"/>
      <c r="CG162" s="16"/>
    </row>
    <row r="163" spans="54:85" x14ac:dyDescent="0.45">
      <c r="BB163" s="16"/>
      <c r="BC163" s="16"/>
      <c r="BD163" s="16"/>
      <c r="BE163" s="16"/>
      <c r="BF163" s="16"/>
      <c r="BG163" s="16"/>
      <c r="BH163" s="16"/>
      <c r="BI163" s="16"/>
      <c r="BJ163" s="16"/>
      <c r="BK163" s="16"/>
      <c r="BL163" s="16"/>
      <c r="BM163" s="16"/>
      <c r="BN163" s="16"/>
      <c r="BO163" s="16"/>
      <c r="BP163" s="16"/>
      <c r="BQ163" s="23"/>
      <c r="BR163" s="16"/>
      <c r="BS163" s="16"/>
      <c r="BT163" s="16"/>
      <c r="BU163" s="16"/>
      <c r="BV163" s="16"/>
      <c r="BW163" s="16"/>
      <c r="BX163" s="16"/>
      <c r="BY163" s="16"/>
      <c r="BZ163" s="16"/>
      <c r="CA163" s="16"/>
      <c r="CB163" s="16"/>
      <c r="CC163" s="16"/>
      <c r="CD163" s="16"/>
      <c r="CE163" s="16"/>
      <c r="CF163" s="16"/>
      <c r="CG163" s="16"/>
    </row>
    <row r="164" spans="54:85" x14ac:dyDescent="0.45">
      <c r="BB164" s="16"/>
      <c r="BC164" s="16"/>
      <c r="BD164" s="16"/>
      <c r="BE164" s="16"/>
      <c r="BF164" s="16"/>
      <c r="BG164" s="16"/>
      <c r="BH164" s="16"/>
      <c r="BI164" s="16"/>
      <c r="BJ164" s="16"/>
      <c r="BK164" s="16"/>
      <c r="BL164" s="16"/>
      <c r="BM164" s="16"/>
      <c r="BN164" s="16"/>
      <c r="BO164" s="16"/>
      <c r="BP164" s="16"/>
      <c r="BQ164" s="23"/>
      <c r="BR164" s="16"/>
      <c r="BS164" s="16"/>
      <c r="BT164" s="16"/>
      <c r="BU164" s="16"/>
      <c r="BV164" s="16"/>
      <c r="BW164" s="16"/>
      <c r="BX164" s="16"/>
      <c r="BY164" s="16"/>
      <c r="BZ164" s="16"/>
      <c r="CA164" s="16"/>
      <c r="CB164" s="16"/>
      <c r="CC164" s="16"/>
      <c r="CD164" s="16"/>
      <c r="CE164" s="16"/>
      <c r="CF164" s="16"/>
      <c r="CG164" s="16"/>
    </row>
    <row r="165" spans="54:85" x14ac:dyDescent="0.45">
      <c r="BB165" s="16"/>
      <c r="BC165" s="16"/>
      <c r="BD165" s="16"/>
      <c r="BE165" s="16"/>
      <c r="BF165" s="16"/>
      <c r="BG165" s="16"/>
      <c r="BH165" s="16"/>
      <c r="BI165" s="16"/>
      <c r="BJ165" s="16"/>
      <c r="BK165" s="16"/>
      <c r="BL165" s="16"/>
      <c r="BM165" s="16"/>
      <c r="BN165" s="16"/>
      <c r="BO165" s="16"/>
      <c r="BP165" s="16"/>
      <c r="BQ165" s="23"/>
      <c r="BR165" s="16"/>
      <c r="BS165" s="16"/>
      <c r="BT165" s="16"/>
      <c r="BU165" s="16"/>
      <c r="BV165" s="16"/>
      <c r="BW165" s="16"/>
      <c r="BX165" s="16"/>
      <c r="BY165" s="16"/>
      <c r="BZ165" s="16"/>
      <c r="CA165" s="16"/>
      <c r="CB165" s="16"/>
      <c r="CC165" s="16"/>
      <c r="CD165" s="16"/>
      <c r="CE165" s="16"/>
      <c r="CF165" s="16"/>
      <c r="CG165" s="16"/>
    </row>
    <row r="166" spans="54:85" x14ac:dyDescent="0.45">
      <c r="BB166" s="16"/>
      <c r="BC166" s="16"/>
      <c r="BD166" s="16"/>
      <c r="BE166" s="16"/>
      <c r="BF166" s="16"/>
      <c r="BG166" s="16"/>
      <c r="BH166" s="16"/>
      <c r="BI166" s="16"/>
      <c r="BJ166" s="16"/>
      <c r="BK166" s="16"/>
      <c r="BL166" s="16"/>
      <c r="BM166" s="16"/>
      <c r="BN166" s="16"/>
      <c r="BO166" s="16"/>
      <c r="BP166" s="16"/>
      <c r="BQ166" s="23"/>
      <c r="BR166" s="16"/>
      <c r="BS166" s="16"/>
      <c r="BT166" s="16"/>
      <c r="BU166" s="16"/>
      <c r="BV166" s="16"/>
      <c r="BW166" s="16"/>
      <c r="BX166" s="16"/>
      <c r="BY166" s="16"/>
      <c r="BZ166" s="16"/>
      <c r="CA166" s="16"/>
      <c r="CB166" s="16"/>
      <c r="CC166" s="16"/>
      <c r="CD166" s="16"/>
      <c r="CE166" s="16"/>
      <c r="CF166" s="16"/>
      <c r="CG166" s="16"/>
    </row>
    <row r="167" spans="54:85" x14ac:dyDescent="0.45">
      <c r="BB167" s="16"/>
      <c r="BC167" s="16"/>
      <c r="BD167" s="16"/>
      <c r="BE167" s="16"/>
      <c r="BF167" s="16"/>
      <c r="BG167" s="16"/>
      <c r="BH167" s="16"/>
      <c r="BI167" s="16"/>
      <c r="BJ167" s="16"/>
      <c r="BK167" s="16"/>
      <c r="BL167" s="16"/>
      <c r="BM167" s="16"/>
      <c r="BN167" s="16"/>
      <c r="BO167" s="16"/>
      <c r="BP167" s="16"/>
      <c r="BQ167" s="23"/>
      <c r="BR167" s="16"/>
      <c r="BS167" s="16"/>
      <c r="BT167" s="16"/>
      <c r="BU167" s="16"/>
      <c r="BV167" s="16"/>
      <c r="BW167" s="16"/>
      <c r="BX167" s="16"/>
      <c r="BY167" s="16"/>
      <c r="BZ167" s="16"/>
      <c r="CA167" s="16"/>
      <c r="CB167" s="16"/>
      <c r="CC167" s="16"/>
      <c r="CD167" s="16"/>
      <c r="CE167" s="16"/>
      <c r="CF167" s="16"/>
      <c r="CG167" s="16"/>
    </row>
    <row r="168" spans="54:85" x14ac:dyDescent="0.45">
      <c r="BB168" s="16"/>
      <c r="BC168" s="16"/>
      <c r="BD168" s="16"/>
      <c r="BE168" s="16"/>
      <c r="BF168" s="16"/>
      <c r="BG168" s="16"/>
      <c r="BH168" s="16"/>
      <c r="BI168" s="16"/>
      <c r="BJ168" s="16"/>
      <c r="BK168" s="16"/>
      <c r="BL168" s="16"/>
      <c r="BM168" s="16"/>
      <c r="BN168" s="16"/>
      <c r="BO168" s="16"/>
      <c r="BP168" s="16"/>
      <c r="BQ168" s="23"/>
      <c r="BR168" s="16"/>
      <c r="BS168" s="16"/>
      <c r="BT168" s="16"/>
      <c r="BU168" s="16"/>
      <c r="BV168" s="16"/>
      <c r="BW168" s="16"/>
      <c r="BX168" s="16"/>
      <c r="BY168" s="16"/>
      <c r="BZ168" s="16"/>
      <c r="CA168" s="16"/>
      <c r="CB168" s="16"/>
      <c r="CC168" s="16"/>
      <c r="CD168" s="16"/>
      <c r="CE168" s="16"/>
      <c r="CF168" s="16"/>
      <c r="CG168" s="16"/>
    </row>
    <row r="169" spans="54:85" x14ac:dyDescent="0.45">
      <c r="BB169" s="16"/>
      <c r="BC169" s="16"/>
      <c r="BD169" s="16"/>
      <c r="BE169" s="16"/>
      <c r="BF169" s="16"/>
      <c r="BG169" s="16"/>
      <c r="BH169" s="16"/>
      <c r="BI169" s="16"/>
      <c r="BJ169" s="16"/>
      <c r="BK169" s="16"/>
      <c r="BL169" s="16"/>
      <c r="BM169" s="16"/>
      <c r="BN169" s="16"/>
      <c r="BO169" s="16"/>
      <c r="BP169" s="16"/>
      <c r="BQ169" s="23"/>
      <c r="BR169" s="16"/>
      <c r="BS169" s="16"/>
      <c r="BT169" s="16"/>
      <c r="BU169" s="16"/>
      <c r="BV169" s="16"/>
      <c r="BW169" s="16"/>
      <c r="BX169" s="16"/>
      <c r="BY169" s="16"/>
      <c r="BZ169" s="16"/>
      <c r="CA169" s="16"/>
      <c r="CB169" s="16"/>
      <c r="CC169" s="16"/>
      <c r="CD169" s="16"/>
      <c r="CE169" s="16"/>
      <c r="CF169" s="16"/>
      <c r="CG169" s="16"/>
    </row>
    <row r="170" spans="54:85" x14ac:dyDescent="0.45">
      <c r="BB170" s="16"/>
      <c r="BC170" s="16"/>
      <c r="BD170" s="16"/>
      <c r="BE170" s="16"/>
      <c r="BF170" s="16"/>
      <c r="BG170" s="16"/>
      <c r="BH170" s="16"/>
      <c r="BI170" s="16"/>
      <c r="BJ170" s="16"/>
      <c r="BK170" s="16"/>
      <c r="BL170" s="16"/>
      <c r="BM170" s="16"/>
      <c r="BN170" s="16"/>
      <c r="BO170" s="16"/>
      <c r="BP170" s="16"/>
      <c r="BQ170" s="23"/>
      <c r="BR170" s="16"/>
      <c r="BS170" s="16"/>
      <c r="BT170" s="16"/>
      <c r="BU170" s="16"/>
      <c r="BV170" s="16"/>
      <c r="BW170" s="16"/>
      <c r="BX170" s="16"/>
      <c r="BY170" s="16"/>
      <c r="BZ170" s="16"/>
      <c r="CA170" s="16"/>
      <c r="CB170" s="16"/>
      <c r="CC170" s="16"/>
      <c r="CD170" s="16"/>
      <c r="CE170" s="16"/>
      <c r="CF170" s="16"/>
      <c r="CG170" s="16"/>
    </row>
    <row r="171" spans="54:85" x14ac:dyDescent="0.45">
      <c r="BB171" s="16"/>
      <c r="BC171" s="16"/>
      <c r="BD171" s="16"/>
      <c r="BE171" s="16"/>
      <c r="BF171" s="16"/>
      <c r="BG171" s="16"/>
      <c r="BH171" s="16"/>
      <c r="BI171" s="16"/>
      <c r="BJ171" s="16"/>
      <c r="BK171" s="16"/>
      <c r="BL171" s="16"/>
      <c r="BM171" s="16"/>
      <c r="BN171" s="16"/>
      <c r="BO171" s="16"/>
      <c r="BP171" s="16"/>
      <c r="BQ171" s="23"/>
      <c r="BR171" s="16"/>
      <c r="BS171" s="16"/>
      <c r="BT171" s="16"/>
      <c r="BU171" s="16"/>
      <c r="BV171" s="16"/>
      <c r="BW171" s="16"/>
      <c r="BX171" s="16"/>
      <c r="BY171" s="16"/>
      <c r="BZ171" s="16"/>
      <c r="CA171" s="16"/>
      <c r="CB171" s="16"/>
      <c r="CC171" s="16"/>
      <c r="CD171" s="16"/>
      <c r="CE171" s="16"/>
      <c r="CF171" s="16"/>
      <c r="CG171" s="16"/>
    </row>
    <row r="172" spans="54:85" x14ac:dyDescent="0.45">
      <c r="BB172" s="16"/>
      <c r="BC172" s="16"/>
      <c r="BD172" s="16"/>
      <c r="BE172" s="16"/>
      <c r="BF172" s="16"/>
      <c r="BG172" s="16"/>
      <c r="BH172" s="16"/>
      <c r="BI172" s="16"/>
      <c r="BJ172" s="16"/>
      <c r="BK172" s="16"/>
      <c r="BL172" s="16"/>
      <c r="BM172" s="16"/>
      <c r="BN172" s="16"/>
      <c r="BO172" s="16"/>
      <c r="BP172" s="16"/>
      <c r="BQ172" s="23"/>
      <c r="BR172" s="16"/>
      <c r="BS172" s="16"/>
      <c r="BT172" s="16"/>
      <c r="BU172" s="16"/>
      <c r="BV172" s="16"/>
      <c r="BW172" s="16"/>
      <c r="BX172" s="16"/>
      <c r="BY172" s="16"/>
      <c r="BZ172" s="16"/>
      <c r="CA172" s="16"/>
      <c r="CB172" s="16"/>
      <c r="CC172" s="16"/>
      <c r="CD172" s="16"/>
      <c r="CE172" s="16"/>
      <c r="CF172" s="16"/>
      <c r="CG172" s="16"/>
    </row>
    <row r="173" spans="54:85" x14ac:dyDescent="0.45">
      <c r="BB173" s="16"/>
      <c r="BC173" s="16"/>
      <c r="BD173" s="16"/>
      <c r="BE173" s="16"/>
      <c r="BF173" s="16"/>
      <c r="BG173" s="16"/>
      <c r="BH173" s="16"/>
      <c r="BI173" s="16"/>
      <c r="BJ173" s="16"/>
      <c r="BK173" s="16"/>
      <c r="BL173" s="16"/>
      <c r="BM173" s="16"/>
      <c r="BN173" s="16"/>
      <c r="BO173" s="16"/>
      <c r="BP173" s="16"/>
      <c r="BQ173" s="23"/>
      <c r="BR173" s="16"/>
      <c r="BS173" s="16"/>
      <c r="BT173" s="16"/>
      <c r="BU173" s="16"/>
      <c r="BV173" s="16"/>
      <c r="BW173" s="16"/>
      <c r="BX173" s="16"/>
      <c r="BY173" s="16"/>
      <c r="BZ173" s="16"/>
      <c r="CA173" s="16"/>
      <c r="CB173" s="16"/>
      <c r="CC173" s="16"/>
      <c r="CD173" s="16"/>
      <c r="CE173" s="16"/>
      <c r="CF173" s="16"/>
      <c r="CG173" s="16"/>
    </row>
    <row r="174" spans="54:85" x14ac:dyDescent="0.45">
      <c r="BB174" s="16"/>
      <c r="BC174" s="16"/>
      <c r="BD174" s="16"/>
      <c r="BE174" s="16"/>
      <c r="BF174" s="16"/>
      <c r="BG174" s="16"/>
      <c r="BH174" s="16"/>
      <c r="BI174" s="16"/>
      <c r="BJ174" s="16"/>
      <c r="BK174" s="16"/>
      <c r="BL174" s="16"/>
      <c r="BM174" s="16"/>
      <c r="BN174" s="16"/>
      <c r="BO174" s="16"/>
      <c r="BP174" s="16"/>
      <c r="BQ174" s="23"/>
      <c r="BR174" s="16"/>
      <c r="BS174" s="16"/>
      <c r="BT174" s="16"/>
      <c r="BU174" s="16"/>
      <c r="BV174" s="16"/>
      <c r="BW174" s="16"/>
      <c r="BX174" s="16"/>
      <c r="BY174" s="16"/>
      <c r="BZ174" s="16"/>
      <c r="CA174" s="16"/>
      <c r="CB174" s="16"/>
      <c r="CC174" s="16"/>
      <c r="CD174" s="16"/>
      <c r="CE174" s="16"/>
      <c r="CF174" s="16"/>
      <c r="CG174" s="16"/>
    </row>
    <row r="175" spans="54:85" x14ac:dyDescent="0.45">
      <c r="BB175" s="16"/>
      <c r="BC175" s="16"/>
      <c r="BD175" s="16"/>
      <c r="BE175" s="16"/>
      <c r="BF175" s="16"/>
      <c r="BG175" s="16"/>
      <c r="BH175" s="16"/>
      <c r="BI175" s="16"/>
      <c r="BJ175" s="16"/>
      <c r="BK175" s="16"/>
      <c r="BL175" s="16"/>
      <c r="BM175" s="16"/>
      <c r="BN175" s="16"/>
      <c r="BO175" s="16"/>
      <c r="BP175" s="16"/>
      <c r="BQ175" s="23"/>
      <c r="BR175" s="16"/>
      <c r="BS175" s="16"/>
      <c r="BT175" s="16"/>
      <c r="BU175" s="16"/>
      <c r="BV175" s="16"/>
      <c r="BW175" s="16"/>
      <c r="BX175" s="16"/>
      <c r="BY175" s="16"/>
      <c r="BZ175" s="16"/>
      <c r="CA175" s="16"/>
      <c r="CB175" s="16"/>
      <c r="CC175" s="16"/>
      <c r="CD175" s="16"/>
      <c r="CE175" s="16"/>
      <c r="CF175" s="16"/>
      <c r="CG175" s="16"/>
    </row>
    <row r="176" spans="54:85" x14ac:dyDescent="0.45">
      <c r="BB176" s="16"/>
      <c r="BC176" s="16"/>
      <c r="BD176" s="16"/>
      <c r="BE176" s="16"/>
      <c r="BF176" s="16"/>
      <c r="BG176" s="16"/>
      <c r="BH176" s="16"/>
      <c r="BI176" s="16"/>
      <c r="BJ176" s="16"/>
      <c r="BK176" s="16"/>
      <c r="BL176" s="16"/>
      <c r="BM176" s="16"/>
      <c r="BN176" s="16"/>
      <c r="BO176" s="16"/>
      <c r="BP176" s="16"/>
      <c r="BQ176" s="23"/>
      <c r="BR176" s="16"/>
      <c r="BS176" s="16"/>
      <c r="BT176" s="16"/>
      <c r="BU176" s="16"/>
      <c r="BV176" s="16"/>
      <c r="BW176" s="16"/>
      <c r="BX176" s="16"/>
      <c r="BY176" s="16"/>
      <c r="BZ176" s="16"/>
      <c r="CA176" s="16"/>
      <c r="CB176" s="16"/>
      <c r="CC176" s="16"/>
      <c r="CD176" s="16"/>
      <c r="CE176" s="16"/>
      <c r="CF176" s="16"/>
      <c r="CG176" s="16"/>
    </row>
    <row r="177" spans="54:85" x14ac:dyDescent="0.45">
      <c r="BB177" s="16"/>
      <c r="BC177" s="16"/>
      <c r="BD177" s="16"/>
      <c r="BE177" s="16"/>
      <c r="BF177" s="16"/>
      <c r="BG177" s="16"/>
      <c r="BH177" s="16"/>
      <c r="BI177" s="16"/>
      <c r="BJ177" s="16"/>
      <c r="BK177" s="16"/>
      <c r="BL177" s="16"/>
      <c r="BM177" s="16"/>
      <c r="BN177" s="16"/>
      <c r="BO177" s="16"/>
      <c r="BP177" s="16"/>
      <c r="BQ177" s="23"/>
      <c r="BR177" s="16"/>
      <c r="BS177" s="16"/>
      <c r="BT177" s="16"/>
      <c r="BU177" s="16"/>
      <c r="BV177" s="16"/>
      <c r="BW177" s="16"/>
      <c r="BX177" s="16"/>
      <c r="BY177" s="16"/>
      <c r="BZ177" s="16"/>
      <c r="CA177" s="16"/>
      <c r="CB177" s="16"/>
      <c r="CC177" s="16"/>
      <c r="CD177" s="16"/>
      <c r="CE177" s="16"/>
      <c r="CF177" s="16"/>
      <c r="CG177" s="16"/>
    </row>
    <row r="178" spans="54:85" x14ac:dyDescent="0.45">
      <c r="BB178" s="16"/>
      <c r="BC178" s="16"/>
      <c r="BD178" s="16"/>
      <c r="BE178" s="16"/>
      <c r="BF178" s="16"/>
      <c r="BG178" s="16"/>
      <c r="BH178" s="16"/>
      <c r="BI178" s="16"/>
      <c r="BJ178" s="16"/>
      <c r="BK178" s="16"/>
      <c r="BL178" s="16"/>
      <c r="BM178" s="16"/>
      <c r="BN178" s="16"/>
      <c r="BO178" s="16"/>
      <c r="BP178" s="16"/>
      <c r="BQ178" s="23"/>
      <c r="BR178" s="16"/>
      <c r="BS178" s="16"/>
      <c r="BT178" s="16"/>
      <c r="BU178" s="16"/>
      <c r="BV178" s="16"/>
      <c r="BW178" s="16"/>
      <c r="BX178" s="16"/>
      <c r="BY178" s="16"/>
      <c r="BZ178" s="16"/>
      <c r="CA178" s="16"/>
      <c r="CB178" s="16"/>
      <c r="CC178" s="16"/>
      <c r="CD178" s="16"/>
      <c r="CE178" s="16"/>
      <c r="CF178" s="16"/>
      <c r="CG178" s="16"/>
    </row>
    <row r="179" spans="54:85" x14ac:dyDescent="0.45">
      <c r="BB179" s="16"/>
      <c r="BC179" s="16" t="s">
        <v>97</v>
      </c>
      <c r="BD179" s="16"/>
      <c r="BE179" s="16"/>
      <c r="BF179" s="16"/>
      <c r="BG179" s="16"/>
      <c r="BH179" s="16"/>
      <c r="BI179" s="16"/>
      <c r="BJ179" s="16"/>
      <c r="BK179" s="16"/>
      <c r="BL179" s="16"/>
      <c r="BM179" s="16"/>
      <c r="BN179" s="16"/>
      <c r="BO179" s="16"/>
      <c r="BP179" s="16"/>
      <c r="BQ179" s="23"/>
      <c r="BR179" s="16"/>
      <c r="BS179" s="16" t="s">
        <v>98</v>
      </c>
      <c r="BT179" s="16"/>
      <c r="BU179" s="16"/>
      <c r="BV179" s="16"/>
      <c r="BW179" s="16"/>
      <c r="BX179" s="16"/>
      <c r="BY179" s="16"/>
      <c r="BZ179" s="16"/>
      <c r="CA179" s="16"/>
      <c r="CB179" s="16"/>
      <c r="CC179" s="16"/>
      <c r="CD179" s="16"/>
      <c r="CE179" s="16"/>
      <c r="CF179" s="16"/>
      <c r="CG179" s="16"/>
    </row>
    <row r="180" spans="54:85" x14ac:dyDescent="0.45">
      <c r="BB180" s="16"/>
      <c r="BC180" s="16"/>
      <c r="BD180" s="16"/>
      <c r="BE180" s="16"/>
      <c r="BF180" s="16"/>
      <c r="BG180" s="16"/>
      <c r="BH180" s="16"/>
      <c r="BI180" s="16"/>
      <c r="BJ180" s="16"/>
      <c r="BK180" s="16"/>
      <c r="BL180" s="16"/>
      <c r="BM180" s="16"/>
      <c r="BN180" s="16"/>
      <c r="BO180" s="16"/>
      <c r="BP180" s="16"/>
      <c r="BQ180" s="23"/>
      <c r="BR180" s="16"/>
      <c r="BS180" s="16"/>
      <c r="BT180" s="16"/>
      <c r="BU180" s="16"/>
      <c r="BV180" s="16"/>
      <c r="BW180" s="16"/>
      <c r="BX180" s="16"/>
      <c r="BY180" s="16"/>
      <c r="BZ180" s="16"/>
      <c r="CA180" s="16"/>
      <c r="CB180" s="16"/>
      <c r="CC180" s="16"/>
      <c r="CD180" s="16"/>
      <c r="CE180" s="16"/>
      <c r="CF180" s="16"/>
      <c r="CG180" s="16"/>
    </row>
    <row r="181" spans="54:85" x14ac:dyDescent="0.45">
      <c r="BB181" s="16"/>
      <c r="BC181" s="16"/>
      <c r="BD181" s="16"/>
      <c r="BE181" s="16"/>
      <c r="BF181" s="16"/>
      <c r="BG181" s="16"/>
      <c r="BH181" s="16"/>
      <c r="BI181" s="16"/>
      <c r="BJ181" s="16"/>
      <c r="BK181" s="16"/>
      <c r="BL181" s="16"/>
      <c r="BM181" s="16"/>
      <c r="BN181" s="16"/>
      <c r="BO181" s="16"/>
      <c r="BP181" s="16"/>
      <c r="BQ181" s="23"/>
      <c r="BR181" s="16"/>
      <c r="BS181" s="16"/>
      <c r="BT181" s="16"/>
      <c r="BU181" s="16"/>
      <c r="BV181" s="16"/>
      <c r="BW181" s="16"/>
      <c r="BX181" s="16"/>
      <c r="BY181" s="16"/>
      <c r="BZ181" s="16"/>
      <c r="CA181" s="16"/>
      <c r="CB181" s="16"/>
      <c r="CC181" s="16"/>
      <c r="CD181" s="16"/>
      <c r="CE181" s="16"/>
      <c r="CF181" s="16"/>
      <c r="CG181" s="16"/>
    </row>
    <row r="182" spans="54:85" x14ac:dyDescent="0.45">
      <c r="BB182" s="16"/>
      <c r="BC182" s="16"/>
      <c r="BD182" s="16"/>
      <c r="BE182" s="16"/>
      <c r="BF182" s="16"/>
      <c r="BG182" s="16"/>
      <c r="BH182" s="16"/>
      <c r="BI182" s="16"/>
      <c r="BJ182" s="16"/>
      <c r="BK182" s="16"/>
      <c r="BL182" s="16"/>
      <c r="BM182" s="16"/>
      <c r="BN182" s="16"/>
      <c r="BO182" s="16"/>
      <c r="BP182" s="16"/>
      <c r="BQ182" s="23"/>
      <c r="BR182" s="16"/>
      <c r="BS182" s="16"/>
      <c r="BT182" s="16"/>
      <c r="BU182" s="16"/>
      <c r="BV182" s="16"/>
      <c r="BW182" s="16"/>
      <c r="BX182" s="16"/>
      <c r="BY182" s="16"/>
      <c r="BZ182" s="16"/>
      <c r="CA182" s="16"/>
      <c r="CB182" s="16"/>
      <c r="CC182" s="16"/>
      <c r="CD182" s="16"/>
      <c r="CE182" s="16"/>
      <c r="CF182" s="16"/>
      <c r="CG182" s="16"/>
    </row>
    <row r="183" spans="54:85" x14ac:dyDescent="0.45">
      <c r="BB183" s="16"/>
      <c r="BC183" s="16"/>
      <c r="BD183" s="16"/>
      <c r="BE183" s="16"/>
      <c r="BF183" s="16"/>
      <c r="BG183" s="16"/>
      <c r="BH183" s="16"/>
      <c r="BI183" s="16"/>
      <c r="BJ183" s="16"/>
      <c r="BK183" s="16"/>
      <c r="BL183" s="16"/>
      <c r="BM183" s="16"/>
      <c r="BN183" s="16"/>
      <c r="BO183" s="16"/>
      <c r="BP183" s="16"/>
      <c r="BQ183" s="23"/>
      <c r="BR183" s="16"/>
      <c r="BS183" s="16"/>
      <c r="BT183" s="16"/>
      <c r="BU183" s="16"/>
      <c r="BV183" s="16"/>
      <c r="BW183" s="16"/>
      <c r="BX183" s="16"/>
      <c r="BY183" s="16"/>
      <c r="BZ183" s="16"/>
      <c r="CA183" s="16"/>
      <c r="CB183" s="16"/>
      <c r="CC183" s="16"/>
      <c r="CD183" s="16"/>
      <c r="CE183" s="16"/>
      <c r="CF183" s="16"/>
      <c r="CG183" s="16"/>
    </row>
    <row r="184" spans="54:85" x14ac:dyDescent="0.45">
      <c r="BB184" s="16"/>
      <c r="BC184" s="16"/>
      <c r="BD184" s="16"/>
      <c r="BE184" s="16"/>
      <c r="BF184" s="16"/>
      <c r="BG184" s="16"/>
      <c r="BH184" s="16"/>
      <c r="BI184" s="16"/>
      <c r="BJ184" s="16"/>
      <c r="BK184" s="16"/>
      <c r="BL184" s="16"/>
      <c r="BM184" s="16"/>
      <c r="BN184" s="16"/>
      <c r="BO184" s="16"/>
      <c r="BP184" s="16"/>
      <c r="BQ184" s="23"/>
      <c r="BR184" s="16"/>
      <c r="BS184" s="16"/>
      <c r="BT184" s="16"/>
      <c r="BU184" s="16"/>
      <c r="BV184" s="16"/>
      <c r="BW184" s="16"/>
      <c r="BX184" s="16"/>
      <c r="BY184" s="16"/>
      <c r="BZ184" s="16"/>
      <c r="CA184" s="16"/>
      <c r="CB184" s="16"/>
      <c r="CC184" s="16"/>
      <c r="CD184" s="16"/>
      <c r="CE184" s="16"/>
      <c r="CF184" s="16"/>
      <c r="CG184" s="16"/>
    </row>
    <row r="185" spans="54:85" x14ac:dyDescent="0.45">
      <c r="BB185" s="16"/>
      <c r="BC185" s="16"/>
      <c r="BD185" s="16"/>
      <c r="BE185" s="16"/>
      <c r="BF185" s="16"/>
      <c r="BG185" s="16"/>
      <c r="BH185" s="16"/>
      <c r="BI185" s="16"/>
      <c r="BJ185" s="16"/>
      <c r="BK185" s="16"/>
      <c r="BL185" s="16"/>
      <c r="BM185" s="16"/>
      <c r="BN185" s="16"/>
      <c r="BO185" s="16"/>
      <c r="BP185" s="16"/>
      <c r="BQ185" s="23"/>
      <c r="BR185" s="16"/>
      <c r="BS185" s="16"/>
      <c r="BT185" s="16"/>
      <c r="BU185" s="16"/>
      <c r="BV185" s="16"/>
      <c r="BW185" s="16"/>
      <c r="BX185" s="16"/>
      <c r="BY185" s="16"/>
      <c r="BZ185" s="16"/>
      <c r="CA185" s="16"/>
      <c r="CB185" s="16"/>
      <c r="CC185" s="16"/>
      <c r="CD185" s="16"/>
      <c r="CE185" s="16"/>
      <c r="CF185" s="16"/>
      <c r="CG185" s="16"/>
    </row>
    <row r="186" spans="54:85" x14ac:dyDescent="0.45">
      <c r="BB186" s="16"/>
      <c r="BC186" s="16"/>
      <c r="BD186" s="16"/>
      <c r="BE186" s="16"/>
      <c r="BF186" s="16"/>
      <c r="BG186" s="16"/>
      <c r="BH186" s="16"/>
      <c r="BI186" s="16"/>
      <c r="BJ186" s="16"/>
      <c r="BK186" s="16"/>
      <c r="BL186" s="16"/>
      <c r="BM186" s="16"/>
      <c r="BN186" s="16"/>
      <c r="BO186" s="16"/>
      <c r="BP186" s="16"/>
      <c r="BQ186" s="23"/>
      <c r="BR186" s="16"/>
      <c r="BS186" s="16"/>
      <c r="BT186" s="16"/>
      <c r="BU186" s="16"/>
      <c r="BV186" s="16"/>
      <c r="BW186" s="16"/>
      <c r="BX186" s="16"/>
      <c r="BY186" s="16"/>
      <c r="BZ186" s="16"/>
      <c r="CA186" s="16"/>
      <c r="CB186" s="16"/>
      <c r="CC186" s="16"/>
      <c r="CD186" s="16"/>
      <c r="CE186" s="16"/>
      <c r="CF186" s="16"/>
      <c r="CG186" s="16"/>
    </row>
    <row r="187" spans="54:85" x14ac:dyDescent="0.45">
      <c r="BB187" s="16"/>
      <c r="BC187" s="16"/>
      <c r="BD187" s="16"/>
      <c r="BE187" s="16"/>
      <c r="BF187" s="16"/>
      <c r="BG187" s="16"/>
      <c r="BH187" s="16"/>
      <c r="BI187" s="16"/>
      <c r="BJ187" s="16"/>
      <c r="BK187" s="16"/>
      <c r="BL187" s="16"/>
      <c r="BM187" s="16"/>
      <c r="BN187" s="16"/>
      <c r="BO187" s="16"/>
      <c r="BP187" s="16"/>
      <c r="BQ187" s="23"/>
      <c r="BR187" s="16"/>
      <c r="BS187" s="16"/>
      <c r="BT187" s="16"/>
      <c r="BU187" s="16"/>
      <c r="BV187" s="16"/>
      <c r="BW187" s="16"/>
      <c r="BX187" s="16"/>
      <c r="BY187" s="16"/>
      <c r="BZ187" s="16"/>
      <c r="CA187" s="16"/>
      <c r="CB187" s="16"/>
      <c r="CC187" s="16"/>
      <c r="CD187" s="16"/>
      <c r="CE187" s="16"/>
      <c r="CF187" s="16"/>
      <c r="CG187" s="16"/>
    </row>
    <row r="188" spans="54:85" x14ac:dyDescent="0.45">
      <c r="BB188" s="16"/>
      <c r="BC188" s="16"/>
      <c r="BD188" s="16"/>
      <c r="BE188" s="16"/>
      <c r="BF188" s="16"/>
      <c r="BG188" s="16"/>
      <c r="BH188" s="16"/>
      <c r="BI188" s="16"/>
      <c r="BJ188" s="16"/>
      <c r="BK188" s="16"/>
      <c r="BL188" s="16"/>
      <c r="BM188" s="16"/>
      <c r="BN188" s="16"/>
      <c r="BO188" s="16"/>
      <c r="BP188" s="16"/>
      <c r="BQ188" s="23"/>
      <c r="BR188" s="16"/>
      <c r="BS188" s="16"/>
      <c r="BT188" s="16"/>
      <c r="BU188" s="16"/>
      <c r="BV188" s="16"/>
      <c r="BW188" s="16"/>
      <c r="BX188" s="16"/>
      <c r="BY188" s="16"/>
      <c r="BZ188" s="16"/>
      <c r="CA188" s="16"/>
      <c r="CB188" s="16"/>
      <c r="CC188" s="16"/>
      <c r="CD188" s="16"/>
      <c r="CE188" s="16"/>
      <c r="CF188" s="16"/>
      <c r="CG188" s="16"/>
    </row>
    <row r="189" spans="54:85" ht="15" customHeight="1" x14ac:dyDescent="0.45">
      <c r="BB189" s="16"/>
      <c r="BC189" s="16"/>
      <c r="BD189" s="16"/>
      <c r="BE189" s="16"/>
      <c r="BF189" s="16"/>
      <c r="BG189" s="16"/>
      <c r="BH189" s="16"/>
      <c r="BI189" s="16"/>
      <c r="BJ189" s="16"/>
      <c r="BK189" s="16"/>
      <c r="BL189" s="16"/>
      <c r="BM189" s="16"/>
      <c r="BN189" s="16"/>
      <c r="BO189" s="16"/>
      <c r="BP189" s="16"/>
      <c r="BQ189" s="23"/>
      <c r="BR189" s="16"/>
      <c r="BS189" s="16"/>
      <c r="BT189" s="16"/>
      <c r="BU189" s="16"/>
      <c r="BV189" s="16"/>
      <c r="BW189" s="16"/>
      <c r="BX189" s="16"/>
      <c r="BY189" s="16"/>
      <c r="BZ189" s="16"/>
      <c r="CA189" s="16"/>
      <c r="CB189" s="16"/>
      <c r="CC189" s="16"/>
      <c r="CD189" s="16"/>
      <c r="CE189" s="16"/>
      <c r="CF189" s="16"/>
      <c r="CG189" s="16"/>
    </row>
    <row r="190" spans="54:85" ht="15" customHeight="1" x14ac:dyDescent="0.45">
      <c r="BB190" s="16"/>
      <c r="BC190" s="16"/>
      <c r="BD190" s="16"/>
      <c r="BE190" s="16"/>
      <c r="BF190" s="16"/>
      <c r="BG190" s="16"/>
      <c r="BH190" s="16"/>
      <c r="BI190" s="16"/>
      <c r="BJ190" s="16"/>
      <c r="BK190" s="16"/>
      <c r="BL190" s="16"/>
      <c r="BM190" s="16"/>
      <c r="BN190" s="16"/>
      <c r="BO190" s="16"/>
      <c r="BP190" s="16"/>
      <c r="BQ190" s="23"/>
      <c r="BR190" s="16"/>
      <c r="BS190" s="16"/>
      <c r="BT190" s="16"/>
      <c r="BU190" s="16"/>
      <c r="BV190" s="16"/>
      <c r="BW190" s="16"/>
      <c r="BX190" s="16"/>
      <c r="BY190" s="16"/>
      <c r="BZ190" s="16"/>
      <c r="CA190" s="16"/>
      <c r="CB190" s="16"/>
      <c r="CC190" s="16"/>
      <c r="CD190" s="16"/>
      <c r="CE190" s="16"/>
      <c r="CF190" s="16"/>
      <c r="CG190" s="16"/>
    </row>
    <row r="191" spans="54:85" ht="15" customHeight="1" x14ac:dyDescent="0.45">
      <c r="BB191" s="16"/>
      <c r="BC191" s="16"/>
      <c r="BD191" s="16"/>
      <c r="BE191" s="16"/>
      <c r="BF191" s="16"/>
      <c r="BG191" s="16"/>
      <c r="BH191" s="16"/>
      <c r="BI191" s="16"/>
      <c r="BJ191" s="16"/>
      <c r="BK191" s="16"/>
      <c r="BL191" s="16"/>
      <c r="BM191" s="16"/>
      <c r="BN191" s="16"/>
      <c r="BO191" s="16"/>
      <c r="BP191" s="16"/>
      <c r="BQ191" s="23"/>
      <c r="BR191" s="16"/>
      <c r="BS191" s="16"/>
      <c r="BT191" s="16"/>
      <c r="BU191" s="16"/>
      <c r="BV191" s="16"/>
      <c r="BW191" s="16"/>
      <c r="BX191" s="16"/>
      <c r="BY191" s="16"/>
      <c r="BZ191" s="16"/>
      <c r="CA191" s="16"/>
      <c r="CB191" s="16"/>
      <c r="CC191" s="16"/>
      <c r="CD191" s="16"/>
      <c r="CE191" s="16"/>
      <c r="CF191" s="16"/>
      <c r="CG191" s="16"/>
    </row>
    <row r="192" spans="54:85" ht="15" customHeight="1" x14ac:dyDescent="0.45">
      <c r="BB192" s="16"/>
      <c r="BC192" s="16"/>
      <c r="BD192" s="16"/>
      <c r="BE192" s="16"/>
      <c r="BF192" s="16"/>
      <c r="BG192" s="16"/>
      <c r="BH192" s="16"/>
      <c r="BI192" s="16"/>
      <c r="BJ192" s="16"/>
      <c r="BK192" s="16"/>
      <c r="BL192" s="16"/>
      <c r="BM192" s="16"/>
      <c r="BN192" s="16"/>
      <c r="BO192" s="16"/>
      <c r="BP192" s="16"/>
      <c r="BQ192" s="23"/>
      <c r="BR192" s="16"/>
      <c r="BS192" s="16"/>
      <c r="BT192" s="16"/>
      <c r="BU192" s="16"/>
      <c r="BV192" s="16"/>
      <c r="BW192" s="16"/>
      <c r="BX192" s="16"/>
      <c r="BY192" s="16"/>
      <c r="BZ192" s="16"/>
      <c r="CA192" s="16"/>
      <c r="CB192" s="16"/>
      <c r="CC192" s="16"/>
      <c r="CD192" s="16"/>
      <c r="CE192" s="16"/>
      <c r="CF192" s="16"/>
      <c r="CG192" s="16"/>
    </row>
    <row r="193" spans="54:85" ht="15" customHeight="1" x14ac:dyDescent="0.45">
      <c r="BB193" s="16"/>
      <c r="BC193" s="16"/>
      <c r="BD193" s="16"/>
      <c r="BE193" s="16"/>
      <c r="BF193" s="16"/>
      <c r="BG193" s="16"/>
      <c r="BH193" s="16"/>
      <c r="BI193" s="16"/>
      <c r="BJ193" s="16"/>
      <c r="BK193" s="16"/>
      <c r="BL193" s="16"/>
      <c r="BM193" s="16"/>
      <c r="BN193" s="16"/>
      <c r="BO193" s="16"/>
      <c r="BP193" s="16"/>
      <c r="BQ193" s="23"/>
      <c r="BR193" s="16"/>
      <c r="BS193" s="16"/>
      <c r="BT193" s="16"/>
      <c r="BU193" s="16"/>
      <c r="BV193" s="16"/>
      <c r="BW193" s="16"/>
      <c r="BX193" s="16"/>
      <c r="BY193" s="16"/>
      <c r="BZ193" s="16"/>
      <c r="CA193" s="16"/>
      <c r="CB193" s="16"/>
      <c r="CC193" s="16"/>
      <c r="CD193" s="16"/>
      <c r="CE193" s="16"/>
      <c r="CF193" s="16"/>
      <c r="CG193" s="16"/>
    </row>
    <row r="194" spans="54:85" ht="15" customHeight="1" x14ac:dyDescent="0.45">
      <c r="BB194" s="16"/>
      <c r="BC194" s="16"/>
      <c r="BD194" s="16"/>
      <c r="BE194" s="16"/>
      <c r="BF194" s="16"/>
      <c r="BG194" s="16"/>
      <c r="BH194" s="16"/>
      <c r="BI194" s="16"/>
      <c r="BJ194" s="16"/>
      <c r="BK194" s="16"/>
      <c r="BL194" s="16"/>
      <c r="BM194" s="16"/>
      <c r="BN194" s="16"/>
      <c r="BO194" s="16"/>
      <c r="BP194" s="16"/>
      <c r="BQ194" s="23"/>
      <c r="BR194" s="16"/>
      <c r="BS194" s="16"/>
      <c r="BT194" s="16"/>
      <c r="BU194" s="16"/>
      <c r="BV194" s="16"/>
      <c r="BW194" s="16"/>
      <c r="BX194" s="16"/>
      <c r="BY194" s="16"/>
      <c r="BZ194" s="16"/>
      <c r="CA194" s="16"/>
      <c r="CB194" s="16"/>
      <c r="CC194" s="16"/>
      <c r="CD194" s="16"/>
      <c r="CE194" s="16"/>
      <c r="CF194" s="16"/>
      <c r="CG194" s="16"/>
    </row>
    <row r="195" spans="54:85" ht="15" customHeight="1" thickBot="1" x14ac:dyDescent="0.5">
      <c r="BB195" s="22"/>
      <c r="BC195" s="20"/>
      <c r="BD195" s="20"/>
      <c r="BE195" s="20"/>
      <c r="BF195" s="20"/>
      <c r="BG195" s="20"/>
      <c r="BH195" s="20"/>
      <c r="BI195" s="20"/>
      <c r="BJ195" s="20"/>
      <c r="BK195" s="20"/>
      <c r="BL195" s="20"/>
      <c r="BM195" s="20"/>
      <c r="BN195" s="20"/>
      <c r="BO195" s="20"/>
      <c r="BP195" s="20"/>
      <c r="BQ195" s="21"/>
      <c r="BR195" s="20"/>
      <c r="BS195" s="20"/>
      <c r="BT195" s="20"/>
      <c r="BU195" s="20"/>
      <c r="BV195" s="20"/>
      <c r="BW195" s="20"/>
      <c r="BX195" s="20"/>
      <c r="BY195" s="20"/>
      <c r="BZ195" s="20"/>
      <c r="CA195" s="20"/>
      <c r="CB195" s="20"/>
      <c r="CC195" s="20"/>
      <c r="CD195" s="20"/>
      <c r="CE195" s="20"/>
      <c r="CF195" s="20"/>
      <c r="CG195" s="20"/>
    </row>
    <row r="196" spans="54:85" ht="15" customHeight="1" x14ac:dyDescent="0.45">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row>
    <row r="197" spans="54:85" ht="15.6" thickBot="1" x14ac:dyDescent="0.5">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row>
    <row r="198" spans="54:85" ht="16.5" customHeight="1" thickTop="1" x14ac:dyDescent="0.45">
      <c r="BB198" s="16"/>
      <c r="BC198" s="16"/>
      <c r="BD198" s="16"/>
      <c r="BE198" s="16"/>
      <c r="BF198" s="16"/>
      <c r="BG198" s="16"/>
      <c r="BH198" s="16"/>
      <c r="BI198" s="16"/>
      <c r="BJ198" s="16"/>
      <c r="BK198" s="16"/>
      <c r="BL198" s="16"/>
      <c r="BM198" s="16"/>
      <c r="BN198" s="16"/>
      <c r="BO198" s="183" t="s">
        <v>101</v>
      </c>
      <c r="BP198" s="184"/>
      <c r="BQ198" s="184"/>
      <c r="BR198" s="184"/>
      <c r="BS198" s="184"/>
      <c r="BT198" s="185"/>
      <c r="BU198" s="18"/>
      <c r="BV198" s="16"/>
      <c r="BW198" s="16"/>
      <c r="BX198" s="16"/>
      <c r="BY198" s="16"/>
      <c r="BZ198" s="16"/>
      <c r="CA198" s="16"/>
      <c r="CB198" s="16"/>
      <c r="CC198" s="16"/>
      <c r="CD198" s="16"/>
      <c r="CE198" s="16"/>
      <c r="CF198" s="16"/>
      <c r="CG198" s="16"/>
    </row>
    <row r="199" spans="54:85" ht="16.5" customHeight="1" thickBot="1" x14ac:dyDescent="0.5">
      <c r="BB199" s="16"/>
      <c r="BC199" s="16"/>
      <c r="BD199" s="16"/>
      <c r="BE199" s="16"/>
      <c r="BF199" s="16"/>
      <c r="BG199" s="189"/>
      <c r="BH199" s="189"/>
      <c r="BI199" s="189"/>
      <c r="BJ199" s="189"/>
      <c r="BK199" s="189"/>
      <c r="BL199" s="189"/>
      <c r="BM199" s="16"/>
      <c r="BN199" s="16"/>
      <c r="BO199" s="186"/>
      <c r="BP199" s="187"/>
      <c r="BQ199" s="187"/>
      <c r="BR199" s="187"/>
      <c r="BS199" s="187"/>
      <c r="BT199" s="188"/>
      <c r="BU199" s="18"/>
      <c r="BV199" s="16"/>
      <c r="BW199" s="16"/>
      <c r="BX199" s="16"/>
      <c r="BY199" s="16"/>
      <c r="BZ199" s="16"/>
      <c r="CA199" s="16"/>
      <c r="CB199" s="16"/>
      <c r="CC199" s="16"/>
      <c r="CD199" s="16"/>
      <c r="CE199" s="16"/>
      <c r="CF199" s="16"/>
      <c r="CG199" s="16"/>
    </row>
    <row r="200" spans="54:85" ht="16.5" customHeight="1" thickTop="1" x14ac:dyDescent="0.45">
      <c r="BB200" s="16"/>
      <c r="BC200" s="16"/>
      <c r="BD200" s="16"/>
      <c r="BE200" s="16"/>
      <c r="BF200" s="16"/>
      <c r="BG200" s="189"/>
      <c r="BH200" s="189"/>
      <c r="BI200" s="189"/>
      <c r="BJ200" s="189"/>
      <c r="BK200" s="189"/>
      <c r="BL200" s="189"/>
      <c r="BM200" s="16"/>
      <c r="BN200" s="16"/>
      <c r="BO200" s="16"/>
      <c r="BP200" s="16"/>
      <c r="BQ200" s="19"/>
      <c r="BR200" s="19"/>
      <c r="BS200" s="16"/>
      <c r="BT200" s="16"/>
      <c r="BU200" s="16"/>
      <c r="BV200" s="16"/>
      <c r="BW200" s="16"/>
      <c r="BX200" s="16"/>
      <c r="BY200" s="16"/>
      <c r="BZ200" s="16"/>
      <c r="CA200" s="16"/>
      <c r="CB200" s="16"/>
      <c r="CC200" s="16"/>
      <c r="CD200" s="16"/>
      <c r="CE200" s="16"/>
      <c r="CF200" s="16"/>
      <c r="CG200" s="16"/>
    </row>
    <row r="201" spans="54:85" ht="16.5" customHeight="1" x14ac:dyDescent="0.45">
      <c r="BB201" s="16"/>
      <c r="BC201" s="16"/>
      <c r="BD201" s="16"/>
      <c r="BE201" s="16"/>
      <c r="BF201" s="16"/>
      <c r="BG201" s="18"/>
      <c r="BH201" s="18"/>
      <c r="BI201" s="18"/>
      <c r="BJ201" s="18"/>
      <c r="BK201" s="18"/>
      <c r="BL201" s="18"/>
      <c r="BM201" s="16"/>
      <c r="BN201" s="16"/>
      <c r="BO201" s="16"/>
      <c r="BP201" s="16"/>
      <c r="BQ201" s="16"/>
      <c r="BR201" s="16"/>
      <c r="BS201" s="16"/>
      <c r="BT201" s="16"/>
      <c r="BU201" s="16"/>
      <c r="BV201" s="16"/>
      <c r="BW201" s="16"/>
      <c r="BX201" s="16"/>
      <c r="BY201" s="16"/>
      <c r="BZ201" s="16"/>
      <c r="CA201" s="16"/>
      <c r="CB201" s="16"/>
      <c r="CC201" s="16"/>
      <c r="CD201" s="16"/>
      <c r="CE201" s="16"/>
      <c r="CF201" s="16"/>
      <c r="CG201" s="16"/>
    </row>
    <row r="202" spans="54:85" x14ac:dyDescent="0.45">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row>
    <row r="203" spans="54:85" x14ac:dyDescent="0.45">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row>
    <row r="204" spans="54:85" x14ac:dyDescent="0.45">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row>
    <row r="205" spans="54:85" x14ac:dyDescent="0.45">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row>
    <row r="206" spans="54:85" x14ac:dyDescent="0.45">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row>
    <row r="207" spans="54:85" x14ac:dyDescent="0.45">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row>
    <row r="208" spans="54:85" x14ac:dyDescent="0.45">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row>
    <row r="209" spans="54:85" x14ac:dyDescent="0.45">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row>
    <row r="210" spans="54:85" ht="15" customHeight="1" x14ac:dyDescent="0.45">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row>
    <row r="211" spans="54:85" ht="15" customHeight="1" x14ac:dyDescent="0.45">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row>
    <row r="212" spans="54:85" x14ac:dyDescent="0.45">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row>
    <row r="213" spans="54:85" x14ac:dyDescent="0.45">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row>
    <row r="214" spans="54:85" x14ac:dyDescent="0.45">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row>
    <row r="215" spans="54:85" x14ac:dyDescent="0.45">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row>
    <row r="216" spans="54:85" x14ac:dyDescent="0.45">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row>
    <row r="217" spans="54:85" x14ac:dyDescent="0.45">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row>
    <row r="218" spans="54:85" x14ac:dyDescent="0.45">
      <c r="BB218" s="16"/>
      <c r="BC218" s="16" t="s">
        <v>98</v>
      </c>
      <c r="BD218" s="16"/>
      <c r="BE218" s="16"/>
      <c r="BF218" s="16"/>
      <c r="BG218" s="16"/>
      <c r="BH218" s="16"/>
      <c r="BI218" s="16"/>
      <c r="BJ218" s="16"/>
      <c r="BK218" s="16"/>
      <c r="BL218" s="16"/>
      <c r="BM218" s="16"/>
      <c r="BN218" s="16"/>
      <c r="BO218" s="16"/>
      <c r="BP218" s="16"/>
      <c r="BQ218" s="16"/>
      <c r="BR218" s="16"/>
      <c r="BS218" s="16" t="s">
        <v>98</v>
      </c>
      <c r="BT218" s="16"/>
      <c r="BU218" s="16"/>
      <c r="BV218" s="16"/>
      <c r="BW218" s="16"/>
      <c r="BX218" s="16"/>
      <c r="BY218" s="16"/>
      <c r="BZ218" s="16"/>
      <c r="CA218" s="16"/>
      <c r="CB218" s="16"/>
      <c r="CC218" s="16"/>
      <c r="CD218" s="16"/>
      <c r="CE218" s="16"/>
      <c r="CF218" s="16"/>
      <c r="CG218" s="16"/>
    </row>
    <row r="219" spans="54:85" x14ac:dyDescent="0.45">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c r="CC219" s="16"/>
      <c r="CD219" s="16"/>
      <c r="CE219" s="16"/>
      <c r="CF219" s="16"/>
      <c r="CG219" s="16"/>
    </row>
    <row r="220" spans="54:85" x14ac:dyDescent="0.45">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row>
    <row r="221" spans="54:85" x14ac:dyDescent="0.45">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row>
    <row r="222" spans="54:85" x14ac:dyDescent="0.45">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row>
    <row r="223" spans="54:85" x14ac:dyDescent="0.45">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row>
    <row r="224" spans="54:85" x14ac:dyDescent="0.45">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row>
    <row r="225" spans="54:85" x14ac:dyDescent="0.45">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row>
    <row r="226" spans="54:85" x14ac:dyDescent="0.45">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row>
    <row r="227" spans="54:85" x14ac:dyDescent="0.45">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row>
    <row r="228" spans="54:85" ht="17.399999999999999" x14ac:dyDescent="0.5">
      <c r="BB228" s="17"/>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row>
    <row r="229" spans="54:85" x14ac:dyDescent="0.45">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row>
    <row r="230" spans="54:85" x14ac:dyDescent="0.45">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row>
    <row r="231" spans="54:85" x14ac:dyDescent="0.45">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row>
    <row r="232" spans="54:85" x14ac:dyDescent="0.45">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row>
  </sheetData>
  <mergeCells count="20">
    <mergeCell ref="CF1:CG4"/>
    <mergeCell ref="BG6:BL7"/>
    <mergeCell ref="BW6:CB7"/>
    <mergeCell ref="A7:A8"/>
    <mergeCell ref="B7:B8"/>
    <mergeCell ref="CF80:CG83"/>
    <mergeCell ref="BO85:BT86"/>
    <mergeCell ref="BO139:BT140"/>
    <mergeCell ref="BB155:BZ158"/>
    <mergeCell ref="CA155:CE158"/>
    <mergeCell ref="CF155:CG158"/>
    <mergeCell ref="BG160:BL161"/>
    <mergeCell ref="BW160:CB161"/>
    <mergeCell ref="BO198:BT199"/>
    <mergeCell ref="BG199:BL200"/>
    <mergeCell ref="B3:C3"/>
    <mergeCell ref="BB80:BZ83"/>
    <mergeCell ref="CA80:CE83"/>
    <mergeCell ref="BB1:BZ4"/>
    <mergeCell ref="CA1:CE4"/>
  </mergeCells>
  <phoneticPr fontId="4"/>
  <dataValidations count="1">
    <dataValidation type="list" allowBlank="1" showInputMessage="1" showErrorMessage="1" sqref="B3:C3" xr:uid="{00000000-0002-0000-0300-000000000000}">
      <formula1>$AZ$1:$AZ$48</formula1>
    </dataValidation>
  </dataValidations>
  <printOptions horizontalCentered="1"/>
  <pageMargins left="0.39370078740157483" right="0.19685039370078741" top="0.39370078740157483" bottom="0.39370078740157483" header="0.23622047244094491" footer="0.23622047244094491"/>
  <pageSetup paperSize="9" scale="45" orientation="landscape" horizontalDpi="300" verticalDpi="300" r:id="rId1"/>
  <headerFooter>
    <oddFooter>&amp;C&amp;16&amp;P/&amp;N</oddFooter>
  </headerFooter>
  <rowBreaks count="2" manualBreakCount="2">
    <brk id="79" min="53" max="84" man="1"/>
    <brk id="154" min="53" max="84"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D7263-E77D-4E5F-9860-E1B7E729AE67}">
  <sheetPr codeName="Sheet14">
    <tabColor theme="5"/>
  </sheetPr>
  <dimension ref="A1:XFD382"/>
  <sheetViews>
    <sheetView topLeftCell="A4" workbookViewId="0">
      <selection activeCell="A5" sqref="A5:AL382"/>
    </sheetView>
  </sheetViews>
  <sheetFormatPr defaultColWidth="9.109375" defaultRowHeight="15" x14ac:dyDescent="0.45"/>
  <cols>
    <col min="1" max="1" width="10.44140625" style="74" customWidth="1"/>
    <col min="2" max="2" width="9.44140625" style="74" customWidth="1"/>
    <col min="3" max="3" width="15.44140625" style="74" customWidth="1"/>
    <col min="4" max="4" width="9.44140625" style="86" customWidth="1"/>
    <col min="5" max="38" width="5.44140625" style="86" customWidth="1"/>
    <col min="39" max="39" width="9.33203125" style="86" customWidth="1"/>
    <col min="40" max="16384" width="9.109375" style="86"/>
  </cols>
  <sheetData>
    <row r="1" spans="1:16384" s="74" customFormat="1" ht="12.6" x14ac:dyDescent="0.45">
      <c r="A1" s="127" t="s">
        <v>1028</v>
      </c>
      <c r="B1" s="127"/>
      <c r="C1" s="128"/>
      <c r="D1" s="128"/>
      <c r="E1" s="127" t="s">
        <v>1029</v>
      </c>
    </row>
    <row r="2" spans="1:16384" s="74" customFormat="1" x14ac:dyDescent="0.45">
      <c r="A2" s="129"/>
      <c r="B2" s="129"/>
      <c r="D2" s="130"/>
      <c r="E2" s="131" t="s">
        <v>1030</v>
      </c>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row>
    <row r="3" spans="1:16384" s="74" customFormat="1" ht="12.6" x14ac:dyDescent="0.45">
      <c r="A3" s="85"/>
      <c r="B3" s="85"/>
      <c r="C3" s="85"/>
      <c r="D3" s="231" t="s">
        <v>1031</v>
      </c>
      <c r="E3" s="233" t="s">
        <v>1032</v>
      </c>
      <c r="F3" s="234"/>
      <c r="G3" s="234"/>
      <c r="H3" s="234"/>
      <c r="I3" s="234"/>
      <c r="J3" s="234"/>
      <c r="K3" s="234"/>
      <c r="L3" s="234"/>
      <c r="M3" s="234"/>
      <c r="N3" s="234"/>
      <c r="O3" s="234"/>
      <c r="P3" s="234"/>
      <c r="Q3" s="234"/>
      <c r="R3" s="234"/>
      <c r="S3" s="234"/>
      <c r="T3" s="234"/>
      <c r="U3" s="235"/>
      <c r="V3" s="233" t="s">
        <v>1033</v>
      </c>
      <c r="W3" s="234"/>
      <c r="X3" s="234"/>
      <c r="Y3" s="234"/>
      <c r="Z3" s="234"/>
      <c r="AA3" s="234"/>
      <c r="AB3" s="234"/>
      <c r="AC3" s="234"/>
      <c r="AD3" s="234"/>
      <c r="AE3" s="234"/>
      <c r="AF3" s="234"/>
      <c r="AG3" s="234"/>
      <c r="AH3" s="234"/>
      <c r="AI3" s="234"/>
      <c r="AJ3" s="234"/>
      <c r="AK3" s="234"/>
      <c r="AL3" s="235"/>
    </row>
    <row r="4" spans="1:16384" s="74" customFormat="1" ht="36.75" customHeight="1" x14ac:dyDescent="0.45">
      <c r="A4" s="83" t="s">
        <v>211</v>
      </c>
      <c r="B4" s="83" t="s">
        <v>212</v>
      </c>
      <c r="C4" s="83" t="s">
        <v>213</v>
      </c>
      <c r="D4" s="232"/>
      <c r="E4" s="84" t="s">
        <v>601</v>
      </c>
      <c r="F4" s="84" t="s">
        <v>602</v>
      </c>
      <c r="G4" s="84" t="s">
        <v>603</v>
      </c>
      <c r="H4" s="84" t="s">
        <v>604</v>
      </c>
      <c r="I4" s="84" t="s">
        <v>605</v>
      </c>
      <c r="J4" s="84" t="s">
        <v>606</v>
      </c>
      <c r="K4" s="84" t="s">
        <v>607</v>
      </c>
      <c r="L4" s="84" t="s">
        <v>608</v>
      </c>
      <c r="M4" s="84" t="s">
        <v>609</v>
      </c>
      <c r="N4" s="84" t="s">
        <v>610</v>
      </c>
      <c r="O4" s="84" t="s">
        <v>611</v>
      </c>
      <c r="P4" s="84" t="s">
        <v>612</v>
      </c>
      <c r="Q4" s="84" t="s">
        <v>613</v>
      </c>
      <c r="R4" s="84" t="s">
        <v>614</v>
      </c>
      <c r="S4" s="84" t="s">
        <v>615</v>
      </c>
      <c r="T4" s="84" t="s">
        <v>616</v>
      </c>
      <c r="U4" s="84" t="s">
        <v>617</v>
      </c>
      <c r="V4" s="84" t="s">
        <v>601</v>
      </c>
      <c r="W4" s="84" t="s">
        <v>602</v>
      </c>
      <c r="X4" s="84" t="s">
        <v>603</v>
      </c>
      <c r="Y4" s="84" t="s">
        <v>604</v>
      </c>
      <c r="Z4" s="84" t="s">
        <v>605</v>
      </c>
      <c r="AA4" s="84" t="s">
        <v>606</v>
      </c>
      <c r="AB4" s="84" t="s">
        <v>607</v>
      </c>
      <c r="AC4" s="84" t="s">
        <v>608</v>
      </c>
      <c r="AD4" s="84" t="s">
        <v>609</v>
      </c>
      <c r="AE4" s="84" t="s">
        <v>610</v>
      </c>
      <c r="AF4" s="84" t="s">
        <v>611</v>
      </c>
      <c r="AG4" s="84" t="s">
        <v>612</v>
      </c>
      <c r="AH4" s="84" t="s">
        <v>613</v>
      </c>
      <c r="AI4" s="84" t="s">
        <v>614</v>
      </c>
      <c r="AJ4" s="84" t="s">
        <v>615</v>
      </c>
      <c r="AK4" s="84" t="s">
        <v>616</v>
      </c>
      <c r="AL4" s="84" t="s">
        <v>617</v>
      </c>
    </row>
    <row r="5" spans="1:16384" x14ac:dyDescent="0.45">
      <c r="A5" s="81" t="s">
        <v>618</v>
      </c>
      <c r="B5" s="81" t="s">
        <v>619</v>
      </c>
      <c r="C5" s="81" t="s">
        <v>620</v>
      </c>
      <c r="D5" s="174">
        <v>1266.5424399999999</v>
      </c>
      <c r="E5" s="174">
        <v>23.684423958847201</v>
      </c>
      <c r="F5" s="174">
        <v>26.711704310701801</v>
      </c>
      <c r="G5" s="174">
        <v>28.138708180483501</v>
      </c>
      <c r="H5" s="174">
        <v>29.3080432948869</v>
      </c>
      <c r="I5" s="174">
        <v>32.786376478298799</v>
      </c>
      <c r="J5" s="174">
        <v>33.217437854703597</v>
      </c>
      <c r="K5" s="174">
        <v>34.768360744391799</v>
      </c>
      <c r="L5" s="174">
        <v>38.734339422893903</v>
      </c>
      <c r="M5" s="174">
        <v>43.287160816924597</v>
      </c>
      <c r="N5" s="174">
        <v>50.367186162890199</v>
      </c>
      <c r="O5" s="174">
        <v>44.459336138063101</v>
      </c>
      <c r="P5" s="174">
        <v>40.125780704120402</v>
      </c>
      <c r="Q5" s="174">
        <v>36.719712780804102</v>
      </c>
      <c r="R5" s="174">
        <v>39.398967800341097</v>
      </c>
      <c r="S5" s="174">
        <v>44.162244513144699</v>
      </c>
      <c r="T5" s="174">
        <v>30.733697066396701</v>
      </c>
      <c r="U5" s="174">
        <v>41.389542691734803</v>
      </c>
      <c r="V5" s="177">
        <v>22.531370029530301</v>
      </c>
      <c r="W5" s="177">
        <v>25.4086294615546</v>
      </c>
      <c r="X5" s="177">
        <v>26.7260353538401</v>
      </c>
      <c r="Y5" s="177">
        <v>27.882409524833101</v>
      </c>
      <c r="Z5" s="177">
        <v>30.986435462900499</v>
      </c>
      <c r="AA5" s="177">
        <v>31.214772083230301</v>
      </c>
      <c r="AB5" s="177">
        <v>32.987071086601901</v>
      </c>
      <c r="AC5" s="177">
        <v>37.247741215316701</v>
      </c>
      <c r="AD5" s="177">
        <v>41.758079517057702</v>
      </c>
      <c r="AE5" s="177">
        <v>48.845615409706298</v>
      </c>
      <c r="AF5" s="177">
        <v>43.565471074771402</v>
      </c>
      <c r="AG5" s="177">
        <v>39.967489182283501</v>
      </c>
      <c r="AH5" s="177">
        <v>37.406772791021197</v>
      </c>
      <c r="AI5" s="177">
        <v>41.5897572650968</v>
      </c>
      <c r="AJ5" s="177">
        <v>49.215202311462903</v>
      </c>
      <c r="AK5" s="177">
        <v>38.172988562884598</v>
      </c>
      <c r="AL5" s="177">
        <v>73.043576748280799</v>
      </c>
      <c r="AM5" s="76"/>
      <c r="AN5" s="76"/>
      <c r="AO5" s="76"/>
      <c r="AP5" s="132"/>
      <c r="AQ5" s="132"/>
      <c r="AR5" s="132"/>
      <c r="AS5" s="132"/>
      <c r="AT5" s="132"/>
      <c r="AU5" s="132"/>
      <c r="AV5" s="132"/>
      <c r="AW5" s="132"/>
      <c r="AX5" s="132"/>
      <c r="AY5" s="132"/>
      <c r="AZ5" s="132"/>
      <c r="BA5" s="132"/>
      <c r="BB5" s="132"/>
      <c r="BC5" s="132"/>
      <c r="BD5" s="132"/>
      <c r="BE5" s="132"/>
      <c r="BF5" s="132"/>
      <c r="BG5" s="132"/>
      <c r="BH5" s="133"/>
      <c r="BI5" s="133"/>
      <c r="BJ5" s="133"/>
      <c r="BK5" s="133"/>
      <c r="BL5" s="133"/>
      <c r="BM5" s="133"/>
      <c r="BN5" s="133"/>
      <c r="BO5" s="133"/>
      <c r="BP5" s="133"/>
      <c r="BQ5" s="133"/>
      <c r="BR5" s="133"/>
      <c r="BS5" s="133"/>
      <c r="BT5" s="133"/>
      <c r="BU5" s="133"/>
      <c r="BV5" s="133"/>
      <c r="BW5" s="133"/>
      <c r="BX5" s="133"/>
      <c r="BY5" s="76"/>
      <c r="BZ5" s="76"/>
      <c r="CA5" s="76"/>
      <c r="CB5" s="132"/>
      <c r="CC5" s="132"/>
      <c r="CD5" s="132"/>
      <c r="CE5" s="132"/>
      <c r="CF5" s="132"/>
      <c r="CG5" s="132"/>
      <c r="CH5" s="132"/>
      <c r="CI5" s="132"/>
      <c r="CJ5" s="132"/>
      <c r="CK5" s="132"/>
      <c r="CL5" s="132"/>
      <c r="CM5" s="132"/>
      <c r="CN5" s="132"/>
      <c r="CO5" s="132"/>
      <c r="CP5" s="132"/>
      <c r="CQ5" s="132"/>
      <c r="CR5" s="132"/>
      <c r="CS5" s="132"/>
      <c r="CT5" s="133"/>
      <c r="CU5" s="133"/>
      <c r="CV5" s="133"/>
      <c r="CW5" s="133"/>
      <c r="CX5" s="133"/>
      <c r="CY5" s="133"/>
      <c r="CZ5" s="133"/>
      <c r="DA5" s="133"/>
      <c r="DB5" s="133"/>
      <c r="DC5" s="133"/>
      <c r="DD5" s="133"/>
      <c r="DE5" s="133"/>
      <c r="DF5" s="133"/>
      <c r="DG5" s="133"/>
      <c r="DH5" s="133"/>
      <c r="DI5" s="133"/>
      <c r="DJ5" s="133"/>
      <c r="DK5" s="76"/>
      <c r="DL5" s="76"/>
      <c r="DM5" s="76"/>
      <c r="DN5" s="132"/>
      <c r="DO5" s="132"/>
      <c r="DP5" s="132"/>
      <c r="DQ5" s="132"/>
      <c r="DR5" s="132"/>
      <c r="DS5" s="132"/>
      <c r="DT5" s="132"/>
      <c r="DU5" s="132"/>
      <c r="DV5" s="132"/>
      <c r="DW5" s="132"/>
      <c r="DX5" s="132"/>
      <c r="DY5" s="132"/>
      <c r="DZ5" s="132"/>
      <c r="EA5" s="132"/>
      <c r="EB5" s="132"/>
      <c r="EC5" s="132"/>
      <c r="ED5" s="132"/>
      <c r="EE5" s="132"/>
      <c r="EF5" s="133"/>
      <c r="EG5" s="133"/>
      <c r="EH5" s="133"/>
      <c r="EI5" s="133"/>
      <c r="EJ5" s="133"/>
      <c r="EK5" s="133"/>
      <c r="EL5" s="133"/>
      <c r="EM5" s="133"/>
      <c r="EN5" s="133"/>
      <c r="EO5" s="133"/>
      <c r="EP5" s="133"/>
      <c r="EQ5" s="133"/>
      <c r="ER5" s="133"/>
      <c r="ES5" s="133"/>
      <c r="ET5" s="133"/>
      <c r="EU5" s="133"/>
      <c r="EV5" s="133"/>
      <c r="EW5" s="76"/>
      <c r="EX5" s="76"/>
      <c r="EY5" s="76"/>
      <c r="EZ5" s="132"/>
      <c r="FA5" s="132"/>
      <c r="FB5" s="132"/>
      <c r="FC5" s="132"/>
      <c r="FD5" s="132"/>
      <c r="FE5" s="132"/>
      <c r="FF5" s="132"/>
      <c r="FG5" s="132"/>
      <c r="FH5" s="132"/>
      <c r="FI5" s="132"/>
      <c r="FJ5" s="132"/>
      <c r="FK5" s="132"/>
      <c r="FL5" s="132"/>
      <c r="FM5" s="132"/>
      <c r="FN5" s="132"/>
      <c r="FO5" s="132"/>
      <c r="FP5" s="132"/>
      <c r="FQ5" s="132"/>
      <c r="FR5" s="133"/>
      <c r="FS5" s="133"/>
      <c r="FT5" s="133"/>
      <c r="FU5" s="133"/>
      <c r="FV5" s="133"/>
      <c r="FW5" s="133"/>
      <c r="FX5" s="133"/>
      <c r="FY5" s="133"/>
      <c r="FZ5" s="133"/>
      <c r="GA5" s="133"/>
      <c r="GB5" s="133"/>
      <c r="GC5" s="133"/>
      <c r="GD5" s="133"/>
      <c r="GE5" s="133"/>
      <c r="GF5" s="133"/>
      <c r="GG5" s="133"/>
      <c r="GH5" s="133"/>
      <c r="GI5" s="76"/>
      <c r="GJ5" s="76"/>
      <c r="GK5" s="76"/>
      <c r="GL5" s="132"/>
      <c r="GM5" s="132"/>
      <c r="GN5" s="132"/>
      <c r="GO5" s="132"/>
      <c r="GP5" s="132"/>
      <c r="GQ5" s="132"/>
      <c r="GR5" s="132"/>
      <c r="GS5" s="132"/>
      <c r="GT5" s="132"/>
      <c r="GU5" s="132"/>
      <c r="GV5" s="132"/>
      <c r="GW5" s="132"/>
      <c r="GX5" s="132"/>
      <c r="GY5" s="132"/>
      <c r="GZ5" s="132"/>
      <c r="HA5" s="132"/>
      <c r="HB5" s="132"/>
      <c r="HC5" s="132"/>
      <c r="HD5" s="133"/>
      <c r="HE5" s="133"/>
      <c r="HF5" s="133"/>
      <c r="HG5" s="133"/>
      <c r="HH5" s="133"/>
      <c r="HI5" s="133"/>
      <c r="HJ5" s="133"/>
      <c r="HK5" s="133"/>
      <c r="HL5" s="133"/>
      <c r="HM5" s="133"/>
      <c r="HN5" s="133"/>
      <c r="HO5" s="133"/>
      <c r="HP5" s="133"/>
      <c r="HQ5" s="133"/>
      <c r="HR5" s="133"/>
      <c r="HS5" s="133"/>
      <c r="HT5" s="133"/>
      <c r="HU5" s="76"/>
      <c r="HV5" s="76"/>
      <c r="HW5" s="76"/>
      <c r="HX5" s="132"/>
      <c r="HY5" s="132"/>
      <c r="HZ5" s="132"/>
      <c r="IA5" s="132"/>
      <c r="IB5" s="132"/>
      <c r="IC5" s="132"/>
      <c r="ID5" s="132"/>
      <c r="IE5" s="132"/>
      <c r="IF5" s="132"/>
      <c r="IG5" s="132"/>
      <c r="IH5" s="132"/>
      <c r="II5" s="132"/>
      <c r="IJ5" s="132"/>
      <c r="IK5" s="132"/>
      <c r="IL5" s="132"/>
      <c r="IM5" s="132"/>
      <c r="IN5" s="132"/>
      <c r="IO5" s="132"/>
      <c r="IP5" s="133"/>
      <c r="IQ5" s="133"/>
      <c r="IR5" s="133"/>
      <c r="IS5" s="133"/>
      <c r="IT5" s="133"/>
      <c r="IU5" s="133"/>
      <c r="IV5" s="133"/>
      <c r="IW5" s="133"/>
      <c r="IX5" s="133"/>
      <c r="IY5" s="133"/>
      <c r="IZ5" s="133"/>
      <c r="JA5" s="133"/>
      <c r="JB5" s="133"/>
      <c r="JC5" s="133"/>
      <c r="JD5" s="133"/>
      <c r="JE5" s="133"/>
      <c r="JF5" s="133"/>
      <c r="JG5" s="76"/>
      <c r="JH5" s="76"/>
      <c r="JI5" s="76"/>
      <c r="JJ5" s="132"/>
      <c r="JK5" s="132"/>
      <c r="JL5" s="132"/>
      <c r="JM5" s="132"/>
      <c r="JN5" s="132"/>
      <c r="JO5" s="132"/>
      <c r="JP5" s="132"/>
      <c r="JQ5" s="132"/>
      <c r="JR5" s="132"/>
      <c r="JS5" s="132"/>
      <c r="JT5" s="132"/>
      <c r="JU5" s="132"/>
      <c r="JV5" s="132"/>
      <c r="JW5" s="132"/>
      <c r="JX5" s="132"/>
      <c r="JY5" s="132"/>
      <c r="JZ5" s="132"/>
      <c r="KA5" s="132"/>
      <c r="KB5" s="133"/>
      <c r="KC5" s="133"/>
      <c r="KD5" s="133"/>
      <c r="KE5" s="133"/>
      <c r="KF5" s="133"/>
      <c r="KG5" s="133"/>
      <c r="KH5" s="133"/>
      <c r="KI5" s="133"/>
      <c r="KJ5" s="133"/>
      <c r="KK5" s="133"/>
      <c r="KL5" s="133"/>
      <c r="KM5" s="133"/>
      <c r="KN5" s="133"/>
      <c r="KO5" s="133"/>
      <c r="KP5" s="133"/>
      <c r="KQ5" s="133"/>
      <c r="KR5" s="133"/>
      <c r="KS5" s="76"/>
      <c r="KT5" s="76"/>
      <c r="KU5" s="76"/>
      <c r="KV5" s="132"/>
      <c r="KW5" s="132"/>
      <c r="KX5" s="132"/>
      <c r="KY5" s="132"/>
      <c r="KZ5" s="132"/>
      <c r="LA5" s="132"/>
      <c r="LB5" s="132"/>
      <c r="LC5" s="132"/>
      <c r="LD5" s="132"/>
      <c r="LE5" s="132"/>
      <c r="LF5" s="132"/>
      <c r="LG5" s="132"/>
      <c r="LH5" s="132"/>
      <c r="LI5" s="132"/>
      <c r="LJ5" s="132"/>
      <c r="LK5" s="132"/>
      <c r="LL5" s="132"/>
      <c r="LM5" s="132"/>
      <c r="LN5" s="133"/>
      <c r="LO5" s="133"/>
      <c r="LP5" s="133"/>
      <c r="LQ5" s="133"/>
      <c r="LR5" s="133"/>
      <c r="LS5" s="133"/>
      <c r="LT5" s="133"/>
      <c r="LU5" s="133"/>
      <c r="LV5" s="133"/>
      <c r="LW5" s="133"/>
      <c r="LX5" s="133"/>
      <c r="LY5" s="133"/>
      <c r="LZ5" s="133"/>
      <c r="MA5" s="133"/>
      <c r="MB5" s="133"/>
      <c r="MC5" s="133"/>
      <c r="MD5" s="133"/>
      <c r="ME5" s="76"/>
      <c r="MF5" s="76"/>
      <c r="MG5" s="76"/>
      <c r="MH5" s="132"/>
      <c r="MI5" s="132"/>
      <c r="MJ5" s="132"/>
      <c r="MK5" s="132"/>
      <c r="ML5" s="132"/>
      <c r="MM5" s="132"/>
      <c r="MN5" s="132"/>
      <c r="MO5" s="132"/>
      <c r="MP5" s="132"/>
      <c r="MQ5" s="132"/>
      <c r="MR5" s="132"/>
      <c r="MS5" s="132"/>
      <c r="MT5" s="132"/>
      <c r="MU5" s="132"/>
      <c r="MV5" s="132"/>
      <c r="MW5" s="132"/>
      <c r="MX5" s="132"/>
      <c r="MY5" s="132"/>
      <c r="MZ5" s="133"/>
      <c r="NA5" s="133"/>
      <c r="NB5" s="133"/>
      <c r="NC5" s="133"/>
      <c r="ND5" s="133"/>
      <c r="NE5" s="133"/>
      <c r="NF5" s="133"/>
      <c r="NG5" s="133"/>
      <c r="NH5" s="133"/>
      <c r="NI5" s="133"/>
      <c r="NJ5" s="133"/>
      <c r="NK5" s="133"/>
      <c r="NL5" s="133"/>
      <c r="NM5" s="133"/>
      <c r="NN5" s="133"/>
      <c r="NO5" s="133"/>
      <c r="NP5" s="133"/>
      <c r="NQ5" s="76"/>
      <c r="NR5" s="76"/>
      <c r="NS5" s="76"/>
      <c r="NT5" s="132"/>
      <c r="NU5" s="132"/>
      <c r="NV5" s="132"/>
      <c r="NW5" s="132"/>
      <c r="NX5" s="132"/>
      <c r="NY5" s="132"/>
      <c r="NZ5" s="132"/>
      <c r="OA5" s="132"/>
      <c r="OB5" s="132"/>
      <c r="OC5" s="132"/>
      <c r="OD5" s="132"/>
      <c r="OE5" s="132"/>
      <c r="OF5" s="132"/>
      <c r="OG5" s="132"/>
      <c r="OH5" s="132"/>
      <c r="OI5" s="132"/>
      <c r="OJ5" s="132"/>
      <c r="OK5" s="132"/>
      <c r="OL5" s="133"/>
      <c r="OM5" s="133"/>
      <c r="ON5" s="133"/>
      <c r="OO5" s="133"/>
      <c r="OP5" s="133"/>
      <c r="OQ5" s="133"/>
      <c r="OR5" s="133"/>
      <c r="OS5" s="133"/>
      <c r="OT5" s="133"/>
      <c r="OU5" s="133"/>
      <c r="OV5" s="133"/>
      <c r="OW5" s="133"/>
      <c r="OX5" s="133"/>
      <c r="OY5" s="133"/>
      <c r="OZ5" s="133"/>
      <c r="PA5" s="133"/>
      <c r="PB5" s="133"/>
      <c r="PC5" s="76"/>
      <c r="PD5" s="76"/>
      <c r="PE5" s="76"/>
      <c r="PF5" s="132"/>
      <c r="PG5" s="132"/>
      <c r="PH5" s="132"/>
      <c r="PI5" s="132"/>
      <c r="PJ5" s="132"/>
      <c r="PK5" s="132"/>
      <c r="PL5" s="132"/>
      <c r="PM5" s="132"/>
      <c r="PN5" s="132"/>
      <c r="PO5" s="132"/>
      <c r="PP5" s="132"/>
      <c r="PQ5" s="132"/>
      <c r="PR5" s="132"/>
      <c r="PS5" s="132"/>
      <c r="PT5" s="132"/>
      <c r="PU5" s="132"/>
      <c r="PV5" s="132"/>
      <c r="PW5" s="132"/>
      <c r="PX5" s="133"/>
      <c r="PY5" s="133"/>
      <c r="PZ5" s="133"/>
      <c r="QA5" s="133"/>
      <c r="QB5" s="133"/>
      <c r="QC5" s="133"/>
      <c r="QD5" s="133"/>
      <c r="QE5" s="133"/>
      <c r="QF5" s="133"/>
      <c r="QG5" s="133"/>
      <c r="QH5" s="133"/>
      <c r="QI5" s="133"/>
      <c r="QJ5" s="133"/>
      <c r="QK5" s="133"/>
      <c r="QL5" s="133"/>
      <c r="QM5" s="133"/>
      <c r="QN5" s="133"/>
      <c r="QO5" s="76"/>
      <c r="QP5" s="76"/>
      <c r="QQ5" s="76"/>
      <c r="QR5" s="132"/>
      <c r="QS5" s="132"/>
      <c r="QT5" s="132"/>
      <c r="QU5" s="132"/>
      <c r="QV5" s="132"/>
      <c r="QW5" s="132"/>
      <c r="QX5" s="132"/>
      <c r="QY5" s="132"/>
      <c r="QZ5" s="132"/>
      <c r="RA5" s="132"/>
      <c r="RB5" s="132"/>
      <c r="RC5" s="132"/>
      <c r="RD5" s="132"/>
      <c r="RE5" s="132"/>
      <c r="RF5" s="132"/>
      <c r="RG5" s="132"/>
      <c r="RH5" s="132"/>
      <c r="RI5" s="132"/>
      <c r="RJ5" s="133"/>
      <c r="RK5" s="133"/>
      <c r="RL5" s="133"/>
      <c r="RM5" s="133"/>
      <c r="RN5" s="133"/>
      <c r="RO5" s="133"/>
      <c r="RP5" s="133"/>
      <c r="RQ5" s="133"/>
      <c r="RR5" s="133"/>
      <c r="RS5" s="133"/>
      <c r="RT5" s="133"/>
      <c r="RU5" s="133"/>
      <c r="RV5" s="133"/>
      <c r="RW5" s="133"/>
      <c r="RX5" s="133"/>
      <c r="RY5" s="133"/>
      <c r="RZ5" s="133"/>
      <c r="SA5" s="76"/>
      <c r="SB5" s="76"/>
      <c r="SC5" s="76"/>
      <c r="SD5" s="132"/>
      <c r="SE5" s="132"/>
      <c r="SF5" s="132"/>
      <c r="SG5" s="132"/>
      <c r="SH5" s="132"/>
      <c r="SI5" s="132"/>
      <c r="SJ5" s="132"/>
      <c r="SK5" s="132"/>
      <c r="SL5" s="132"/>
      <c r="SM5" s="132"/>
      <c r="SN5" s="132"/>
      <c r="SO5" s="132"/>
      <c r="SP5" s="132"/>
      <c r="SQ5" s="132"/>
      <c r="SR5" s="132"/>
      <c r="SS5" s="132"/>
      <c r="ST5" s="132"/>
      <c r="SU5" s="132"/>
      <c r="SV5" s="133"/>
      <c r="SW5" s="133"/>
      <c r="SX5" s="133"/>
      <c r="SY5" s="133"/>
      <c r="SZ5" s="133"/>
      <c r="TA5" s="133"/>
      <c r="TB5" s="133"/>
      <c r="TC5" s="133"/>
      <c r="TD5" s="133"/>
      <c r="TE5" s="133"/>
      <c r="TF5" s="133"/>
      <c r="TG5" s="133"/>
      <c r="TH5" s="133"/>
      <c r="TI5" s="133"/>
      <c r="TJ5" s="133"/>
      <c r="TK5" s="133"/>
      <c r="TL5" s="133"/>
      <c r="TM5" s="76"/>
      <c r="TN5" s="76"/>
      <c r="TO5" s="76"/>
      <c r="TP5" s="132"/>
      <c r="TQ5" s="132"/>
      <c r="TR5" s="132"/>
      <c r="TS5" s="132"/>
      <c r="TT5" s="132"/>
      <c r="TU5" s="132"/>
      <c r="TV5" s="132"/>
      <c r="TW5" s="132"/>
      <c r="TX5" s="132"/>
      <c r="TY5" s="132"/>
      <c r="TZ5" s="132"/>
      <c r="UA5" s="132"/>
      <c r="UB5" s="132"/>
      <c r="UC5" s="132"/>
      <c r="UD5" s="132"/>
      <c r="UE5" s="132"/>
      <c r="UF5" s="132"/>
      <c r="UG5" s="132"/>
      <c r="UH5" s="133"/>
      <c r="UI5" s="133"/>
      <c r="UJ5" s="133"/>
      <c r="UK5" s="133"/>
      <c r="UL5" s="133"/>
      <c r="UM5" s="133"/>
      <c r="UN5" s="133"/>
      <c r="UO5" s="133"/>
      <c r="UP5" s="133"/>
      <c r="UQ5" s="133"/>
      <c r="UR5" s="133"/>
      <c r="US5" s="133"/>
      <c r="UT5" s="133"/>
      <c r="UU5" s="133"/>
      <c r="UV5" s="133"/>
      <c r="UW5" s="133"/>
      <c r="UX5" s="133"/>
      <c r="UY5" s="76"/>
      <c r="UZ5" s="76"/>
      <c r="VA5" s="76"/>
      <c r="VB5" s="132"/>
      <c r="VC5" s="132"/>
      <c r="VD5" s="132"/>
      <c r="VE5" s="132"/>
      <c r="VF5" s="132"/>
      <c r="VG5" s="132"/>
      <c r="VH5" s="132"/>
      <c r="VI5" s="132"/>
      <c r="VJ5" s="132"/>
      <c r="VK5" s="132"/>
      <c r="VL5" s="132"/>
      <c r="VM5" s="132"/>
      <c r="VN5" s="132"/>
      <c r="VO5" s="132"/>
      <c r="VP5" s="132"/>
      <c r="VQ5" s="132"/>
      <c r="VR5" s="132"/>
      <c r="VS5" s="132"/>
      <c r="VT5" s="133"/>
      <c r="VU5" s="133"/>
      <c r="VV5" s="133"/>
      <c r="VW5" s="133"/>
      <c r="VX5" s="133"/>
      <c r="VY5" s="133"/>
      <c r="VZ5" s="133"/>
      <c r="WA5" s="133"/>
      <c r="WB5" s="133"/>
      <c r="WC5" s="133"/>
      <c r="WD5" s="133"/>
      <c r="WE5" s="133"/>
      <c r="WF5" s="133"/>
      <c r="WG5" s="133"/>
      <c r="WH5" s="133"/>
      <c r="WI5" s="133"/>
      <c r="WJ5" s="133"/>
      <c r="WK5" s="76"/>
      <c r="WL5" s="76"/>
      <c r="WM5" s="76"/>
      <c r="WN5" s="132"/>
      <c r="WO5" s="132"/>
      <c r="WP5" s="132"/>
      <c r="WQ5" s="132"/>
      <c r="WR5" s="132"/>
      <c r="WS5" s="132"/>
      <c r="WT5" s="132"/>
      <c r="WU5" s="132"/>
      <c r="WV5" s="132"/>
      <c r="WW5" s="132"/>
      <c r="WX5" s="132"/>
      <c r="WY5" s="132"/>
      <c r="WZ5" s="132"/>
      <c r="XA5" s="132"/>
      <c r="XB5" s="132"/>
      <c r="XC5" s="132"/>
      <c r="XD5" s="132"/>
      <c r="XE5" s="132"/>
      <c r="XF5" s="133"/>
      <c r="XG5" s="133"/>
      <c r="XH5" s="133"/>
      <c r="XI5" s="133"/>
      <c r="XJ5" s="133"/>
      <c r="XK5" s="133"/>
      <c r="XL5" s="133"/>
      <c r="XM5" s="133"/>
      <c r="XN5" s="133"/>
      <c r="XO5" s="133"/>
      <c r="XP5" s="133"/>
      <c r="XQ5" s="133"/>
      <c r="XR5" s="133"/>
      <c r="XS5" s="133"/>
      <c r="XT5" s="133"/>
      <c r="XU5" s="133"/>
      <c r="XV5" s="133"/>
      <c r="XW5" s="76"/>
      <c r="XX5" s="76"/>
      <c r="XY5" s="76"/>
      <c r="XZ5" s="132"/>
      <c r="YA5" s="132"/>
      <c r="YB5" s="132"/>
      <c r="YC5" s="132"/>
      <c r="YD5" s="132"/>
      <c r="YE5" s="132"/>
      <c r="YF5" s="132"/>
      <c r="YG5" s="132"/>
      <c r="YH5" s="132"/>
      <c r="YI5" s="132"/>
      <c r="YJ5" s="132"/>
      <c r="YK5" s="132"/>
      <c r="YL5" s="132"/>
      <c r="YM5" s="132"/>
      <c r="YN5" s="132"/>
      <c r="YO5" s="132"/>
      <c r="YP5" s="132"/>
      <c r="YQ5" s="132"/>
      <c r="YR5" s="133"/>
      <c r="YS5" s="133"/>
      <c r="YT5" s="133"/>
      <c r="YU5" s="133"/>
      <c r="YV5" s="133"/>
      <c r="YW5" s="133"/>
      <c r="YX5" s="133"/>
      <c r="YY5" s="133"/>
      <c r="YZ5" s="133"/>
      <c r="ZA5" s="133"/>
      <c r="ZB5" s="133"/>
      <c r="ZC5" s="133"/>
      <c r="ZD5" s="133"/>
      <c r="ZE5" s="133"/>
      <c r="ZF5" s="133"/>
      <c r="ZG5" s="133"/>
      <c r="ZH5" s="133"/>
      <c r="ZI5" s="76"/>
      <c r="ZJ5" s="76"/>
      <c r="ZK5" s="76"/>
      <c r="ZL5" s="132"/>
      <c r="ZM5" s="132"/>
      <c r="ZN5" s="132"/>
      <c r="ZO5" s="132"/>
      <c r="ZP5" s="132"/>
      <c r="ZQ5" s="132"/>
      <c r="ZR5" s="132"/>
      <c r="ZS5" s="132"/>
      <c r="ZT5" s="132"/>
      <c r="ZU5" s="132"/>
      <c r="ZV5" s="132"/>
      <c r="ZW5" s="132"/>
      <c r="ZX5" s="132"/>
      <c r="ZY5" s="132"/>
      <c r="ZZ5" s="132"/>
      <c r="AAA5" s="132"/>
      <c r="AAB5" s="132"/>
      <c r="AAC5" s="132"/>
      <c r="AAD5" s="133"/>
      <c r="AAE5" s="133"/>
      <c r="AAF5" s="133"/>
      <c r="AAG5" s="133"/>
      <c r="AAH5" s="133"/>
      <c r="AAI5" s="133"/>
      <c r="AAJ5" s="133"/>
      <c r="AAK5" s="133"/>
      <c r="AAL5" s="133"/>
      <c r="AAM5" s="133"/>
      <c r="AAN5" s="133"/>
      <c r="AAO5" s="133"/>
      <c r="AAP5" s="133"/>
      <c r="AAQ5" s="133"/>
      <c r="AAR5" s="133"/>
      <c r="AAS5" s="133"/>
      <c r="AAT5" s="133"/>
      <c r="AAU5" s="76"/>
      <c r="AAV5" s="76"/>
      <c r="AAW5" s="76"/>
      <c r="AAX5" s="132"/>
      <c r="AAY5" s="132"/>
      <c r="AAZ5" s="132"/>
      <c r="ABA5" s="132"/>
      <c r="ABB5" s="132"/>
      <c r="ABC5" s="132"/>
      <c r="ABD5" s="132"/>
      <c r="ABE5" s="132"/>
      <c r="ABF5" s="132"/>
      <c r="ABG5" s="132"/>
      <c r="ABH5" s="132"/>
      <c r="ABI5" s="132"/>
      <c r="ABJ5" s="132"/>
      <c r="ABK5" s="132"/>
      <c r="ABL5" s="132"/>
      <c r="ABM5" s="132"/>
      <c r="ABN5" s="132"/>
      <c r="ABO5" s="132"/>
      <c r="ABP5" s="133"/>
      <c r="ABQ5" s="133"/>
      <c r="ABR5" s="133"/>
      <c r="ABS5" s="133"/>
      <c r="ABT5" s="133"/>
      <c r="ABU5" s="133"/>
      <c r="ABV5" s="133"/>
      <c r="ABW5" s="133"/>
      <c r="ABX5" s="133"/>
      <c r="ABY5" s="133"/>
      <c r="ABZ5" s="133"/>
      <c r="ACA5" s="133"/>
      <c r="ACB5" s="133"/>
      <c r="ACC5" s="133"/>
      <c r="ACD5" s="133"/>
      <c r="ACE5" s="133"/>
      <c r="ACF5" s="133"/>
      <c r="ACG5" s="76"/>
      <c r="ACH5" s="76"/>
      <c r="ACI5" s="76"/>
      <c r="ACJ5" s="132"/>
      <c r="ACK5" s="132"/>
      <c r="ACL5" s="132"/>
      <c r="ACM5" s="132"/>
      <c r="ACN5" s="132"/>
      <c r="ACO5" s="132"/>
      <c r="ACP5" s="132"/>
      <c r="ACQ5" s="132"/>
      <c r="ACR5" s="132"/>
      <c r="ACS5" s="132"/>
      <c r="ACT5" s="132"/>
      <c r="ACU5" s="132"/>
      <c r="ACV5" s="132"/>
      <c r="ACW5" s="132"/>
      <c r="ACX5" s="132"/>
      <c r="ACY5" s="132"/>
      <c r="ACZ5" s="132"/>
      <c r="ADA5" s="132"/>
      <c r="ADB5" s="133"/>
      <c r="ADC5" s="133"/>
      <c r="ADD5" s="133"/>
      <c r="ADE5" s="133"/>
      <c r="ADF5" s="133"/>
      <c r="ADG5" s="133"/>
      <c r="ADH5" s="133"/>
      <c r="ADI5" s="133"/>
      <c r="ADJ5" s="133"/>
      <c r="ADK5" s="133"/>
      <c r="ADL5" s="133"/>
      <c r="ADM5" s="133"/>
      <c r="ADN5" s="133"/>
      <c r="ADO5" s="133"/>
      <c r="ADP5" s="133"/>
      <c r="ADQ5" s="133"/>
      <c r="ADR5" s="133"/>
      <c r="ADS5" s="76"/>
      <c r="ADT5" s="76"/>
      <c r="ADU5" s="76"/>
      <c r="ADV5" s="132"/>
      <c r="ADW5" s="132"/>
      <c r="ADX5" s="132"/>
      <c r="ADY5" s="132"/>
      <c r="ADZ5" s="132"/>
      <c r="AEA5" s="132"/>
      <c r="AEB5" s="132"/>
      <c r="AEC5" s="132"/>
      <c r="AED5" s="132"/>
      <c r="AEE5" s="132"/>
      <c r="AEF5" s="132"/>
      <c r="AEG5" s="132"/>
      <c r="AEH5" s="132"/>
      <c r="AEI5" s="132"/>
      <c r="AEJ5" s="132"/>
      <c r="AEK5" s="132"/>
      <c r="AEL5" s="132"/>
      <c r="AEM5" s="132"/>
      <c r="AEN5" s="133"/>
      <c r="AEO5" s="133"/>
      <c r="AEP5" s="133"/>
      <c r="AEQ5" s="133"/>
      <c r="AER5" s="133"/>
      <c r="AES5" s="133"/>
      <c r="AET5" s="133"/>
      <c r="AEU5" s="133"/>
      <c r="AEV5" s="133"/>
      <c r="AEW5" s="133"/>
      <c r="AEX5" s="133"/>
      <c r="AEY5" s="133"/>
      <c r="AEZ5" s="133"/>
      <c r="AFA5" s="133"/>
      <c r="AFB5" s="133"/>
      <c r="AFC5" s="133"/>
      <c r="AFD5" s="133"/>
      <c r="AFE5" s="76"/>
      <c r="AFF5" s="76"/>
      <c r="AFG5" s="76"/>
      <c r="AFH5" s="132"/>
      <c r="AFI5" s="132"/>
      <c r="AFJ5" s="132"/>
      <c r="AFK5" s="132"/>
      <c r="AFL5" s="132"/>
      <c r="AFM5" s="132"/>
      <c r="AFN5" s="132"/>
      <c r="AFO5" s="132"/>
      <c r="AFP5" s="132"/>
      <c r="AFQ5" s="132"/>
      <c r="AFR5" s="132"/>
      <c r="AFS5" s="132"/>
      <c r="AFT5" s="132"/>
      <c r="AFU5" s="132"/>
      <c r="AFV5" s="132"/>
      <c r="AFW5" s="132"/>
      <c r="AFX5" s="132"/>
      <c r="AFY5" s="132"/>
      <c r="AFZ5" s="133"/>
      <c r="AGA5" s="133"/>
      <c r="AGB5" s="133"/>
      <c r="AGC5" s="133"/>
      <c r="AGD5" s="133"/>
      <c r="AGE5" s="133"/>
      <c r="AGF5" s="133"/>
      <c r="AGG5" s="133"/>
      <c r="AGH5" s="133"/>
      <c r="AGI5" s="133"/>
      <c r="AGJ5" s="133"/>
      <c r="AGK5" s="133"/>
      <c r="AGL5" s="133"/>
      <c r="AGM5" s="133"/>
      <c r="AGN5" s="133"/>
      <c r="AGO5" s="133"/>
      <c r="AGP5" s="133"/>
      <c r="AGQ5" s="76"/>
      <c r="AGR5" s="76"/>
      <c r="AGS5" s="76"/>
      <c r="AGT5" s="132"/>
      <c r="AGU5" s="132"/>
      <c r="AGV5" s="132"/>
      <c r="AGW5" s="132"/>
      <c r="AGX5" s="132"/>
      <c r="AGY5" s="132"/>
      <c r="AGZ5" s="132"/>
      <c r="AHA5" s="132"/>
      <c r="AHB5" s="132"/>
      <c r="AHC5" s="132"/>
      <c r="AHD5" s="132"/>
      <c r="AHE5" s="132"/>
      <c r="AHF5" s="132"/>
      <c r="AHG5" s="132"/>
      <c r="AHH5" s="132"/>
      <c r="AHI5" s="132"/>
      <c r="AHJ5" s="132"/>
      <c r="AHK5" s="132"/>
      <c r="AHL5" s="133"/>
      <c r="AHM5" s="133"/>
      <c r="AHN5" s="133"/>
      <c r="AHO5" s="133"/>
      <c r="AHP5" s="133"/>
      <c r="AHQ5" s="133"/>
      <c r="AHR5" s="133"/>
      <c r="AHS5" s="133"/>
      <c r="AHT5" s="133"/>
      <c r="AHU5" s="133"/>
      <c r="AHV5" s="133"/>
      <c r="AHW5" s="133"/>
      <c r="AHX5" s="133"/>
      <c r="AHY5" s="133"/>
      <c r="AHZ5" s="133"/>
      <c r="AIA5" s="133"/>
      <c r="AIB5" s="133"/>
      <c r="AIC5" s="76"/>
      <c r="AID5" s="76"/>
      <c r="AIE5" s="76"/>
      <c r="AIF5" s="132"/>
      <c r="AIG5" s="132"/>
      <c r="AIH5" s="132"/>
      <c r="AII5" s="132"/>
      <c r="AIJ5" s="132"/>
      <c r="AIK5" s="132"/>
      <c r="AIL5" s="132"/>
      <c r="AIM5" s="132"/>
      <c r="AIN5" s="132"/>
      <c r="AIO5" s="132"/>
      <c r="AIP5" s="132"/>
      <c r="AIQ5" s="132"/>
      <c r="AIR5" s="132"/>
      <c r="AIS5" s="132"/>
      <c r="AIT5" s="132"/>
      <c r="AIU5" s="132"/>
      <c r="AIV5" s="132"/>
      <c r="AIW5" s="132"/>
      <c r="AIX5" s="133"/>
      <c r="AIY5" s="133"/>
      <c r="AIZ5" s="133"/>
      <c r="AJA5" s="133"/>
      <c r="AJB5" s="133"/>
      <c r="AJC5" s="133"/>
      <c r="AJD5" s="133"/>
      <c r="AJE5" s="133"/>
      <c r="AJF5" s="133"/>
      <c r="AJG5" s="133"/>
      <c r="AJH5" s="133"/>
      <c r="AJI5" s="133"/>
      <c r="AJJ5" s="133"/>
      <c r="AJK5" s="133"/>
      <c r="AJL5" s="133"/>
      <c r="AJM5" s="133"/>
      <c r="AJN5" s="133"/>
      <c r="AJO5" s="76"/>
      <c r="AJP5" s="76"/>
      <c r="AJQ5" s="76"/>
      <c r="AJR5" s="132"/>
      <c r="AJS5" s="132"/>
      <c r="AJT5" s="132"/>
      <c r="AJU5" s="132"/>
      <c r="AJV5" s="132"/>
      <c r="AJW5" s="132"/>
      <c r="AJX5" s="132"/>
      <c r="AJY5" s="132"/>
      <c r="AJZ5" s="132"/>
      <c r="AKA5" s="132"/>
      <c r="AKB5" s="132"/>
      <c r="AKC5" s="132"/>
      <c r="AKD5" s="132"/>
      <c r="AKE5" s="132"/>
      <c r="AKF5" s="132"/>
      <c r="AKG5" s="132"/>
      <c r="AKH5" s="132"/>
      <c r="AKI5" s="132"/>
      <c r="AKJ5" s="133"/>
      <c r="AKK5" s="133"/>
      <c r="AKL5" s="133"/>
      <c r="AKM5" s="133"/>
      <c r="AKN5" s="133"/>
      <c r="AKO5" s="133"/>
      <c r="AKP5" s="133"/>
      <c r="AKQ5" s="133"/>
      <c r="AKR5" s="133"/>
      <c r="AKS5" s="133"/>
      <c r="AKT5" s="133"/>
      <c r="AKU5" s="133"/>
      <c r="AKV5" s="133"/>
      <c r="AKW5" s="133"/>
      <c r="AKX5" s="133"/>
      <c r="AKY5" s="133"/>
      <c r="AKZ5" s="133"/>
      <c r="ALA5" s="76"/>
      <c r="ALB5" s="76"/>
      <c r="ALC5" s="76"/>
      <c r="ALD5" s="132"/>
      <c r="ALE5" s="132"/>
      <c r="ALF5" s="132"/>
      <c r="ALG5" s="132"/>
      <c r="ALH5" s="132"/>
      <c r="ALI5" s="132"/>
      <c r="ALJ5" s="132"/>
      <c r="ALK5" s="132"/>
      <c r="ALL5" s="132"/>
      <c r="ALM5" s="132"/>
      <c r="ALN5" s="132"/>
      <c r="ALO5" s="132"/>
      <c r="ALP5" s="132"/>
      <c r="ALQ5" s="132"/>
      <c r="ALR5" s="132"/>
      <c r="ALS5" s="132"/>
      <c r="ALT5" s="132"/>
      <c r="ALU5" s="132"/>
      <c r="ALV5" s="133"/>
      <c r="ALW5" s="133"/>
      <c r="ALX5" s="133"/>
      <c r="ALY5" s="133"/>
      <c r="ALZ5" s="133"/>
      <c r="AMA5" s="133"/>
      <c r="AMB5" s="133"/>
      <c r="AMC5" s="133"/>
      <c r="AMD5" s="133"/>
      <c r="AME5" s="133"/>
      <c r="AMF5" s="133"/>
      <c r="AMG5" s="133"/>
      <c r="AMH5" s="133"/>
      <c r="AMI5" s="133"/>
      <c r="AMJ5" s="133"/>
      <c r="AMK5" s="133"/>
      <c r="AML5" s="133"/>
      <c r="AMM5" s="76"/>
      <c r="AMN5" s="76"/>
      <c r="AMO5" s="76"/>
      <c r="AMP5" s="132"/>
      <c r="AMQ5" s="132"/>
      <c r="AMR5" s="132"/>
      <c r="AMS5" s="132"/>
      <c r="AMT5" s="132"/>
      <c r="AMU5" s="132"/>
      <c r="AMV5" s="132"/>
      <c r="AMW5" s="132"/>
      <c r="AMX5" s="132"/>
      <c r="AMY5" s="132"/>
      <c r="AMZ5" s="132"/>
      <c r="ANA5" s="132"/>
      <c r="ANB5" s="132"/>
      <c r="ANC5" s="132"/>
      <c r="AND5" s="132"/>
      <c r="ANE5" s="132"/>
      <c r="ANF5" s="132"/>
      <c r="ANG5" s="132"/>
      <c r="ANH5" s="133"/>
      <c r="ANI5" s="133"/>
      <c r="ANJ5" s="133"/>
      <c r="ANK5" s="133"/>
      <c r="ANL5" s="133"/>
      <c r="ANM5" s="133"/>
      <c r="ANN5" s="133"/>
      <c r="ANO5" s="133"/>
      <c r="ANP5" s="133"/>
      <c r="ANQ5" s="133"/>
      <c r="ANR5" s="133"/>
      <c r="ANS5" s="133"/>
      <c r="ANT5" s="133"/>
      <c r="ANU5" s="133"/>
      <c r="ANV5" s="133"/>
      <c r="ANW5" s="133"/>
      <c r="ANX5" s="133"/>
      <c r="ANY5" s="76"/>
      <c r="ANZ5" s="76"/>
      <c r="AOA5" s="76"/>
      <c r="AOB5" s="132"/>
      <c r="AOC5" s="132"/>
      <c r="AOD5" s="132"/>
      <c r="AOE5" s="132"/>
      <c r="AOF5" s="132"/>
      <c r="AOG5" s="132"/>
      <c r="AOH5" s="132"/>
      <c r="AOI5" s="132"/>
      <c r="AOJ5" s="132"/>
      <c r="AOK5" s="132"/>
      <c r="AOL5" s="132"/>
      <c r="AOM5" s="132"/>
      <c r="AON5" s="132"/>
      <c r="AOO5" s="132"/>
      <c r="AOP5" s="132"/>
      <c r="AOQ5" s="132"/>
      <c r="AOR5" s="132"/>
      <c r="AOS5" s="132"/>
      <c r="AOT5" s="133"/>
      <c r="AOU5" s="133"/>
      <c r="AOV5" s="133"/>
      <c r="AOW5" s="133"/>
      <c r="AOX5" s="133"/>
      <c r="AOY5" s="133"/>
      <c r="AOZ5" s="133"/>
      <c r="APA5" s="133"/>
      <c r="APB5" s="133"/>
      <c r="APC5" s="133"/>
      <c r="APD5" s="133"/>
      <c r="APE5" s="133"/>
      <c r="APF5" s="133"/>
      <c r="APG5" s="133"/>
      <c r="APH5" s="133"/>
      <c r="API5" s="133"/>
      <c r="APJ5" s="133"/>
      <c r="APK5" s="76"/>
      <c r="APL5" s="76"/>
      <c r="APM5" s="76"/>
      <c r="APN5" s="132"/>
      <c r="APO5" s="132"/>
      <c r="APP5" s="132"/>
      <c r="APQ5" s="132"/>
      <c r="APR5" s="132"/>
      <c r="APS5" s="132"/>
      <c r="APT5" s="132"/>
      <c r="APU5" s="132"/>
      <c r="APV5" s="132"/>
      <c r="APW5" s="132"/>
      <c r="APX5" s="132"/>
      <c r="APY5" s="132"/>
      <c r="APZ5" s="132"/>
      <c r="AQA5" s="132"/>
      <c r="AQB5" s="132"/>
      <c r="AQC5" s="132"/>
      <c r="AQD5" s="132"/>
      <c r="AQE5" s="132"/>
      <c r="AQF5" s="133"/>
      <c r="AQG5" s="133"/>
      <c r="AQH5" s="133"/>
      <c r="AQI5" s="133"/>
      <c r="AQJ5" s="133"/>
      <c r="AQK5" s="133"/>
      <c r="AQL5" s="133"/>
      <c r="AQM5" s="133"/>
      <c r="AQN5" s="133"/>
      <c r="AQO5" s="133"/>
      <c r="AQP5" s="133"/>
      <c r="AQQ5" s="133"/>
      <c r="AQR5" s="133"/>
      <c r="AQS5" s="133"/>
      <c r="AQT5" s="133"/>
      <c r="AQU5" s="133"/>
      <c r="AQV5" s="133"/>
      <c r="AQW5" s="76"/>
      <c r="AQX5" s="76"/>
      <c r="AQY5" s="76"/>
      <c r="AQZ5" s="132"/>
      <c r="ARA5" s="132"/>
      <c r="ARB5" s="132"/>
      <c r="ARC5" s="132"/>
      <c r="ARD5" s="132"/>
      <c r="ARE5" s="132"/>
      <c r="ARF5" s="132"/>
      <c r="ARG5" s="132"/>
      <c r="ARH5" s="132"/>
      <c r="ARI5" s="132"/>
      <c r="ARJ5" s="132"/>
      <c r="ARK5" s="132"/>
      <c r="ARL5" s="132"/>
      <c r="ARM5" s="132"/>
      <c r="ARN5" s="132"/>
      <c r="ARO5" s="132"/>
      <c r="ARP5" s="132"/>
      <c r="ARQ5" s="132"/>
      <c r="ARR5" s="133"/>
      <c r="ARS5" s="133"/>
      <c r="ART5" s="133"/>
      <c r="ARU5" s="133"/>
      <c r="ARV5" s="133"/>
      <c r="ARW5" s="133"/>
      <c r="ARX5" s="133"/>
      <c r="ARY5" s="133"/>
      <c r="ARZ5" s="133"/>
      <c r="ASA5" s="133"/>
      <c r="ASB5" s="133"/>
      <c r="ASC5" s="133"/>
      <c r="ASD5" s="133"/>
      <c r="ASE5" s="133"/>
      <c r="ASF5" s="133"/>
      <c r="ASG5" s="133"/>
      <c r="ASH5" s="133"/>
      <c r="ASI5" s="76"/>
      <c r="ASJ5" s="76"/>
      <c r="ASK5" s="76"/>
      <c r="ASL5" s="132"/>
      <c r="ASM5" s="132"/>
      <c r="ASN5" s="132"/>
      <c r="ASO5" s="132"/>
      <c r="ASP5" s="132"/>
      <c r="ASQ5" s="132"/>
      <c r="ASR5" s="132"/>
      <c r="ASS5" s="132"/>
      <c r="AST5" s="132"/>
      <c r="ASU5" s="132"/>
      <c r="ASV5" s="132"/>
      <c r="ASW5" s="132"/>
      <c r="ASX5" s="132"/>
      <c r="ASY5" s="132"/>
      <c r="ASZ5" s="132"/>
      <c r="ATA5" s="132"/>
      <c r="ATB5" s="132"/>
      <c r="ATC5" s="132"/>
      <c r="ATD5" s="133"/>
      <c r="ATE5" s="133"/>
      <c r="ATF5" s="133"/>
      <c r="ATG5" s="133"/>
      <c r="ATH5" s="133"/>
      <c r="ATI5" s="133"/>
      <c r="ATJ5" s="133"/>
      <c r="ATK5" s="133"/>
      <c r="ATL5" s="133"/>
      <c r="ATM5" s="133"/>
      <c r="ATN5" s="133"/>
      <c r="ATO5" s="133"/>
      <c r="ATP5" s="133"/>
      <c r="ATQ5" s="133"/>
      <c r="ATR5" s="133"/>
      <c r="ATS5" s="133"/>
      <c r="ATT5" s="133"/>
      <c r="ATU5" s="76"/>
      <c r="ATV5" s="76"/>
      <c r="ATW5" s="76"/>
      <c r="ATX5" s="132"/>
      <c r="ATY5" s="132"/>
      <c r="ATZ5" s="132"/>
      <c r="AUA5" s="132"/>
      <c r="AUB5" s="132"/>
      <c r="AUC5" s="132"/>
      <c r="AUD5" s="132"/>
      <c r="AUE5" s="132"/>
      <c r="AUF5" s="132"/>
      <c r="AUG5" s="132"/>
      <c r="AUH5" s="132"/>
      <c r="AUI5" s="132"/>
      <c r="AUJ5" s="132"/>
      <c r="AUK5" s="132"/>
      <c r="AUL5" s="132"/>
      <c r="AUM5" s="132"/>
      <c r="AUN5" s="132"/>
      <c r="AUO5" s="132"/>
      <c r="AUP5" s="133"/>
      <c r="AUQ5" s="133"/>
      <c r="AUR5" s="133"/>
      <c r="AUS5" s="133"/>
      <c r="AUT5" s="133"/>
      <c r="AUU5" s="133"/>
      <c r="AUV5" s="133"/>
      <c r="AUW5" s="133"/>
      <c r="AUX5" s="133"/>
      <c r="AUY5" s="133"/>
      <c r="AUZ5" s="133"/>
      <c r="AVA5" s="133"/>
      <c r="AVB5" s="133"/>
      <c r="AVC5" s="133"/>
      <c r="AVD5" s="133"/>
      <c r="AVE5" s="133"/>
      <c r="AVF5" s="133"/>
      <c r="AVG5" s="76"/>
      <c r="AVH5" s="76"/>
      <c r="AVI5" s="76"/>
      <c r="AVJ5" s="132"/>
      <c r="AVK5" s="132"/>
      <c r="AVL5" s="132"/>
      <c r="AVM5" s="132"/>
      <c r="AVN5" s="132"/>
      <c r="AVO5" s="132"/>
      <c r="AVP5" s="132"/>
      <c r="AVQ5" s="132"/>
      <c r="AVR5" s="132"/>
      <c r="AVS5" s="132"/>
      <c r="AVT5" s="132"/>
      <c r="AVU5" s="132"/>
      <c r="AVV5" s="132"/>
      <c r="AVW5" s="132"/>
      <c r="AVX5" s="132"/>
      <c r="AVY5" s="132"/>
      <c r="AVZ5" s="132"/>
      <c r="AWA5" s="132"/>
      <c r="AWB5" s="133"/>
      <c r="AWC5" s="133"/>
      <c r="AWD5" s="133"/>
      <c r="AWE5" s="133"/>
      <c r="AWF5" s="133"/>
      <c r="AWG5" s="133"/>
      <c r="AWH5" s="133"/>
      <c r="AWI5" s="133"/>
      <c r="AWJ5" s="133"/>
      <c r="AWK5" s="133"/>
      <c r="AWL5" s="133"/>
      <c r="AWM5" s="133"/>
      <c r="AWN5" s="133"/>
      <c r="AWO5" s="133"/>
      <c r="AWP5" s="133"/>
      <c r="AWQ5" s="133"/>
      <c r="AWR5" s="133"/>
      <c r="AWS5" s="76"/>
      <c r="AWT5" s="76"/>
      <c r="AWU5" s="76"/>
      <c r="AWV5" s="132"/>
      <c r="AWW5" s="132"/>
      <c r="AWX5" s="132"/>
      <c r="AWY5" s="132"/>
      <c r="AWZ5" s="132"/>
      <c r="AXA5" s="132"/>
      <c r="AXB5" s="132"/>
      <c r="AXC5" s="132"/>
      <c r="AXD5" s="132"/>
      <c r="AXE5" s="132"/>
      <c r="AXF5" s="132"/>
      <c r="AXG5" s="132"/>
      <c r="AXH5" s="132"/>
      <c r="AXI5" s="132"/>
      <c r="AXJ5" s="132"/>
      <c r="AXK5" s="132"/>
      <c r="AXL5" s="132"/>
      <c r="AXM5" s="132"/>
      <c r="AXN5" s="133"/>
      <c r="AXO5" s="133"/>
      <c r="AXP5" s="133"/>
      <c r="AXQ5" s="133"/>
      <c r="AXR5" s="133"/>
      <c r="AXS5" s="133"/>
      <c r="AXT5" s="133"/>
      <c r="AXU5" s="133"/>
      <c r="AXV5" s="133"/>
      <c r="AXW5" s="133"/>
      <c r="AXX5" s="133"/>
      <c r="AXY5" s="133"/>
      <c r="AXZ5" s="133"/>
      <c r="AYA5" s="133"/>
      <c r="AYB5" s="133"/>
      <c r="AYC5" s="133"/>
      <c r="AYD5" s="133"/>
      <c r="AYE5" s="76"/>
      <c r="AYF5" s="76"/>
      <c r="AYG5" s="76"/>
      <c r="AYH5" s="132"/>
      <c r="AYI5" s="132"/>
      <c r="AYJ5" s="132"/>
      <c r="AYK5" s="132"/>
      <c r="AYL5" s="132"/>
      <c r="AYM5" s="132"/>
      <c r="AYN5" s="132"/>
      <c r="AYO5" s="132"/>
      <c r="AYP5" s="132"/>
      <c r="AYQ5" s="132"/>
      <c r="AYR5" s="132"/>
      <c r="AYS5" s="132"/>
      <c r="AYT5" s="132"/>
      <c r="AYU5" s="132"/>
      <c r="AYV5" s="132"/>
      <c r="AYW5" s="132"/>
      <c r="AYX5" s="132"/>
      <c r="AYY5" s="132"/>
      <c r="AYZ5" s="133"/>
      <c r="AZA5" s="133"/>
      <c r="AZB5" s="133"/>
      <c r="AZC5" s="133"/>
      <c r="AZD5" s="133"/>
      <c r="AZE5" s="133"/>
      <c r="AZF5" s="133"/>
      <c r="AZG5" s="133"/>
      <c r="AZH5" s="133"/>
      <c r="AZI5" s="133"/>
      <c r="AZJ5" s="133"/>
      <c r="AZK5" s="133"/>
      <c r="AZL5" s="133"/>
      <c r="AZM5" s="133"/>
      <c r="AZN5" s="133"/>
      <c r="AZO5" s="133"/>
      <c r="AZP5" s="133"/>
      <c r="AZQ5" s="76"/>
      <c r="AZR5" s="76"/>
      <c r="AZS5" s="76"/>
      <c r="AZT5" s="132"/>
      <c r="AZU5" s="132"/>
      <c r="AZV5" s="132"/>
      <c r="AZW5" s="132"/>
      <c r="AZX5" s="132"/>
      <c r="AZY5" s="132"/>
      <c r="AZZ5" s="132"/>
      <c r="BAA5" s="132"/>
      <c r="BAB5" s="132"/>
      <c r="BAC5" s="132"/>
      <c r="BAD5" s="132"/>
      <c r="BAE5" s="132"/>
      <c r="BAF5" s="132"/>
      <c r="BAG5" s="132"/>
      <c r="BAH5" s="132"/>
      <c r="BAI5" s="132"/>
      <c r="BAJ5" s="132"/>
      <c r="BAK5" s="132"/>
      <c r="BAL5" s="133"/>
      <c r="BAM5" s="133"/>
      <c r="BAN5" s="133"/>
      <c r="BAO5" s="133"/>
      <c r="BAP5" s="133"/>
      <c r="BAQ5" s="133"/>
      <c r="BAR5" s="133"/>
      <c r="BAS5" s="133"/>
      <c r="BAT5" s="133"/>
      <c r="BAU5" s="133"/>
      <c r="BAV5" s="133"/>
      <c r="BAW5" s="133"/>
      <c r="BAX5" s="133"/>
      <c r="BAY5" s="133"/>
      <c r="BAZ5" s="133"/>
      <c r="BBA5" s="133"/>
      <c r="BBB5" s="133"/>
      <c r="BBC5" s="76"/>
      <c r="BBD5" s="76"/>
      <c r="BBE5" s="76"/>
      <c r="BBF5" s="132"/>
      <c r="BBG5" s="132"/>
      <c r="BBH5" s="132"/>
      <c r="BBI5" s="132"/>
      <c r="BBJ5" s="132"/>
      <c r="BBK5" s="132"/>
      <c r="BBL5" s="132"/>
      <c r="BBM5" s="132"/>
      <c r="BBN5" s="132"/>
      <c r="BBO5" s="132"/>
      <c r="BBP5" s="132"/>
      <c r="BBQ5" s="132"/>
      <c r="BBR5" s="132"/>
      <c r="BBS5" s="132"/>
      <c r="BBT5" s="132"/>
      <c r="BBU5" s="132"/>
      <c r="BBV5" s="132"/>
      <c r="BBW5" s="132"/>
      <c r="BBX5" s="133"/>
      <c r="BBY5" s="133"/>
      <c r="BBZ5" s="133"/>
      <c r="BCA5" s="133"/>
      <c r="BCB5" s="133"/>
      <c r="BCC5" s="133"/>
      <c r="BCD5" s="133"/>
      <c r="BCE5" s="133"/>
      <c r="BCF5" s="133"/>
      <c r="BCG5" s="133"/>
      <c r="BCH5" s="133"/>
      <c r="BCI5" s="133"/>
      <c r="BCJ5" s="133"/>
      <c r="BCK5" s="133"/>
      <c r="BCL5" s="133"/>
      <c r="BCM5" s="133"/>
      <c r="BCN5" s="133"/>
      <c r="BCO5" s="76"/>
      <c r="BCP5" s="76"/>
      <c r="BCQ5" s="76"/>
      <c r="BCR5" s="132"/>
      <c r="BCS5" s="132"/>
      <c r="BCT5" s="132"/>
      <c r="BCU5" s="132"/>
      <c r="BCV5" s="132"/>
      <c r="BCW5" s="132"/>
      <c r="BCX5" s="132"/>
      <c r="BCY5" s="132"/>
      <c r="BCZ5" s="132"/>
      <c r="BDA5" s="132"/>
      <c r="BDB5" s="132"/>
      <c r="BDC5" s="132"/>
      <c r="BDD5" s="132"/>
      <c r="BDE5" s="132"/>
      <c r="BDF5" s="132"/>
      <c r="BDG5" s="132"/>
      <c r="BDH5" s="132"/>
      <c r="BDI5" s="132"/>
      <c r="BDJ5" s="133"/>
      <c r="BDK5" s="133"/>
      <c r="BDL5" s="133"/>
      <c r="BDM5" s="133"/>
      <c r="BDN5" s="133"/>
      <c r="BDO5" s="133"/>
      <c r="BDP5" s="133"/>
      <c r="BDQ5" s="133"/>
      <c r="BDR5" s="133"/>
      <c r="BDS5" s="133"/>
      <c r="BDT5" s="133"/>
      <c r="BDU5" s="133"/>
      <c r="BDV5" s="133"/>
      <c r="BDW5" s="133"/>
      <c r="BDX5" s="133"/>
      <c r="BDY5" s="133"/>
      <c r="BDZ5" s="133"/>
      <c r="BEA5" s="76"/>
      <c r="BEB5" s="76"/>
      <c r="BEC5" s="76"/>
      <c r="BED5" s="132"/>
      <c r="BEE5" s="132"/>
      <c r="BEF5" s="132"/>
      <c r="BEG5" s="132"/>
      <c r="BEH5" s="132"/>
      <c r="BEI5" s="132"/>
      <c r="BEJ5" s="132"/>
      <c r="BEK5" s="132"/>
      <c r="BEL5" s="132"/>
      <c r="BEM5" s="132"/>
      <c r="BEN5" s="132"/>
      <c r="BEO5" s="132"/>
      <c r="BEP5" s="132"/>
      <c r="BEQ5" s="132"/>
      <c r="BER5" s="132"/>
      <c r="BES5" s="132"/>
      <c r="BET5" s="132"/>
      <c r="BEU5" s="132"/>
      <c r="BEV5" s="133"/>
      <c r="BEW5" s="133"/>
      <c r="BEX5" s="133"/>
      <c r="BEY5" s="133"/>
      <c r="BEZ5" s="133"/>
      <c r="BFA5" s="133"/>
      <c r="BFB5" s="133"/>
      <c r="BFC5" s="133"/>
      <c r="BFD5" s="133"/>
      <c r="BFE5" s="133"/>
      <c r="BFF5" s="133"/>
      <c r="BFG5" s="133"/>
      <c r="BFH5" s="133"/>
      <c r="BFI5" s="133"/>
      <c r="BFJ5" s="133"/>
      <c r="BFK5" s="133"/>
      <c r="BFL5" s="133"/>
      <c r="BFM5" s="76"/>
      <c r="BFN5" s="76"/>
      <c r="BFO5" s="76"/>
      <c r="BFP5" s="132"/>
      <c r="BFQ5" s="132"/>
      <c r="BFR5" s="132"/>
      <c r="BFS5" s="132"/>
      <c r="BFT5" s="132"/>
      <c r="BFU5" s="132"/>
      <c r="BFV5" s="132"/>
      <c r="BFW5" s="132"/>
      <c r="BFX5" s="132"/>
      <c r="BFY5" s="132"/>
      <c r="BFZ5" s="132"/>
      <c r="BGA5" s="132"/>
      <c r="BGB5" s="132"/>
      <c r="BGC5" s="132"/>
      <c r="BGD5" s="132"/>
      <c r="BGE5" s="132"/>
      <c r="BGF5" s="132"/>
      <c r="BGG5" s="132"/>
      <c r="BGH5" s="133"/>
      <c r="BGI5" s="133"/>
      <c r="BGJ5" s="133"/>
      <c r="BGK5" s="133"/>
      <c r="BGL5" s="133"/>
      <c r="BGM5" s="133"/>
      <c r="BGN5" s="133"/>
      <c r="BGO5" s="133"/>
      <c r="BGP5" s="133"/>
      <c r="BGQ5" s="133"/>
      <c r="BGR5" s="133"/>
      <c r="BGS5" s="133"/>
      <c r="BGT5" s="133"/>
      <c r="BGU5" s="133"/>
      <c r="BGV5" s="133"/>
      <c r="BGW5" s="133"/>
      <c r="BGX5" s="133"/>
      <c r="BGY5" s="76"/>
      <c r="BGZ5" s="76"/>
      <c r="BHA5" s="76"/>
      <c r="BHB5" s="132"/>
      <c r="BHC5" s="132"/>
      <c r="BHD5" s="132"/>
      <c r="BHE5" s="132"/>
      <c r="BHF5" s="132"/>
      <c r="BHG5" s="132"/>
      <c r="BHH5" s="132"/>
      <c r="BHI5" s="132"/>
      <c r="BHJ5" s="132"/>
      <c r="BHK5" s="132"/>
      <c r="BHL5" s="132"/>
      <c r="BHM5" s="132"/>
      <c r="BHN5" s="132"/>
      <c r="BHO5" s="132"/>
      <c r="BHP5" s="132"/>
      <c r="BHQ5" s="132"/>
      <c r="BHR5" s="132"/>
      <c r="BHS5" s="132"/>
      <c r="BHT5" s="133"/>
      <c r="BHU5" s="133"/>
      <c r="BHV5" s="133"/>
      <c r="BHW5" s="133"/>
      <c r="BHX5" s="133"/>
      <c r="BHY5" s="133"/>
      <c r="BHZ5" s="133"/>
      <c r="BIA5" s="133"/>
      <c r="BIB5" s="133"/>
      <c r="BIC5" s="133"/>
      <c r="BID5" s="133"/>
      <c r="BIE5" s="133"/>
      <c r="BIF5" s="133"/>
      <c r="BIG5" s="133"/>
      <c r="BIH5" s="133"/>
      <c r="BII5" s="133"/>
      <c r="BIJ5" s="133"/>
      <c r="BIK5" s="76"/>
      <c r="BIL5" s="76"/>
      <c r="BIM5" s="76"/>
      <c r="BIN5" s="132"/>
      <c r="BIO5" s="132"/>
      <c r="BIP5" s="132"/>
      <c r="BIQ5" s="132"/>
      <c r="BIR5" s="132"/>
      <c r="BIS5" s="132"/>
      <c r="BIT5" s="132"/>
      <c r="BIU5" s="132"/>
      <c r="BIV5" s="132"/>
      <c r="BIW5" s="132"/>
      <c r="BIX5" s="132"/>
      <c r="BIY5" s="132"/>
      <c r="BIZ5" s="132"/>
      <c r="BJA5" s="132"/>
      <c r="BJB5" s="132"/>
      <c r="BJC5" s="132"/>
      <c r="BJD5" s="132"/>
      <c r="BJE5" s="132"/>
      <c r="BJF5" s="133"/>
      <c r="BJG5" s="133"/>
      <c r="BJH5" s="133"/>
      <c r="BJI5" s="133"/>
      <c r="BJJ5" s="133"/>
      <c r="BJK5" s="133"/>
      <c r="BJL5" s="133"/>
      <c r="BJM5" s="133"/>
      <c r="BJN5" s="133"/>
      <c r="BJO5" s="133"/>
      <c r="BJP5" s="133"/>
      <c r="BJQ5" s="133"/>
      <c r="BJR5" s="133"/>
      <c r="BJS5" s="133"/>
      <c r="BJT5" s="133"/>
      <c r="BJU5" s="133"/>
      <c r="BJV5" s="133"/>
      <c r="BJW5" s="76"/>
      <c r="BJX5" s="76"/>
      <c r="BJY5" s="76"/>
      <c r="BJZ5" s="132"/>
      <c r="BKA5" s="132"/>
      <c r="BKB5" s="132"/>
      <c r="BKC5" s="132"/>
      <c r="BKD5" s="132"/>
      <c r="BKE5" s="132"/>
      <c r="BKF5" s="132"/>
      <c r="BKG5" s="132"/>
      <c r="BKH5" s="132"/>
      <c r="BKI5" s="132"/>
      <c r="BKJ5" s="132"/>
      <c r="BKK5" s="132"/>
      <c r="BKL5" s="132"/>
      <c r="BKM5" s="132"/>
      <c r="BKN5" s="132"/>
      <c r="BKO5" s="132"/>
      <c r="BKP5" s="132"/>
      <c r="BKQ5" s="132"/>
      <c r="BKR5" s="133"/>
      <c r="BKS5" s="133"/>
      <c r="BKT5" s="133"/>
      <c r="BKU5" s="133"/>
      <c r="BKV5" s="133"/>
      <c r="BKW5" s="133"/>
      <c r="BKX5" s="133"/>
      <c r="BKY5" s="133"/>
      <c r="BKZ5" s="133"/>
      <c r="BLA5" s="133"/>
      <c r="BLB5" s="133"/>
      <c r="BLC5" s="133"/>
      <c r="BLD5" s="133"/>
      <c r="BLE5" s="133"/>
      <c r="BLF5" s="133"/>
      <c r="BLG5" s="133"/>
      <c r="BLH5" s="133"/>
      <c r="BLI5" s="76"/>
      <c r="BLJ5" s="76"/>
      <c r="BLK5" s="76"/>
      <c r="BLL5" s="132"/>
      <c r="BLM5" s="132"/>
      <c r="BLN5" s="132"/>
      <c r="BLO5" s="132"/>
      <c r="BLP5" s="132"/>
      <c r="BLQ5" s="132"/>
      <c r="BLR5" s="132"/>
      <c r="BLS5" s="132"/>
      <c r="BLT5" s="132"/>
      <c r="BLU5" s="132"/>
      <c r="BLV5" s="132"/>
      <c r="BLW5" s="132"/>
      <c r="BLX5" s="132"/>
      <c r="BLY5" s="132"/>
      <c r="BLZ5" s="132"/>
      <c r="BMA5" s="132"/>
      <c r="BMB5" s="132"/>
      <c r="BMC5" s="132"/>
      <c r="BMD5" s="133"/>
      <c r="BME5" s="133"/>
      <c r="BMF5" s="133"/>
      <c r="BMG5" s="133"/>
      <c r="BMH5" s="133"/>
      <c r="BMI5" s="133"/>
      <c r="BMJ5" s="133"/>
      <c r="BMK5" s="133"/>
      <c r="BML5" s="133"/>
      <c r="BMM5" s="133"/>
      <c r="BMN5" s="133"/>
      <c r="BMO5" s="133"/>
      <c r="BMP5" s="133"/>
      <c r="BMQ5" s="133"/>
      <c r="BMR5" s="133"/>
      <c r="BMS5" s="133"/>
      <c r="BMT5" s="133"/>
      <c r="BMU5" s="76"/>
      <c r="BMV5" s="76"/>
      <c r="BMW5" s="76"/>
      <c r="BMX5" s="132"/>
      <c r="BMY5" s="132"/>
      <c r="BMZ5" s="132"/>
      <c r="BNA5" s="132"/>
      <c r="BNB5" s="132"/>
      <c r="BNC5" s="132"/>
      <c r="BND5" s="132"/>
      <c r="BNE5" s="132"/>
      <c r="BNF5" s="132"/>
      <c r="BNG5" s="132"/>
      <c r="BNH5" s="132"/>
      <c r="BNI5" s="132"/>
      <c r="BNJ5" s="132"/>
      <c r="BNK5" s="132"/>
      <c r="BNL5" s="132"/>
      <c r="BNM5" s="132"/>
      <c r="BNN5" s="132"/>
      <c r="BNO5" s="132"/>
      <c r="BNP5" s="133"/>
      <c r="BNQ5" s="133"/>
      <c r="BNR5" s="133"/>
      <c r="BNS5" s="133"/>
      <c r="BNT5" s="133"/>
      <c r="BNU5" s="133"/>
      <c r="BNV5" s="133"/>
      <c r="BNW5" s="133"/>
      <c r="BNX5" s="133"/>
      <c r="BNY5" s="133"/>
      <c r="BNZ5" s="133"/>
      <c r="BOA5" s="133"/>
      <c r="BOB5" s="133"/>
      <c r="BOC5" s="133"/>
      <c r="BOD5" s="133"/>
      <c r="BOE5" s="133"/>
      <c r="BOF5" s="133"/>
      <c r="BOG5" s="76"/>
      <c r="BOH5" s="76"/>
      <c r="BOI5" s="76"/>
      <c r="BOJ5" s="132"/>
      <c r="BOK5" s="132"/>
      <c r="BOL5" s="132"/>
      <c r="BOM5" s="132"/>
      <c r="BON5" s="132"/>
      <c r="BOO5" s="132"/>
      <c r="BOP5" s="132"/>
      <c r="BOQ5" s="132"/>
      <c r="BOR5" s="132"/>
      <c r="BOS5" s="132"/>
      <c r="BOT5" s="132"/>
      <c r="BOU5" s="132"/>
      <c r="BOV5" s="132"/>
      <c r="BOW5" s="132"/>
      <c r="BOX5" s="132"/>
      <c r="BOY5" s="132"/>
      <c r="BOZ5" s="132"/>
      <c r="BPA5" s="132"/>
      <c r="BPB5" s="133"/>
      <c r="BPC5" s="133"/>
      <c r="BPD5" s="133"/>
      <c r="BPE5" s="133"/>
      <c r="BPF5" s="133"/>
      <c r="BPG5" s="133"/>
      <c r="BPH5" s="133"/>
      <c r="BPI5" s="133"/>
      <c r="BPJ5" s="133"/>
      <c r="BPK5" s="133"/>
      <c r="BPL5" s="133"/>
      <c r="BPM5" s="133"/>
      <c r="BPN5" s="133"/>
      <c r="BPO5" s="133"/>
      <c r="BPP5" s="133"/>
      <c r="BPQ5" s="133"/>
      <c r="BPR5" s="133"/>
      <c r="BPS5" s="76"/>
      <c r="BPT5" s="76"/>
      <c r="BPU5" s="76"/>
      <c r="BPV5" s="132"/>
      <c r="BPW5" s="132"/>
      <c r="BPX5" s="132"/>
      <c r="BPY5" s="132"/>
      <c r="BPZ5" s="132"/>
      <c r="BQA5" s="132"/>
      <c r="BQB5" s="132"/>
      <c r="BQC5" s="132"/>
      <c r="BQD5" s="132"/>
      <c r="BQE5" s="132"/>
      <c r="BQF5" s="132"/>
      <c r="BQG5" s="132"/>
      <c r="BQH5" s="132"/>
      <c r="BQI5" s="132"/>
      <c r="BQJ5" s="132"/>
      <c r="BQK5" s="132"/>
      <c r="BQL5" s="132"/>
      <c r="BQM5" s="132"/>
      <c r="BQN5" s="133"/>
      <c r="BQO5" s="133"/>
      <c r="BQP5" s="133"/>
      <c r="BQQ5" s="133"/>
      <c r="BQR5" s="133"/>
      <c r="BQS5" s="133"/>
      <c r="BQT5" s="133"/>
      <c r="BQU5" s="133"/>
      <c r="BQV5" s="133"/>
      <c r="BQW5" s="133"/>
      <c r="BQX5" s="133"/>
      <c r="BQY5" s="133"/>
      <c r="BQZ5" s="133"/>
      <c r="BRA5" s="133"/>
      <c r="BRB5" s="133"/>
      <c r="BRC5" s="133"/>
      <c r="BRD5" s="133"/>
      <c r="BRE5" s="76"/>
      <c r="BRF5" s="76"/>
      <c r="BRG5" s="76"/>
      <c r="BRH5" s="132"/>
      <c r="BRI5" s="132"/>
      <c r="BRJ5" s="132"/>
      <c r="BRK5" s="132"/>
      <c r="BRL5" s="132"/>
      <c r="BRM5" s="132"/>
      <c r="BRN5" s="132"/>
      <c r="BRO5" s="132"/>
      <c r="BRP5" s="132"/>
      <c r="BRQ5" s="132"/>
      <c r="BRR5" s="132"/>
      <c r="BRS5" s="132"/>
      <c r="BRT5" s="132"/>
      <c r="BRU5" s="132"/>
      <c r="BRV5" s="132"/>
      <c r="BRW5" s="132"/>
      <c r="BRX5" s="132"/>
      <c r="BRY5" s="132"/>
      <c r="BRZ5" s="133"/>
      <c r="BSA5" s="133"/>
      <c r="BSB5" s="133"/>
      <c r="BSC5" s="133"/>
      <c r="BSD5" s="133"/>
      <c r="BSE5" s="133"/>
      <c r="BSF5" s="133"/>
      <c r="BSG5" s="133"/>
      <c r="BSH5" s="133"/>
      <c r="BSI5" s="133"/>
      <c r="BSJ5" s="133"/>
      <c r="BSK5" s="133"/>
      <c r="BSL5" s="133"/>
      <c r="BSM5" s="133"/>
      <c r="BSN5" s="133"/>
      <c r="BSO5" s="133"/>
      <c r="BSP5" s="133"/>
      <c r="BSQ5" s="76"/>
      <c r="BSR5" s="76"/>
      <c r="BSS5" s="76"/>
      <c r="BST5" s="132"/>
      <c r="BSU5" s="132"/>
      <c r="BSV5" s="132"/>
      <c r="BSW5" s="132"/>
      <c r="BSX5" s="132"/>
      <c r="BSY5" s="132"/>
      <c r="BSZ5" s="132"/>
      <c r="BTA5" s="132"/>
      <c r="BTB5" s="132"/>
      <c r="BTC5" s="132"/>
      <c r="BTD5" s="132"/>
      <c r="BTE5" s="132"/>
      <c r="BTF5" s="132"/>
      <c r="BTG5" s="132"/>
      <c r="BTH5" s="132"/>
      <c r="BTI5" s="132"/>
      <c r="BTJ5" s="132"/>
      <c r="BTK5" s="132"/>
      <c r="BTL5" s="133"/>
      <c r="BTM5" s="133"/>
      <c r="BTN5" s="133"/>
      <c r="BTO5" s="133"/>
      <c r="BTP5" s="133"/>
      <c r="BTQ5" s="133"/>
      <c r="BTR5" s="133"/>
      <c r="BTS5" s="133"/>
      <c r="BTT5" s="133"/>
      <c r="BTU5" s="133"/>
      <c r="BTV5" s="133"/>
      <c r="BTW5" s="133"/>
      <c r="BTX5" s="133"/>
      <c r="BTY5" s="133"/>
      <c r="BTZ5" s="133"/>
      <c r="BUA5" s="133"/>
      <c r="BUB5" s="133"/>
      <c r="BUC5" s="76"/>
      <c r="BUD5" s="76"/>
      <c r="BUE5" s="76"/>
      <c r="BUF5" s="132"/>
      <c r="BUG5" s="132"/>
      <c r="BUH5" s="132"/>
      <c r="BUI5" s="132"/>
      <c r="BUJ5" s="132"/>
      <c r="BUK5" s="132"/>
      <c r="BUL5" s="132"/>
      <c r="BUM5" s="132"/>
      <c r="BUN5" s="132"/>
      <c r="BUO5" s="132"/>
      <c r="BUP5" s="132"/>
      <c r="BUQ5" s="132"/>
      <c r="BUR5" s="132"/>
      <c r="BUS5" s="132"/>
      <c r="BUT5" s="132"/>
      <c r="BUU5" s="132"/>
      <c r="BUV5" s="132"/>
      <c r="BUW5" s="132"/>
      <c r="BUX5" s="133"/>
      <c r="BUY5" s="133"/>
      <c r="BUZ5" s="133"/>
      <c r="BVA5" s="133"/>
      <c r="BVB5" s="133"/>
      <c r="BVC5" s="133"/>
      <c r="BVD5" s="133"/>
      <c r="BVE5" s="133"/>
      <c r="BVF5" s="133"/>
      <c r="BVG5" s="133"/>
      <c r="BVH5" s="133"/>
      <c r="BVI5" s="133"/>
      <c r="BVJ5" s="133"/>
      <c r="BVK5" s="133"/>
      <c r="BVL5" s="133"/>
      <c r="BVM5" s="133"/>
      <c r="BVN5" s="133"/>
      <c r="BVO5" s="76"/>
      <c r="BVP5" s="76"/>
      <c r="BVQ5" s="76"/>
      <c r="BVR5" s="132"/>
      <c r="BVS5" s="132"/>
      <c r="BVT5" s="132"/>
      <c r="BVU5" s="132"/>
      <c r="BVV5" s="132"/>
      <c r="BVW5" s="132"/>
      <c r="BVX5" s="132"/>
      <c r="BVY5" s="132"/>
      <c r="BVZ5" s="132"/>
      <c r="BWA5" s="132"/>
      <c r="BWB5" s="132"/>
      <c r="BWC5" s="132"/>
      <c r="BWD5" s="132"/>
      <c r="BWE5" s="132"/>
      <c r="BWF5" s="132"/>
      <c r="BWG5" s="132"/>
      <c r="BWH5" s="132"/>
      <c r="BWI5" s="132"/>
      <c r="BWJ5" s="133"/>
      <c r="BWK5" s="133"/>
      <c r="BWL5" s="133"/>
      <c r="BWM5" s="133"/>
      <c r="BWN5" s="133"/>
      <c r="BWO5" s="133"/>
      <c r="BWP5" s="133"/>
      <c r="BWQ5" s="133"/>
      <c r="BWR5" s="133"/>
      <c r="BWS5" s="133"/>
      <c r="BWT5" s="133"/>
      <c r="BWU5" s="133"/>
      <c r="BWV5" s="133"/>
      <c r="BWW5" s="133"/>
      <c r="BWX5" s="133"/>
      <c r="BWY5" s="133"/>
      <c r="BWZ5" s="133"/>
      <c r="BXA5" s="76"/>
      <c r="BXB5" s="76"/>
      <c r="BXC5" s="76"/>
      <c r="BXD5" s="132"/>
      <c r="BXE5" s="132"/>
      <c r="BXF5" s="132"/>
      <c r="BXG5" s="132"/>
      <c r="BXH5" s="132"/>
      <c r="BXI5" s="132"/>
      <c r="BXJ5" s="132"/>
      <c r="BXK5" s="132"/>
      <c r="BXL5" s="132"/>
      <c r="BXM5" s="132"/>
      <c r="BXN5" s="132"/>
      <c r="BXO5" s="132"/>
      <c r="BXP5" s="132"/>
      <c r="BXQ5" s="132"/>
      <c r="BXR5" s="132"/>
      <c r="BXS5" s="132"/>
      <c r="BXT5" s="132"/>
      <c r="BXU5" s="132"/>
      <c r="BXV5" s="133"/>
      <c r="BXW5" s="133"/>
      <c r="BXX5" s="133"/>
      <c r="BXY5" s="133"/>
      <c r="BXZ5" s="133"/>
      <c r="BYA5" s="133"/>
      <c r="BYB5" s="133"/>
      <c r="BYC5" s="133"/>
      <c r="BYD5" s="133"/>
      <c r="BYE5" s="133"/>
      <c r="BYF5" s="133"/>
      <c r="BYG5" s="133"/>
      <c r="BYH5" s="133"/>
      <c r="BYI5" s="133"/>
      <c r="BYJ5" s="133"/>
      <c r="BYK5" s="133"/>
      <c r="BYL5" s="133"/>
      <c r="BYM5" s="76"/>
      <c r="BYN5" s="76"/>
      <c r="BYO5" s="76"/>
      <c r="BYP5" s="132"/>
      <c r="BYQ5" s="132"/>
      <c r="BYR5" s="132"/>
      <c r="BYS5" s="132"/>
      <c r="BYT5" s="132"/>
      <c r="BYU5" s="132"/>
      <c r="BYV5" s="132"/>
      <c r="BYW5" s="132"/>
      <c r="BYX5" s="132"/>
      <c r="BYY5" s="132"/>
      <c r="BYZ5" s="132"/>
      <c r="BZA5" s="132"/>
      <c r="BZB5" s="132"/>
      <c r="BZC5" s="132"/>
      <c r="BZD5" s="132"/>
      <c r="BZE5" s="132"/>
      <c r="BZF5" s="132"/>
      <c r="BZG5" s="132"/>
      <c r="BZH5" s="133"/>
      <c r="BZI5" s="133"/>
      <c r="BZJ5" s="133"/>
      <c r="BZK5" s="133"/>
      <c r="BZL5" s="133"/>
      <c r="BZM5" s="133"/>
      <c r="BZN5" s="133"/>
      <c r="BZO5" s="133"/>
      <c r="BZP5" s="133"/>
      <c r="BZQ5" s="133"/>
      <c r="BZR5" s="133"/>
      <c r="BZS5" s="133"/>
      <c r="BZT5" s="133"/>
      <c r="BZU5" s="133"/>
      <c r="BZV5" s="133"/>
      <c r="BZW5" s="133"/>
      <c r="BZX5" s="133"/>
      <c r="BZY5" s="76"/>
      <c r="BZZ5" s="76"/>
      <c r="CAA5" s="76"/>
      <c r="CAB5" s="132"/>
      <c r="CAC5" s="132"/>
      <c r="CAD5" s="132"/>
      <c r="CAE5" s="132"/>
      <c r="CAF5" s="132"/>
      <c r="CAG5" s="132"/>
      <c r="CAH5" s="132"/>
      <c r="CAI5" s="132"/>
      <c r="CAJ5" s="132"/>
      <c r="CAK5" s="132"/>
      <c r="CAL5" s="132"/>
      <c r="CAM5" s="132"/>
      <c r="CAN5" s="132"/>
      <c r="CAO5" s="132"/>
      <c r="CAP5" s="132"/>
      <c r="CAQ5" s="132"/>
      <c r="CAR5" s="132"/>
      <c r="CAS5" s="132"/>
      <c r="CAT5" s="133"/>
      <c r="CAU5" s="133"/>
      <c r="CAV5" s="133"/>
      <c r="CAW5" s="133"/>
      <c r="CAX5" s="133"/>
      <c r="CAY5" s="133"/>
      <c r="CAZ5" s="133"/>
      <c r="CBA5" s="133"/>
      <c r="CBB5" s="133"/>
      <c r="CBC5" s="133"/>
      <c r="CBD5" s="133"/>
      <c r="CBE5" s="133"/>
      <c r="CBF5" s="133"/>
      <c r="CBG5" s="133"/>
      <c r="CBH5" s="133"/>
      <c r="CBI5" s="133"/>
      <c r="CBJ5" s="133"/>
      <c r="CBK5" s="76"/>
      <c r="CBL5" s="76"/>
      <c r="CBM5" s="76"/>
      <c r="CBN5" s="132"/>
      <c r="CBO5" s="132"/>
      <c r="CBP5" s="132"/>
      <c r="CBQ5" s="132"/>
      <c r="CBR5" s="132"/>
      <c r="CBS5" s="132"/>
      <c r="CBT5" s="132"/>
      <c r="CBU5" s="132"/>
      <c r="CBV5" s="132"/>
      <c r="CBW5" s="132"/>
      <c r="CBX5" s="132"/>
      <c r="CBY5" s="132"/>
      <c r="CBZ5" s="132"/>
      <c r="CCA5" s="132"/>
      <c r="CCB5" s="132"/>
      <c r="CCC5" s="132"/>
      <c r="CCD5" s="132"/>
      <c r="CCE5" s="132"/>
      <c r="CCF5" s="133"/>
      <c r="CCG5" s="133"/>
      <c r="CCH5" s="133"/>
      <c r="CCI5" s="133"/>
      <c r="CCJ5" s="133"/>
      <c r="CCK5" s="133"/>
      <c r="CCL5" s="133"/>
      <c r="CCM5" s="133"/>
      <c r="CCN5" s="133"/>
      <c r="CCO5" s="133"/>
      <c r="CCP5" s="133"/>
      <c r="CCQ5" s="133"/>
      <c r="CCR5" s="133"/>
      <c r="CCS5" s="133"/>
      <c r="CCT5" s="133"/>
      <c r="CCU5" s="133"/>
      <c r="CCV5" s="133"/>
      <c r="CCW5" s="76"/>
      <c r="CCX5" s="76"/>
      <c r="CCY5" s="76"/>
      <c r="CCZ5" s="132"/>
      <c r="CDA5" s="132"/>
      <c r="CDB5" s="132"/>
      <c r="CDC5" s="132"/>
      <c r="CDD5" s="132"/>
      <c r="CDE5" s="132"/>
      <c r="CDF5" s="132"/>
      <c r="CDG5" s="132"/>
      <c r="CDH5" s="132"/>
      <c r="CDI5" s="132"/>
      <c r="CDJ5" s="132"/>
      <c r="CDK5" s="132"/>
      <c r="CDL5" s="132"/>
      <c r="CDM5" s="132"/>
      <c r="CDN5" s="132"/>
      <c r="CDO5" s="132"/>
      <c r="CDP5" s="132"/>
      <c r="CDQ5" s="132"/>
      <c r="CDR5" s="133"/>
      <c r="CDS5" s="133"/>
      <c r="CDT5" s="133"/>
      <c r="CDU5" s="133"/>
      <c r="CDV5" s="133"/>
      <c r="CDW5" s="133"/>
      <c r="CDX5" s="133"/>
      <c r="CDY5" s="133"/>
      <c r="CDZ5" s="133"/>
      <c r="CEA5" s="133"/>
      <c r="CEB5" s="133"/>
      <c r="CEC5" s="133"/>
      <c r="CED5" s="133"/>
      <c r="CEE5" s="133"/>
      <c r="CEF5" s="133"/>
      <c r="CEG5" s="133"/>
      <c r="CEH5" s="133"/>
      <c r="CEI5" s="76"/>
      <c r="CEJ5" s="76"/>
      <c r="CEK5" s="76"/>
      <c r="CEL5" s="132"/>
      <c r="CEM5" s="132"/>
      <c r="CEN5" s="132"/>
      <c r="CEO5" s="132"/>
      <c r="CEP5" s="132"/>
      <c r="CEQ5" s="132"/>
      <c r="CER5" s="132"/>
      <c r="CES5" s="132"/>
      <c r="CET5" s="132"/>
      <c r="CEU5" s="132"/>
      <c r="CEV5" s="132"/>
      <c r="CEW5" s="132"/>
      <c r="CEX5" s="132"/>
      <c r="CEY5" s="132"/>
      <c r="CEZ5" s="132"/>
      <c r="CFA5" s="132"/>
      <c r="CFB5" s="132"/>
      <c r="CFC5" s="132"/>
      <c r="CFD5" s="133"/>
      <c r="CFE5" s="133"/>
      <c r="CFF5" s="133"/>
      <c r="CFG5" s="133"/>
      <c r="CFH5" s="133"/>
      <c r="CFI5" s="133"/>
      <c r="CFJ5" s="133"/>
      <c r="CFK5" s="133"/>
      <c r="CFL5" s="133"/>
      <c r="CFM5" s="133"/>
      <c r="CFN5" s="133"/>
      <c r="CFO5" s="133"/>
      <c r="CFP5" s="133"/>
      <c r="CFQ5" s="133"/>
      <c r="CFR5" s="133"/>
      <c r="CFS5" s="133"/>
      <c r="CFT5" s="133"/>
      <c r="CFU5" s="76"/>
      <c r="CFV5" s="76"/>
      <c r="CFW5" s="76"/>
      <c r="CFX5" s="132"/>
      <c r="CFY5" s="132"/>
      <c r="CFZ5" s="132"/>
      <c r="CGA5" s="132"/>
      <c r="CGB5" s="132"/>
      <c r="CGC5" s="132"/>
      <c r="CGD5" s="132"/>
      <c r="CGE5" s="132"/>
      <c r="CGF5" s="132"/>
      <c r="CGG5" s="132"/>
      <c r="CGH5" s="132"/>
      <c r="CGI5" s="132"/>
      <c r="CGJ5" s="132"/>
      <c r="CGK5" s="132"/>
      <c r="CGL5" s="132"/>
      <c r="CGM5" s="132"/>
      <c r="CGN5" s="132"/>
      <c r="CGO5" s="132"/>
      <c r="CGP5" s="133"/>
      <c r="CGQ5" s="133"/>
      <c r="CGR5" s="133"/>
      <c r="CGS5" s="133"/>
      <c r="CGT5" s="133"/>
      <c r="CGU5" s="133"/>
      <c r="CGV5" s="133"/>
      <c r="CGW5" s="133"/>
      <c r="CGX5" s="133"/>
      <c r="CGY5" s="133"/>
      <c r="CGZ5" s="133"/>
      <c r="CHA5" s="133"/>
      <c r="CHB5" s="133"/>
      <c r="CHC5" s="133"/>
      <c r="CHD5" s="133"/>
      <c r="CHE5" s="133"/>
      <c r="CHF5" s="133"/>
      <c r="CHG5" s="76"/>
      <c r="CHH5" s="76"/>
      <c r="CHI5" s="76"/>
      <c r="CHJ5" s="132"/>
      <c r="CHK5" s="132"/>
      <c r="CHL5" s="132"/>
      <c r="CHM5" s="132"/>
      <c r="CHN5" s="132"/>
      <c r="CHO5" s="132"/>
      <c r="CHP5" s="132"/>
      <c r="CHQ5" s="132"/>
      <c r="CHR5" s="132"/>
      <c r="CHS5" s="132"/>
      <c r="CHT5" s="132"/>
      <c r="CHU5" s="132"/>
      <c r="CHV5" s="132"/>
      <c r="CHW5" s="132"/>
      <c r="CHX5" s="132"/>
      <c r="CHY5" s="132"/>
      <c r="CHZ5" s="132"/>
      <c r="CIA5" s="132"/>
      <c r="CIB5" s="133"/>
      <c r="CIC5" s="133"/>
      <c r="CID5" s="133"/>
      <c r="CIE5" s="133"/>
      <c r="CIF5" s="133"/>
      <c r="CIG5" s="133"/>
      <c r="CIH5" s="133"/>
      <c r="CII5" s="133"/>
      <c r="CIJ5" s="133"/>
      <c r="CIK5" s="133"/>
      <c r="CIL5" s="133"/>
      <c r="CIM5" s="133"/>
      <c r="CIN5" s="133"/>
      <c r="CIO5" s="133"/>
      <c r="CIP5" s="133"/>
      <c r="CIQ5" s="133"/>
      <c r="CIR5" s="133"/>
      <c r="CIS5" s="76"/>
      <c r="CIT5" s="76"/>
      <c r="CIU5" s="76"/>
      <c r="CIV5" s="132"/>
      <c r="CIW5" s="132"/>
      <c r="CIX5" s="132"/>
      <c r="CIY5" s="132"/>
      <c r="CIZ5" s="132"/>
      <c r="CJA5" s="132"/>
      <c r="CJB5" s="132"/>
      <c r="CJC5" s="132"/>
      <c r="CJD5" s="132"/>
      <c r="CJE5" s="132"/>
      <c r="CJF5" s="132"/>
      <c r="CJG5" s="132"/>
      <c r="CJH5" s="132"/>
      <c r="CJI5" s="132"/>
      <c r="CJJ5" s="132"/>
      <c r="CJK5" s="132"/>
      <c r="CJL5" s="132"/>
      <c r="CJM5" s="132"/>
      <c r="CJN5" s="133"/>
      <c r="CJO5" s="133"/>
      <c r="CJP5" s="133"/>
      <c r="CJQ5" s="133"/>
      <c r="CJR5" s="133"/>
      <c r="CJS5" s="133"/>
      <c r="CJT5" s="133"/>
      <c r="CJU5" s="133"/>
      <c r="CJV5" s="133"/>
      <c r="CJW5" s="133"/>
      <c r="CJX5" s="133"/>
      <c r="CJY5" s="133"/>
      <c r="CJZ5" s="133"/>
      <c r="CKA5" s="133"/>
      <c r="CKB5" s="133"/>
      <c r="CKC5" s="133"/>
      <c r="CKD5" s="133"/>
      <c r="CKE5" s="76"/>
      <c r="CKF5" s="76"/>
      <c r="CKG5" s="76"/>
      <c r="CKH5" s="132"/>
      <c r="CKI5" s="132"/>
      <c r="CKJ5" s="132"/>
      <c r="CKK5" s="132"/>
      <c r="CKL5" s="132"/>
      <c r="CKM5" s="132"/>
      <c r="CKN5" s="132"/>
      <c r="CKO5" s="132"/>
      <c r="CKP5" s="132"/>
      <c r="CKQ5" s="132"/>
      <c r="CKR5" s="132"/>
      <c r="CKS5" s="132"/>
      <c r="CKT5" s="132"/>
      <c r="CKU5" s="132"/>
      <c r="CKV5" s="132"/>
      <c r="CKW5" s="132"/>
      <c r="CKX5" s="132"/>
      <c r="CKY5" s="132"/>
      <c r="CKZ5" s="133"/>
      <c r="CLA5" s="133"/>
      <c r="CLB5" s="133"/>
      <c r="CLC5" s="133"/>
      <c r="CLD5" s="133"/>
      <c r="CLE5" s="133"/>
      <c r="CLF5" s="133"/>
      <c r="CLG5" s="133"/>
      <c r="CLH5" s="133"/>
      <c r="CLI5" s="133"/>
      <c r="CLJ5" s="133"/>
      <c r="CLK5" s="133"/>
      <c r="CLL5" s="133"/>
      <c r="CLM5" s="133"/>
      <c r="CLN5" s="133"/>
      <c r="CLO5" s="133"/>
      <c r="CLP5" s="133"/>
      <c r="CLQ5" s="76"/>
      <c r="CLR5" s="76"/>
      <c r="CLS5" s="76"/>
      <c r="CLT5" s="132"/>
      <c r="CLU5" s="132"/>
      <c r="CLV5" s="132"/>
      <c r="CLW5" s="132"/>
      <c r="CLX5" s="132"/>
      <c r="CLY5" s="132"/>
      <c r="CLZ5" s="132"/>
      <c r="CMA5" s="132"/>
      <c r="CMB5" s="132"/>
      <c r="CMC5" s="132"/>
      <c r="CMD5" s="132"/>
      <c r="CME5" s="132"/>
      <c r="CMF5" s="132"/>
      <c r="CMG5" s="132"/>
      <c r="CMH5" s="132"/>
      <c r="CMI5" s="132"/>
      <c r="CMJ5" s="132"/>
      <c r="CMK5" s="132"/>
      <c r="CML5" s="133"/>
      <c r="CMM5" s="133"/>
      <c r="CMN5" s="133"/>
      <c r="CMO5" s="133"/>
      <c r="CMP5" s="133"/>
      <c r="CMQ5" s="133"/>
      <c r="CMR5" s="133"/>
      <c r="CMS5" s="133"/>
      <c r="CMT5" s="133"/>
      <c r="CMU5" s="133"/>
      <c r="CMV5" s="133"/>
      <c r="CMW5" s="133"/>
      <c r="CMX5" s="133"/>
      <c r="CMY5" s="133"/>
      <c r="CMZ5" s="133"/>
      <c r="CNA5" s="133"/>
      <c r="CNB5" s="133"/>
      <c r="CNC5" s="76"/>
      <c r="CND5" s="76"/>
      <c r="CNE5" s="76"/>
      <c r="CNF5" s="132"/>
      <c r="CNG5" s="132"/>
      <c r="CNH5" s="132"/>
      <c r="CNI5" s="132"/>
      <c r="CNJ5" s="132"/>
      <c r="CNK5" s="132"/>
      <c r="CNL5" s="132"/>
      <c r="CNM5" s="132"/>
      <c r="CNN5" s="132"/>
      <c r="CNO5" s="132"/>
      <c r="CNP5" s="132"/>
      <c r="CNQ5" s="132"/>
      <c r="CNR5" s="132"/>
      <c r="CNS5" s="132"/>
      <c r="CNT5" s="132"/>
      <c r="CNU5" s="132"/>
      <c r="CNV5" s="132"/>
      <c r="CNW5" s="132"/>
      <c r="CNX5" s="133"/>
      <c r="CNY5" s="133"/>
      <c r="CNZ5" s="133"/>
      <c r="COA5" s="133"/>
      <c r="COB5" s="133"/>
      <c r="COC5" s="133"/>
      <c r="COD5" s="133"/>
      <c r="COE5" s="133"/>
      <c r="COF5" s="133"/>
      <c r="COG5" s="133"/>
      <c r="COH5" s="133"/>
      <c r="COI5" s="133"/>
      <c r="COJ5" s="133"/>
      <c r="COK5" s="133"/>
      <c r="COL5" s="133"/>
      <c r="COM5" s="133"/>
      <c r="CON5" s="133"/>
      <c r="COO5" s="76"/>
      <c r="COP5" s="76"/>
      <c r="COQ5" s="76"/>
      <c r="COR5" s="132"/>
      <c r="COS5" s="132"/>
      <c r="COT5" s="132"/>
      <c r="COU5" s="132"/>
      <c r="COV5" s="132"/>
      <c r="COW5" s="132"/>
      <c r="COX5" s="132"/>
      <c r="COY5" s="132"/>
      <c r="COZ5" s="132"/>
      <c r="CPA5" s="132"/>
      <c r="CPB5" s="132"/>
      <c r="CPC5" s="132"/>
      <c r="CPD5" s="132"/>
      <c r="CPE5" s="132"/>
      <c r="CPF5" s="132"/>
      <c r="CPG5" s="132"/>
      <c r="CPH5" s="132"/>
      <c r="CPI5" s="132"/>
      <c r="CPJ5" s="133"/>
      <c r="CPK5" s="133"/>
      <c r="CPL5" s="133"/>
      <c r="CPM5" s="133"/>
      <c r="CPN5" s="133"/>
      <c r="CPO5" s="133"/>
      <c r="CPP5" s="133"/>
      <c r="CPQ5" s="133"/>
      <c r="CPR5" s="133"/>
      <c r="CPS5" s="133"/>
      <c r="CPT5" s="133"/>
      <c r="CPU5" s="133"/>
      <c r="CPV5" s="133"/>
      <c r="CPW5" s="133"/>
      <c r="CPX5" s="133"/>
      <c r="CPY5" s="133"/>
      <c r="CPZ5" s="133"/>
      <c r="CQA5" s="76"/>
      <c r="CQB5" s="76"/>
      <c r="CQC5" s="76"/>
      <c r="CQD5" s="132"/>
      <c r="CQE5" s="132"/>
      <c r="CQF5" s="132"/>
      <c r="CQG5" s="132"/>
      <c r="CQH5" s="132"/>
      <c r="CQI5" s="132"/>
      <c r="CQJ5" s="132"/>
      <c r="CQK5" s="132"/>
      <c r="CQL5" s="132"/>
      <c r="CQM5" s="132"/>
      <c r="CQN5" s="132"/>
      <c r="CQO5" s="132"/>
      <c r="CQP5" s="132"/>
      <c r="CQQ5" s="132"/>
      <c r="CQR5" s="132"/>
      <c r="CQS5" s="132"/>
      <c r="CQT5" s="132"/>
      <c r="CQU5" s="132"/>
      <c r="CQV5" s="133"/>
      <c r="CQW5" s="133"/>
      <c r="CQX5" s="133"/>
      <c r="CQY5" s="133"/>
      <c r="CQZ5" s="133"/>
      <c r="CRA5" s="133"/>
      <c r="CRB5" s="133"/>
      <c r="CRC5" s="133"/>
      <c r="CRD5" s="133"/>
      <c r="CRE5" s="133"/>
      <c r="CRF5" s="133"/>
      <c r="CRG5" s="133"/>
      <c r="CRH5" s="133"/>
      <c r="CRI5" s="133"/>
      <c r="CRJ5" s="133"/>
      <c r="CRK5" s="133"/>
      <c r="CRL5" s="133"/>
      <c r="CRM5" s="76"/>
      <c r="CRN5" s="76"/>
      <c r="CRO5" s="76"/>
      <c r="CRP5" s="132"/>
      <c r="CRQ5" s="132"/>
      <c r="CRR5" s="132"/>
      <c r="CRS5" s="132"/>
      <c r="CRT5" s="132"/>
      <c r="CRU5" s="132"/>
      <c r="CRV5" s="132"/>
      <c r="CRW5" s="132"/>
      <c r="CRX5" s="132"/>
      <c r="CRY5" s="132"/>
      <c r="CRZ5" s="132"/>
      <c r="CSA5" s="132"/>
      <c r="CSB5" s="132"/>
      <c r="CSC5" s="132"/>
      <c r="CSD5" s="132"/>
      <c r="CSE5" s="132"/>
      <c r="CSF5" s="132"/>
      <c r="CSG5" s="132"/>
      <c r="CSH5" s="133"/>
      <c r="CSI5" s="133"/>
      <c r="CSJ5" s="133"/>
      <c r="CSK5" s="133"/>
      <c r="CSL5" s="133"/>
      <c r="CSM5" s="133"/>
      <c r="CSN5" s="133"/>
      <c r="CSO5" s="133"/>
      <c r="CSP5" s="133"/>
      <c r="CSQ5" s="133"/>
      <c r="CSR5" s="133"/>
      <c r="CSS5" s="133"/>
      <c r="CST5" s="133"/>
      <c r="CSU5" s="133"/>
      <c r="CSV5" s="133"/>
      <c r="CSW5" s="133"/>
      <c r="CSX5" s="133"/>
      <c r="CSY5" s="76"/>
      <c r="CSZ5" s="76"/>
      <c r="CTA5" s="76"/>
      <c r="CTB5" s="132"/>
      <c r="CTC5" s="132"/>
      <c r="CTD5" s="132"/>
      <c r="CTE5" s="132"/>
      <c r="CTF5" s="132"/>
      <c r="CTG5" s="132"/>
      <c r="CTH5" s="132"/>
      <c r="CTI5" s="132"/>
      <c r="CTJ5" s="132"/>
      <c r="CTK5" s="132"/>
      <c r="CTL5" s="132"/>
      <c r="CTM5" s="132"/>
      <c r="CTN5" s="132"/>
      <c r="CTO5" s="132"/>
      <c r="CTP5" s="132"/>
      <c r="CTQ5" s="132"/>
      <c r="CTR5" s="132"/>
      <c r="CTS5" s="132"/>
      <c r="CTT5" s="133"/>
      <c r="CTU5" s="133"/>
      <c r="CTV5" s="133"/>
      <c r="CTW5" s="133"/>
      <c r="CTX5" s="133"/>
      <c r="CTY5" s="133"/>
      <c r="CTZ5" s="133"/>
      <c r="CUA5" s="133"/>
      <c r="CUB5" s="133"/>
      <c r="CUC5" s="133"/>
      <c r="CUD5" s="133"/>
      <c r="CUE5" s="133"/>
      <c r="CUF5" s="133"/>
      <c r="CUG5" s="133"/>
      <c r="CUH5" s="133"/>
      <c r="CUI5" s="133"/>
      <c r="CUJ5" s="133"/>
      <c r="CUK5" s="76"/>
      <c r="CUL5" s="76"/>
      <c r="CUM5" s="76"/>
      <c r="CUN5" s="132"/>
      <c r="CUO5" s="132"/>
      <c r="CUP5" s="132"/>
      <c r="CUQ5" s="132"/>
      <c r="CUR5" s="132"/>
      <c r="CUS5" s="132"/>
      <c r="CUT5" s="132"/>
      <c r="CUU5" s="132"/>
      <c r="CUV5" s="132"/>
      <c r="CUW5" s="132"/>
      <c r="CUX5" s="132"/>
      <c r="CUY5" s="132"/>
      <c r="CUZ5" s="132"/>
      <c r="CVA5" s="132"/>
      <c r="CVB5" s="132"/>
      <c r="CVC5" s="132"/>
      <c r="CVD5" s="132"/>
      <c r="CVE5" s="132"/>
      <c r="CVF5" s="133"/>
      <c r="CVG5" s="133"/>
      <c r="CVH5" s="133"/>
      <c r="CVI5" s="133"/>
      <c r="CVJ5" s="133"/>
      <c r="CVK5" s="133"/>
      <c r="CVL5" s="133"/>
      <c r="CVM5" s="133"/>
      <c r="CVN5" s="133"/>
      <c r="CVO5" s="133"/>
      <c r="CVP5" s="133"/>
      <c r="CVQ5" s="133"/>
      <c r="CVR5" s="133"/>
      <c r="CVS5" s="133"/>
      <c r="CVT5" s="133"/>
      <c r="CVU5" s="133"/>
      <c r="CVV5" s="133"/>
      <c r="CVW5" s="76"/>
      <c r="CVX5" s="76"/>
      <c r="CVY5" s="76"/>
      <c r="CVZ5" s="132"/>
      <c r="CWA5" s="132"/>
      <c r="CWB5" s="132"/>
      <c r="CWC5" s="132"/>
      <c r="CWD5" s="132"/>
      <c r="CWE5" s="132"/>
      <c r="CWF5" s="132"/>
      <c r="CWG5" s="132"/>
      <c r="CWH5" s="132"/>
      <c r="CWI5" s="132"/>
      <c r="CWJ5" s="132"/>
      <c r="CWK5" s="132"/>
      <c r="CWL5" s="132"/>
      <c r="CWM5" s="132"/>
      <c r="CWN5" s="132"/>
      <c r="CWO5" s="132"/>
      <c r="CWP5" s="132"/>
      <c r="CWQ5" s="132"/>
      <c r="CWR5" s="133"/>
      <c r="CWS5" s="133"/>
      <c r="CWT5" s="133"/>
      <c r="CWU5" s="133"/>
      <c r="CWV5" s="133"/>
      <c r="CWW5" s="133"/>
      <c r="CWX5" s="133"/>
      <c r="CWY5" s="133"/>
      <c r="CWZ5" s="133"/>
      <c r="CXA5" s="133"/>
      <c r="CXB5" s="133"/>
      <c r="CXC5" s="133"/>
      <c r="CXD5" s="133"/>
      <c r="CXE5" s="133"/>
      <c r="CXF5" s="133"/>
      <c r="CXG5" s="133"/>
      <c r="CXH5" s="133"/>
      <c r="CXI5" s="76"/>
      <c r="CXJ5" s="76"/>
      <c r="CXK5" s="76"/>
      <c r="CXL5" s="132"/>
      <c r="CXM5" s="132"/>
      <c r="CXN5" s="132"/>
      <c r="CXO5" s="132"/>
      <c r="CXP5" s="132"/>
      <c r="CXQ5" s="132"/>
      <c r="CXR5" s="132"/>
      <c r="CXS5" s="132"/>
      <c r="CXT5" s="132"/>
      <c r="CXU5" s="132"/>
      <c r="CXV5" s="132"/>
      <c r="CXW5" s="132"/>
      <c r="CXX5" s="132"/>
      <c r="CXY5" s="132"/>
      <c r="CXZ5" s="132"/>
      <c r="CYA5" s="132"/>
      <c r="CYB5" s="132"/>
      <c r="CYC5" s="132"/>
      <c r="CYD5" s="133"/>
      <c r="CYE5" s="133"/>
      <c r="CYF5" s="133"/>
      <c r="CYG5" s="133"/>
      <c r="CYH5" s="133"/>
      <c r="CYI5" s="133"/>
      <c r="CYJ5" s="133"/>
      <c r="CYK5" s="133"/>
      <c r="CYL5" s="133"/>
      <c r="CYM5" s="133"/>
      <c r="CYN5" s="133"/>
      <c r="CYO5" s="133"/>
      <c r="CYP5" s="133"/>
      <c r="CYQ5" s="133"/>
      <c r="CYR5" s="133"/>
      <c r="CYS5" s="133"/>
      <c r="CYT5" s="133"/>
      <c r="CYU5" s="76"/>
      <c r="CYV5" s="76"/>
      <c r="CYW5" s="76"/>
      <c r="CYX5" s="132"/>
      <c r="CYY5" s="132"/>
      <c r="CYZ5" s="132"/>
      <c r="CZA5" s="132"/>
      <c r="CZB5" s="132"/>
      <c r="CZC5" s="132"/>
      <c r="CZD5" s="132"/>
      <c r="CZE5" s="132"/>
      <c r="CZF5" s="132"/>
      <c r="CZG5" s="132"/>
      <c r="CZH5" s="132"/>
      <c r="CZI5" s="132"/>
      <c r="CZJ5" s="132"/>
      <c r="CZK5" s="132"/>
      <c r="CZL5" s="132"/>
      <c r="CZM5" s="132"/>
      <c r="CZN5" s="132"/>
      <c r="CZO5" s="132"/>
      <c r="CZP5" s="133"/>
      <c r="CZQ5" s="133"/>
      <c r="CZR5" s="133"/>
      <c r="CZS5" s="133"/>
      <c r="CZT5" s="133"/>
      <c r="CZU5" s="133"/>
      <c r="CZV5" s="133"/>
      <c r="CZW5" s="133"/>
      <c r="CZX5" s="133"/>
      <c r="CZY5" s="133"/>
      <c r="CZZ5" s="133"/>
      <c r="DAA5" s="133"/>
      <c r="DAB5" s="133"/>
      <c r="DAC5" s="133"/>
      <c r="DAD5" s="133"/>
      <c r="DAE5" s="133"/>
      <c r="DAF5" s="133"/>
      <c r="DAG5" s="76"/>
      <c r="DAH5" s="76"/>
      <c r="DAI5" s="76"/>
      <c r="DAJ5" s="132"/>
      <c r="DAK5" s="132"/>
      <c r="DAL5" s="132"/>
      <c r="DAM5" s="132"/>
      <c r="DAN5" s="132"/>
      <c r="DAO5" s="132"/>
      <c r="DAP5" s="132"/>
      <c r="DAQ5" s="132"/>
      <c r="DAR5" s="132"/>
      <c r="DAS5" s="132"/>
      <c r="DAT5" s="132"/>
      <c r="DAU5" s="132"/>
      <c r="DAV5" s="132"/>
      <c r="DAW5" s="132"/>
      <c r="DAX5" s="132"/>
      <c r="DAY5" s="132"/>
      <c r="DAZ5" s="132"/>
      <c r="DBA5" s="132"/>
      <c r="DBB5" s="133"/>
      <c r="DBC5" s="133"/>
      <c r="DBD5" s="133"/>
      <c r="DBE5" s="133"/>
      <c r="DBF5" s="133"/>
      <c r="DBG5" s="133"/>
      <c r="DBH5" s="133"/>
      <c r="DBI5" s="133"/>
      <c r="DBJ5" s="133"/>
      <c r="DBK5" s="133"/>
      <c r="DBL5" s="133"/>
      <c r="DBM5" s="133"/>
      <c r="DBN5" s="133"/>
      <c r="DBO5" s="133"/>
      <c r="DBP5" s="133"/>
      <c r="DBQ5" s="133"/>
      <c r="DBR5" s="133"/>
      <c r="DBS5" s="76"/>
      <c r="DBT5" s="76"/>
      <c r="DBU5" s="76"/>
      <c r="DBV5" s="132"/>
      <c r="DBW5" s="132"/>
      <c r="DBX5" s="132"/>
      <c r="DBY5" s="132"/>
      <c r="DBZ5" s="132"/>
      <c r="DCA5" s="132"/>
      <c r="DCB5" s="132"/>
      <c r="DCC5" s="132"/>
      <c r="DCD5" s="132"/>
      <c r="DCE5" s="132"/>
      <c r="DCF5" s="132"/>
      <c r="DCG5" s="132"/>
      <c r="DCH5" s="132"/>
      <c r="DCI5" s="132"/>
      <c r="DCJ5" s="132"/>
      <c r="DCK5" s="132"/>
      <c r="DCL5" s="132"/>
      <c r="DCM5" s="132"/>
      <c r="DCN5" s="133"/>
      <c r="DCO5" s="133"/>
      <c r="DCP5" s="133"/>
      <c r="DCQ5" s="133"/>
      <c r="DCR5" s="133"/>
      <c r="DCS5" s="133"/>
      <c r="DCT5" s="133"/>
      <c r="DCU5" s="133"/>
      <c r="DCV5" s="133"/>
      <c r="DCW5" s="133"/>
      <c r="DCX5" s="133"/>
      <c r="DCY5" s="133"/>
      <c r="DCZ5" s="133"/>
      <c r="DDA5" s="133"/>
      <c r="DDB5" s="133"/>
      <c r="DDC5" s="133"/>
      <c r="DDD5" s="133"/>
      <c r="DDE5" s="76"/>
      <c r="DDF5" s="76"/>
      <c r="DDG5" s="76"/>
      <c r="DDH5" s="132"/>
      <c r="DDI5" s="132"/>
      <c r="DDJ5" s="132"/>
      <c r="DDK5" s="132"/>
      <c r="DDL5" s="132"/>
      <c r="DDM5" s="132"/>
      <c r="DDN5" s="132"/>
      <c r="DDO5" s="132"/>
      <c r="DDP5" s="132"/>
      <c r="DDQ5" s="132"/>
      <c r="DDR5" s="132"/>
      <c r="DDS5" s="132"/>
      <c r="DDT5" s="132"/>
      <c r="DDU5" s="132"/>
      <c r="DDV5" s="132"/>
      <c r="DDW5" s="132"/>
      <c r="DDX5" s="132"/>
      <c r="DDY5" s="132"/>
      <c r="DDZ5" s="133"/>
      <c r="DEA5" s="133"/>
      <c r="DEB5" s="133"/>
      <c r="DEC5" s="133"/>
      <c r="DED5" s="133"/>
      <c r="DEE5" s="133"/>
      <c r="DEF5" s="133"/>
      <c r="DEG5" s="133"/>
      <c r="DEH5" s="133"/>
      <c r="DEI5" s="133"/>
      <c r="DEJ5" s="133"/>
      <c r="DEK5" s="133"/>
      <c r="DEL5" s="133"/>
      <c r="DEM5" s="133"/>
      <c r="DEN5" s="133"/>
      <c r="DEO5" s="133"/>
      <c r="DEP5" s="133"/>
      <c r="DEQ5" s="76"/>
      <c r="DER5" s="76"/>
      <c r="DES5" s="76"/>
      <c r="DET5" s="132"/>
      <c r="DEU5" s="132"/>
      <c r="DEV5" s="132"/>
      <c r="DEW5" s="132"/>
      <c r="DEX5" s="132"/>
      <c r="DEY5" s="132"/>
      <c r="DEZ5" s="132"/>
      <c r="DFA5" s="132"/>
      <c r="DFB5" s="132"/>
      <c r="DFC5" s="132"/>
      <c r="DFD5" s="132"/>
      <c r="DFE5" s="132"/>
      <c r="DFF5" s="132"/>
      <c r="DFG5" s="132"/>
      <c r="DFH5" s="132"/>
      <c r="DFI5" s="132"/>
      <c r="DFJ5" s="132"/>
      <c r="DFK5" s="132"/>
      <c r="DFL5" s="133"/>
      <c r="DFM5" s="133"/>
      <c r="DFN5" s="133"/>
      <c r="DFO5" s="133"/>
      <c r="DFP5" s="133"/>
      <c r="DFQ5" s="133"/>
      <c r="DFR5" s="133"/>
      <c r="DFS5" s="133"/>
      <c r="DFT5" s="133"/>
      <c r="DFU5" s="133"/>
      <c r="DFV5" s="133"/>
      <c r="DFW5" s="133"/>
      <c r="DFX5" s="133"/>
      <c r="DFY5" s="133"/>
      <c r="DFZ5" s="133"/>
      <c r="DGA5" s="133"/>
      <c r="DGB5" s="133"/>
      <c r="DGC5" s="76"/>
      <c r="DGD5" s="76"/>
      <c r="DGE5" s="76"/>
      <c r="DGF5" s="132"/>
      <c r="DGG5" s="132"/>
      <c r="DGH5" s="132"/>
      <c r="DGI5" s="132"/>
      <c r="DGJ5" s="132"/>
      <c r="DGK5" s="132"/>
      <c r="DGL5" s="132"/>
      <c r="DGM5" s="132"/>
      <c r="DGN5" s="132"/>
      <c r="DGO5" s="132"/>
      <c r="DGP5" s="132"/>
      <c r="DGQ5" s="132"/>
      <c r="DGR5" s="132"/>
      <c r="DGS5" s="132"/>
      <c r="DGT5" s="132"/>
      <c r="DGU5" s="132"/>
      <c r="DGV5" s="132"/>
      <c r="DGW5" s="132"/>
      <c r="DGX5" s="133"/>
      <c r="DGY5" s="133"/>
      <c r="DGZ5" s="133"/>
      <c r="DHA5" s="133"/>
      <c r="DHB5" s="133"/>
      <c r="DHC5" s="133"/>
      <c r="DHD5" s="133"/>
      <c r="DHE5" s="133"/>
      <c r="DHF5" s="133"/>
      <c r="DHG5" s="133"/>
      <c r="DHH5" s="133"/>
      <c r="DHI5" s="133"/>
      <c r="DHJ5" s="133"/>
      <c r="DHK5" s="133"/>
      <c r="DHL5" s="133"/>
      <c r="DHM5" s="133"/>
      <c r="DHN5" s="133"/>
      <c r="DHO5" s="76"/>
      <c r="DHP5" s="76"/>
      <c r="DHQ5" s="76"/>
      <c r="DHR5" s="132"/>
      <c r="DHS5" s="132"/>
      <c r="DHT5" s="132"/>
      <c r="DHU5" s="132"/>
      <c r="DHV5" s="132"/>
      <c r="DHW5" s="132"/>
      <c r="DHX5" s="132"/>
      <c r="DHY5" s="132"/>
      <c r="DHZ5" s="132"/>
      <c r="DIA5" s="132"/>
      <c r="DIB5" s="132"/>
      <c r="DIC5" s="132"/>
      <c r="DID5" s="132"/>
      <c r="DIE5" s="132"/>
      <c r="DIF5" s="132"/>
      <c r="DIG5" s="132"/>
      <c r="DIH5" s="132"/>
      <c r="DII5" s="132"/>
      <c r="DIJ5" s="133"/>
      <c r="DIK5" s="133"/>
      <c r="DIL5" s="133"/>
      <c r="DIM5" s="133"/>
      <c r="DIN5" s="133"/>
      <c r="DIO5" s="133"/>
      <c r="DIP5" s="133"/>
      <c r="DIQ5" s="133"/>
      <c r="DIR5" s="133"/>
      <c r="DIS5" s="133"/>
      <c r="DIT5" s="133"/>
      <c r="DIU5" s="133"/>
      <c r="DIV5" s="133"/>
      <c r="DIW5" s="133"/>
      <c r="DIX5" s="133"/>
      <c r="DIY5" s="133"/>
      <c r="DIZ5" s="133"/>
      <c r="DJA5" s="76"/>
      <c r="DJB5" s="76"/>
      <c r="DJC5" s="76"/>
      <c r="DJD5" s="132"/>
      <c r="DJE5" s="132"/>
      <c r="DJF5" s="132"/>
      <c r="DJG5" s="132"/>
      <c r="DJH5" s="132"/>
      <c r="DJI5" s="132"/>
      <c r="DJJ5" s="132"/>
      <c r="DJK5" s="132"/>
      <c r="DJL5" s="132"/>
      <c r="DJM5" s="132"/>
      <c r="DJN5" s="132"/>
      <c r="DJO5" s="132"/>
      <c r="DJP5" s="132"/>
      <c r="DJQ5" s="132"/>
      <c r="DJR5" s="132"/>
      <c r="DJS5" s="132"/>
      <c r="DJT5" s="132"/>
      <c r="DJU5" s="132"/>
      <c r="DJV5" s="133"/>
      <c r="DJW5" s="133"/>
      <c r="DJX5" s="133"/>
      <c r="DJY5" s="133"/>
      <c r="DJZ5" s="133"/>
      <c r="DKA5" s="133"/>
      <c r="DKB5" s="133"/>
      <c r="DKC5" s="133"/>
      <c r="DKD5" s="133"/>
      <c r="DKE5" s="133"/>
      <c r="DKF5" s="133"/>
      <c r="DKG5" s="133"/>
      <c r="DKH5" s="133"/>
      <c r="DKI5" s="133"/>
      <c r="DKJ5" s="133"/>
      <c r="DKK5" s="133"/>
      <c r="DKL5" s="133"/>
      <c r="DKM5" s="76"/>
      <c r="DKN5" s="76"/>
      <c r="DKO5" s="76"/>
      <c r="DKP5" s="132"/>
      <c r="DKQ5" s="132"/>
      <c r="DKR5" s="132"/>
      <c r="DKS5" s="132"/>
      <c r="DKT5" s="132"/>
      <c r="DKU5" s="132"/>
      <c r="DKV5" s="132"/>
      <c r="DKW5" s="132"/>
      <c r="DKX5" s="132"/>
      <c r="DKY5" s="132"/>
      <c r="DKZ5" s="132"/>
      <c r="DLA5" s="132"/>
      <c r="DLB5" s="132"/>
      <c r="DLC5" s="132"/>
      <c r="DLD5" s="132"/>
      <c r="DLE5" s="132"/>
      <c r="DLF5" s="132"/>
      <c r="DLG5" s="132"/>
      <c r="DLH5" s="133"/>
      <c r="DLI5" s="133"/>
      <c r="DLJ5" s="133"/>
      <c r="DLK5" s="133"/>
      <c r="DLL5" s="133"/>
      <c r="DLM5" s="133"/>
      <c r="DLN5" s="133"/>
      <c r="DLO5" s="133"/>
      <c r="DLP5" s="133"/>
      <c r="DLQ5" s="133"/>
      <c r="DLR5" s="133"/>
      <c r="DLS5" s="133"/>
      <c r="DLT5" s="133"/>
      <c r="DLU5" s="133"/>
      <c r="DLV5" s="133"/>
      <c r="DLW5" s="133"/>
      <c r="DLX5" s="133"/>
      <c r="DLY5" s="76"/>
      <c r="DLZ5" s="76"/>
      <c r="DMA5" s="76"/>
      <c r="DMB5" s="132"/>
      <c r="DMC5" s="132"/>
      <c r="DMD5" s="132"/>
      <c r="DME5" s="132"/>
      <c r="DMF5" s="132"/>
      <c r="DMG5" s="132"/>
      <c r="DMH5" s="132"/>
      <c r="DMI5" s="132"/>
      <c r="DMJ5" s="132"/>
      <c r="DMK5" s="132"/>
      <c r="DML5" s="132"/>
      <c r="DMM5" s="132"/>
      <c r="DMN5" s="132"/>
      <c r="DMO5" s="132"/>
      <c r="DMP5" s="132"/>
      <c r="DMQ5" s="132"/>
      <c r="DMR5" s="132"/>
      <c r="DMS5" s="132"/>
      <c r="DMT5" s="133"/>
      <c r="DMU5" s="133"/>
      <c r="DMV5" s="133"/>
      <c r="DMW5" s="133"/>
      <c r="DMX5" s="133"/>
      <c r="DMY5" s="133"/>
      <c r="DMZ5" s="133"/>
      <c r="DNA5" s="133"/>
      <c r="DNB5" s="133"/>
      <c r="DNC5" s="133"/>
      <c r="DND5" s="133"/>
      <c r="DNE5" s="133"/>
      <c r="DNF5" s="133"/>
      <c r="DNG5" s="133"/>
      <c r="DNH5" s="133"/>
      <c r="DNI5" s="133"/>
      <c r="DNJ5" s="133"/>
      <c r="DNK5" s="76"/>
      <c r="DNL5" s="76"/>
      <c r="DNM5" s="76"/>
      <c r="DNN5" s="132"/>
      <c r="DNO5" s="132"/>
      <c r="DNP5" s="132"/>
      <c r="DNQ5" s="132"/>
      <c r="DNR5" s="132"/>
      <c r="DNS5" s="132"/>
      <c r="DNT5" s="132"/>
      <c r="DNU5" s="132"/>
      <c r="DNV5" s="132"/>
      <c r="DNW5" s="132"/>
      <c r="DNX5" s="132"/>
      <c r="DNY5" s="132"/>
      <c r="DNZ5" s="132"/>
      <c r="DOA5" s="132"/>
      <c r="DOB5" s="132"/>
      <c r="DOC5" s="132"/>
      <c r="DOD5" s="132"/>
      <c r="DOE5" s="132"/>
      <c r="DOF5" s="133"/>
      <c r="DOG5" s="133"/>
      <c r="DOH5" s="133"/>
      <c r="DOI5" s="133"/>
      <c r="DOJ5" s="133"/>
      <c r="DOK5" s="133"/>
      <c r="DOL5" s="133"/>
      <c r="DOM5" s="133"/>
      <c r="DON5" s="133"/>
      <c r="DOO5" s="133"/>
      <c r="DOP5" s="133"/>
      <c r="DOQ5" s="133"/>
      <c r="DOR5" s="133"/>
      <c r="DOS5" s="133"/>
      <c r="DOT5" s="133"/>
      <c r="DOU5" s="133"/>
      <c r="DOV5" s="133"/>
      <c r="DOW5" s="76"/>
      <c r="DOX5" s="76"/>
      <c r="DOY5" s="76"/>
      <c r="DOZ5" s="132"/>
      <c r="DPA5" s="132"/>
      <c r="DPB5" s="132"/>
      <c r="DPC5" s="132"/>
      <c r="DPD5" s="132"/>
      <c r="DPE5" s="132"/>
      <c r="DPF5" s="132"/>
      <c r="DPG5" s="132"/>
      <c r="DPH5" s="132"/>
      <c r="DPI5" s="132"/>
      <c r="DPJ5" s="132"/>
      <c r="DPK5" s="132"/>
      <c r="DPL5" s="132"/>
      <c r="DPM5" s="132"/>
      <c r="DPN5" s="132"/>
      <c r="DPO5" s="132"/>
      <c r="DPP5" s="132"/>
      <c r="DPQ5" s="132"/>
      <c r="DPR5" s="133"/>
      <c r="DPS5" s="133"/>
      <c r="DPT5" s="133"/>
      <c r="DPU5" s="133"/>
      <c r="DPV5" s="133"/>
      <c r="DPW5" s="133"/>
      <c r="DPX5" s="133"/>
      <c r="DPY5" s="133"/>
      <c r="DPZ5" s="133"/>
      <c r="DQA5" s="133"/>
      <c r="DQB5" s="133"/>
      <c r="DQC5" s="133"/>
      <c r="DQD5" s="133"/>
      <c r="DQE5" s="133"/>
      <c r="DQF5" s="133"/>
      <c r="DQG5" s="133"/>
      <c r="DQH5" s="133"/>
      <c r="DQI5" s="76"/>
      <c r="DQJ5" s="76"/>
      <c r="DQK5" s="76"/>
      <c r="DQL5" s="132"/>
      <c r="DQM5" s="132"/>
      <c r="DQN5" s="132"/>
      <c r="DQO5" s="132"/>
      <c r="DQP5" s="132"/>
      <c r="DQQ5" s="132"/>
      <c r="DQR5" s="132"/>
      <c r="DQS5" s="132"/>
      <c r="DQT5" s="132"/>
      <c r="DQU5" s="132"/>
      <c r="DQV5" s="132"/>
      <c r="DQW5" s="132"/>
      <c r="DQX5" s="132"/>
      <c r="DQY5" s="132"/>
      <c r="DQZ5" s="132"/>
      <c r="DRA5" s="132"/>
      <c r="DRB5" s="132"/>
      <c r="DRC5" s="132"/>
      <c r="DRD5" s="133"/>
      <c r="DRE5" s="133"/>
      <c r="DRF5" s="133"/>
      <c r="DRG5" s="133"/>
      <c r="DRH5" s="133"/>
      <c r="DRI5" s="133"/>
      <c r="DRJ5" s="133"/>
      <c r="DRK5" s="133"/>
      <c r="DRL5" s="133"/>
      <c r="DRM5" s="133"/>
      <c r="DRN5" s="133"/>
      <c r="DRO5" s="133"/>
      <c r="DRP5" s="133"/>
      <c r="DRQ5" s="133"/>
      <c r="DRR5" s="133"/>
      <c r="DRS5" s="133"/>
      <c r="DRT5" s="133"/>
      <c r="DRU5" s="76"/>
      <c r="DRV5" s="76"/>
      <c r="DRW5" s="76"/>
      <c r="DRX5" s="132"/>
      <c r="DRY5" s="132"/>
      <c r="DRZ5" s="132"/>
      <c r="DSA5" s="132"/>
      <c r="DSB5" s="132"/>
      <c r="DSC5" s="132"/>
      <c r="DSD5" s="132"/>
      <c r="DSE5" s="132"/>
      <c r="DSF5" s="132"/>
      <c r="DSG5" s="132"/>
      <c r="DSH5" s="132"/>
      <c r="DSI5" s="132"/>
      <c r="DSJ5" s="132"/>
      <c r="DSK5" s="132"/>
      <c r="DSL5" s="132"/>
      <c r="DSM5" s="132"/>
      <c r="DSN5" s="132"/>
      <c r="DSO5" s="132"/>
      <c r="DSP5" s="133"/>
      <c r="DSQ5" s="133"/>
      <c r="DSR5" s="133"/>
      <c r="DSS5" s="133"/>
      <c r="DST5" s="133"/>
      <c r="DSU5" s="133"/>
      <c r="DSV5" s="133"/>
      <c r="DSW5" s="133"/>
      <c r="DSX5" s="133"/>
      <c r="DSY5" s="133"/>
      <c r="DSZ5" s="133"/>
      <c r="DTA5" s="133"/>
      <c r="DTB5" s="133"/>
      <c r="DTC5" s="133"/>
      <c r="DTD5" s="133"/>
      <c r="DTE5" s="133"/>
      <c r="DTF5" s="133"/>
      <c r="DTG5" s="76"/>
      <c r="DTH5" s="76"/>
      <c r="DTI5" s="76"/>
      <c r="DTJ5" s="132"/>
      <c r="DTK5" s="132"/>
      <c r="DTL5" s="132"/>
      <c r="DTM5" s="132"/>
      <c r="DTN5" s="132"/>
      <c r="DTO5" s="132"/>
      <c r="DTP5" s="132"/>
      <c r="DTQ5" s="132"/>
      <c r="DTR5" s="132"/>
      <c r="DTS5" s="132"/>
      <c r="DTT5" s="132"/>
      <c r="DTU5" s="132"/>
      <c r="DTV5" s="132"/>
      <c r="DTW5" s="132"/>
      <c r="DTX5" s="132"/>
      <c r="DTY5" s="132"/>
      <c r="DTZ5" s="132"/>
      <c r="DUA5" s="132"/>
      <c r="DUB5" s="133"/>
      <c r="DUC5" s="133"/>
      <c r="DUD5" s="133"/>
      <c r="DUE5" s="133"/>
      <c r="DUF5" s="133"/>
      <c r="DUG5" s="133"/>
      <c r="DUH5" s="133"/>
      <c r="DUI5" s="133"/>
      <c r="DUJ5" s="133"/>
      <c r="DUK5" s="133"/>
      <c r="DUL5" s="133"/>
      <c r="DUM5" s="133"/>
      <c r="DUN5" s="133"/>
      <c r="DUO5" s="133"/>
      <c r="DUP5" s="133"/>
      <c r="DUQ5" s="133"/>
      <c r="DUR5" s="133"/>
      <c r="DUS5" s="76"/>
      <c r="DUT5" s="76"/>
      <c r="DUU5" s="76"/>
      <c r="DUV5" s="132"/>
      <c r="DUW5" s="132"/>
      <c r="DUX5" s="132"/>
      <c r="DUY5" s="132"/>
      <c r="DUZ5" s="132"/>
      <c r="DVA5" s="132"/>
      <c r="DVB5" s="132"/>
      <c r="DVC5" s="132"/>
      <c r="DVD5" s="132"/>
      <c r="DVE5" s="132"/>
      <c r="DVF5" s="132"/>
      <c r="DVG5" s="132"/>
      <c r="DVH5" s="132"/>
      <c r="DVI5" s="132"/>
      <c r="DVJ5" s="132"/>
      <c r="DVK5" s="132"/>
      <c r="DVL5" s="132"/>
      <c r="DVM5" s="132"/>
      <c r="DVN5" s="133"/>
      <c r="DVO5" s="133"/>
      <c r="DVP5" s="133"/>
      <c r="DVQ5" s="133"/>
      <c r="DVR5" s="133"/>
      <c r="DVS5" s="133"/>
      <c r="DVT5" s="133"/>
      <c r="DVU5" s="133"/>
      <c r="DVV5" s="133"/>
      <c r="DVW5" s="133"/>
      <c r="DVX5" s="133"/>
      <c r="DVY5" s="133"/>
      <c r="DVZ5" s="133"/>
      <c r="DWA5" s="133"/>
      <c r="DWB5" s="133"/>
      <c r="DWC5" s="133"/>
      <c r="DWD5" s="133"/>
      <c r="DWE5" s="76"/>
      <c r="DWF5" s="76"/>
      <c r="DWG5" s="76"/>
      <c r="DWH5" s="132"/>
      <c r="DWI5" s="132"/>
      <c r="DWJ5" s="132"/>
      <c r="DWK5" s="132"/>
      <c r="DWL5" s="132"/>
      <c r="DWM5" s="132"/>
      <c r="DWN5" s="132"/>
      <c r="DWO5" s="132"/>
      <c r="DWP5" s="132"/>
      <c r="DWQ5" s="132"/>
      <c r="DWR5" s="132"/>
      <c r="DWS5" s="132"/>
      <c r="DWT5" s="132"/>
      <c r="DWU5" s="132"/>
      <c r="DWV5" s="132"/>
      <c r="DWW5" s="132"/>
      <c r="DWX5" s="132"/>
      <c r="DWY5" s="132"/>
      <c r="DWZ5" s="133"/>
      <c r="DXA5" s="133"/>
      <c r="DXB5" s="133"/>
      <c r="DXC5" s="133"/>
      <c r="DXD5" s="133"/>
      <c r="DXE5" s="133"/>
      <c r="DXF5" s="133"/>
      <c r="DXG5" s="133"/>
      <c r="DXH5" s="133"/>
      <c r="DXI5" s="133"/>
      <c r="DXJ5" s="133"/>
      <c r="DXK5" s="133"/>
      <c r="DXL5" s="133"/>
      <c r="DXM5" s="133"/>
      <c r="DXN5" s="133"/>
      <c r="DXO5" s="133"/>
      <c r="DXP5" s="133"/>
      <c r="DXQ5" s="76"/>
      <c r="DXR5" s="76"/>
      <c r="DXS5" s="76"/>
      <c r="DXT5" s="132"/>
      <c r="DXU5" s="132"/>
      <c r="DXV5" s="132"/>
      <c r="DXW5" s="132"/>
      <c r="DXX5" s="132"/>
      <c r="DXY5" s="132"/>
      <c r="DXZ5" s="132"/>
      <c r="DYA5" s="132"/>
      <c r="DYB5" s="132"/>
      <c r="DYC5" s="132"/>
      <c r="DYD5" s="132"/>
      <c r="DYE5" s="132"/>
      <c r="DYF5" s="132"/>
      <c r="DYG5" s="132"/>
      <c r="DYH5" s="132"/>
      <c r="DYI5" s="132"/>
      <c r="DYJ5" s="132"/>
      <c r="DYK5" s="132"/>
      <c r="DYL5" s="133"/>
      <c r="DYM5" s="133"/>
      <c r="DYN5" s="133"/>
      <c r="DYO5" s="133"/>
      <c r="DYP5" s="133"/>
      <c r="DYQ5" s="133"/>
      <c r="DYR5" s="133"/>
      <c r="DYS5" s="133"/>
      <c r="DYT5" s="133"/>
      <c r="DYU5" s="133"/>
      <c r="DYV5" s="133"/>
      <c r="DYW5" s="133"/>
      <c r="DYX5" s="133"/>
      <c r="DYY5" s="133"/>
      <c r="DYZ5" s="133"/>
      <c r="DZA5" s="133"/>
      <c r="DZB5" s="133"/>
      <c r="DZC5" s="76"/>
      <c r="DZD5" s="76"/>
      <c r="DZE5" s="76"/>
      <c r="DZF5" s="132"/>
      <c r="DZG5" s="132"/>
      <c r="DZH5" s="132"/>
      <c r="DZI5" s="132"/>
      <c r="DZJ5" s="132"/>
      <c r="DZK5" s="132"/>
      <c r="DZL5" s="132"/>
      <c r="DZM5" s="132"/>
      <c r="DZN5" s="132"/>
      <c r="DZO5" s="132"/>
      <c r="DZP5" s="132"/>
      <c r="DZQ5" s="132"/>
      <c r="DZR5" s="132"/>
      <c r="DZS5" s="132"/>
      <c r="DZT5" s="132"/>
      <c r="DZU5" s="132"/>
      <c r="DZV5" s="132"/>
      <c r="DZW5" s="132"/>
      <c r="DZX5" s="133"/>
      <c r="DZY5" s="133"/>
      <c r="DZZ5" s="133"/>
      <c r="EAA5" s="133"/>
      <c r="EAB5" s="133"/>
      <c r="EAC5" s="133"/>
      <c r="EAD5" s="133"/>
      <c r="EAE5" s="133"/>
      <c r="EAF5" s="133"/>
      <c r="EAG5" s="133"/>
      <c r="EAH5" s="133"/>
      <c r="EAI5" s="133"/>
      <c r="EAJ5" s="133"/>
      <c r="EAK5" s="133"/>
      <c r="EAL5" s="133"/>
      <c r="EAM5" s="133"/>
      <c r="EAN5" s="133"/>
      <c r="EAO5" s="76"/>
      <c r="EAP5" s="76"/>
      <c r="EAQ5" s="76"/>
      <c r="EAR5" s="132"/>
      <c r="EAS5" s="132"/>
      <c r="EAT5" s="132"/>
      <c r="EAU5" s="132"/>
      <c r="EAV5" s="132"/>
      <c r="EAW5" s="132"/>
      <c r="EAX5" s="132"/>
      <c r="EAY5" s="132"/>
      <c r="EAZ5" s="132"/>
      <c r="EBA5" s="132"/>
      <c r="EBB5" s="132"/>
      <c r="EBC5" s="132"/>
      <c r="EBD5" s="132"/>
      <c r="EBE5" s="132"/>
      <c r="EBF5" s="132"/>
      <c r="EBG5" s="132"/>
      <c r="EBH5" s="132"/>
      <c r="EBI5" s="132"/>
      <c r="EBJ5" s="133"/>
      <c r="EBK5" s="133"/>
      <c r="EBL5" s="133"/>
      <c r="EBM5" s="133"/>
      <c r="EBN5" s="133"/>
      <c r="EBO5" s="133"/>
      <c r="EBP5" s="133"/>
      <c r="EBQ5" s="133"/>
      <c r="EBR5" s="133"/>
      <c r="EBS5" s="133"/>
      <c r="EBT5" s="133"/>
      <c r="EBU5" s="133"/>
      <c r="EBV5" s="133"/>
      <c r="EBW5" s="133"/>
      <c r="EBX5" s="133"/>
      <c r="EBY5" s="133"/>
      <c r="EBZ5" s="133"/>
      <c r="ECA5" s="76"/>
      <c r="ECB5" s="76"/>
      <c r="ECC5" s="76"/>
      <c r="ECD5" s="132"/>
      <c r="ECE5" s="132"/>
      <c r="ECF5" s="132"/>
      <c r="ECG5" s="132"/>
      <c r="ECH5" s="132"/>
      <c r="ECI5" s="132"/>
      <c r="ECJ5" s="132"/>
      <c r="ECK5" s="132"/>
      <c r="ECL5" s="132"/>
      <c r="ECM5" s="132"/>
      <c r="ECN5" s="132"/>
      <c r="ECO5" s="132"/>
      <c r="ECP5" s="132"/>
      <c r="ECQ5" s="132"/>
      <c r="ECR5" s="132"/>
      <c r="ECS5" s="132"/>
      <c r="ECT5" s="132"/>
      <c r="ECU5" s="132"/>
      <c r="ECV5" s="133"/>
      <c r="ECW5" s="133"/>
      <c r="ECX5" s="133"/>
      <c r="ECY5" s="133"/>
      <c r="ECZ5" s="133"/>
      <c r="EDA5" s="133"/>
      <c r="EDB5" s="133"/>
      <c r="EDC5" s="133"/>
      <c r="EDD5" s="133"/>
      <c r="EDE5" s="133"/>
      <c r="EDF5" s="133"/>
      <c r="EDG5" s="133"/>
      <c r="EDH5" s="133"/>
      <c r="EDI5" s="133"/>
      <c r="EDJ5" s="133"/>
      <c r="EDK5" s="133"/>
      <c r="EDL5" s="133"/>
      <c r="EDM5" s="76"/>
      <c r="EDN5" s="76"/>
      <c r="EDO5" s="76"/>
      <c r="EDP5" s="132"/>
      <c r="EDQ5" s="132"/>
      <c r="EDR5" s="132"/>
      <c r="EDS5" s="132"/>
      <c r="EDT5" s="132"/>
      <c r="EDU5" s="132"/>
      <c r="EDV5" s="132"/>
      <c r="EDW5" s="132"/>
      <c r="EDX5" s="132"/>
      <c r="EDY5" s="132"/>
      <c r="EDZ5" s="132"/>
      <c r="EEA5" s="132"/>
      <c r="EEB5" s="132"/>
      <c r="EEC5" s="132"/>
      <c r="EED5" s="132"/>
      <c r="EEE5" s="132"/>
      <c r="EEF5" s="132"/>
      <c r="EEG5" s="132"/>
      <c r="EEH5" s="133"/>
      <c r="EEI5" s="133"/>
      <c r="EEJ5" s="133"/>
      <c r="EEK5" s="133"/>
      <c r="EEL5" s="133"/>
      <c r="EEM5" s="133"/>
      <c r="EEN5" s="133"/>
      <c r="EEO5" s="133"/>
      <c r="EEP5" s="133"/>
      <c r="EEQ5" s="133"/>
      <c r="EER5" s="133"/>
      <c r="EES5" s="133"/>
      <c r="EET5" s="133"/>
      <c r="EEU5" s="133"/>
      <c r="EEV5" s="133"/>
      <c r="EEW5" s="133"/>
      <c r="EEX5" s="133"/>
      <c r="EEY5" s="76"/>
      <c r="EEZ5" s="76"/>
      <c r="EFA5" s="76"/>
      <c r="EFB5" s="132"/>
      <c r="EFC5" s="132"/>
      <c r="EFD5" s="132"/>
      <c r="EFE5" s="132"/>
      <c r="EFF5" s="132"/>
      <c r="EFG5" s="132"/>
      <c r="EFH5" s="132"/>
      <c r="EFI5" s="132"/>
      <c r="EFJ5" s="132"/>
      <c r="EFK5" s="132"/>
      <c r="EFL5" s="132"/>
      <c r="EFM5" s="132"/>
      <c r="EFN5" s="132"/>
      <c r="EFO5" s="132"/>
      <c r="EFP5" s="132"/>
      <c r="EFQ5" s="132"/>
      <c r="EFR5" s="132"/>
      <c r="EFS5" s="132"/>
      <c r="EFT5" s="133"/>
      <c r="EFU5" s="133"/>
      <c r="EFV5" s="133"/>
      <c r="EFW5" s="133"/>
      <c r="EFX5" s="133"/>
      <c r="EFY5" s="133"/>
      <c r="EFZ5" s="133"/>
      <c r="EGA5" s="133"/>
      <c r="EGB5" s="133"/>
      <c r="EGC5" s="133"/>
      <c r="EGD5" s="133"/>
      <c r="EGE5" s="133"/>
      <c r="EGF5" s="133"/>
      <c r="EGG5" s="133"/>
      <c r="EGH5" s="133"/>
      <c r="EGI5" s="133"/>
      <c r="EGJ5" s="133"/>
      <c r="EGK5" s="76"/>
      <c r="EGL5" s="76"/>
      <c r="EGM5" s="76"/>
      <c r="EGN5" s="132"/>
      <c r="EGO5" s="132"/>
      <c r="EGP5" s="132"/>
      <c r="EGQ5" s="132"/>
      <c r="EGR5" s="132"/>
      <c r="EGS5" s="132"/>
      <c r="EGT5" s="132"/>
      <c r="EGU5" s="132"/>
      <c r="EGV5" s="132"/>
      <c r="EGW5" s="132"/>
      <c r="EGX5" s="132"/>
      <c r="EGY5" s="132"/>
      <c r="EGZ5" s="132"/>
      <c r="EHA5" s="132"/>
      <c r="EHB5" s="132"/>
      <c r="EHC5" s="132"/>
      <c r="EHD5" s="132"/>
      <c r="EHE5" s="132"/>
      <c r="EHF5" s="133"/>
      <c r="EHG5" s="133"/>
      <c r="EHH5" s="133"/>
      <c r="EHI5" s="133"/>
      <c r="EHJ5" s="133"/>
      <c r="EHK5" s="133"/>
      <c r="EHL5" s="133"/>
      <c r="EHM5" s="133"/>
      <c r="EHN5" s="133"/>
      <c r="EHO5" s="133"/>
      <c r="EHP5" s="133"/>
      <c r="EHQ5" s="133"/>
      <c r="EHR5" s="133"/>
      <c r="EHS5" s="133"/>
      <c r="EHT5" s="133"/>
      <c r="EHU5" s="133"/>
      <c r="EHV5" s="133"/>
      <c r="EHW5" s="76"/>
      <c r="EHX5" s="76"/>
      <c r="EHY5" s="76"/>
      <c r="EHZ5" s="132"/>
      <c r="EIA5" s="132"/>
      <c r="EIB5" s="132"/>
      <c r="EIC5" s="132"/>
      <c r="EID5" s="132"/>
      <c r="EIE5" s="132"/>
      <c r="EIF5" s="132"/>
      <c r="EIG5" s="132"/>
      <c r="EIH5" s="132"/>
      <c r="EII5" s="132"/>
      <c r="EIJ5" s="132"/>
      <c r="EIK5" s="132"/>
      <c r="EIL5" s="132"/>
      <c r="EIM5" s="132"/>
      <c r="EIN5" s="132"/>
      <c r="EIO5" s="132"/>
      <c r="EIP5" s="132"/>
      <c r="EIQ5" s="132"/>
      <c r="EIR5" s="133"/>
      <c r="EIS5" s="133"/>
      <c r="EIT5" s="133"/>
      <c r="EIU5" s="133"/>
      <c r="EIV5" s="133"/>
      <c r="EIW5" s="133"/>
      <c r="EIX5" s="133"/>
      <c r="EIY5" s="133"/>
      <c r="EIZ5" s="133"/>
      <c r="EJA5" s="133"/>
      <c r="EJB5" s="133"/>
      <c r="EJC5" s="133"/>
      <c r="EJD5" s="133"/>
      <c r="EJE5" s="133"/>
      <c r="EJF5" s="133"/>
      <c r="EJG5" s="133"/>
      <c r="EJH5" s="133"/>
      <c r="EJI5" s="76"/>
      <c r="EJJ5" s="76"/>
      <c r="EJK5" s="76"/>
      <c r="EJL5" s="132"/>
      <c r="EJM5" s="132"/>
      <c r="EJN5" s="132"/>
      <c r="EJO5" s="132"/>
      <c r="EJP5" s="132"/>
      <c r="EJQ5" s="132"/>
      <c r="EJR5" s="132"/>
      <c r="EJS5" s="132"/>
      <c r="EJT5" s="132"/>
      <c r="EJU5" s="132"/>
      <c r="EJV5" s="132"/>
      <c r="EJW5" s="132"/>
      <c r="EJX5" s="132"/>
      <c r="EJY5" s="132"/>
      <c r="EJZ5" s="132"/>
      <c r="EKA5" s="132"/>
      <c r="EKB5" s="132"/>
      <c r="EKC5" s="132"/>
      <c r="EKD5" s="133"/>
      <c r="EKE5" s="133"/>
      <c r="EKF5" s="133"/>
      <c r="EKG5" s="133"/>
      <c r="EKH5" s="133"/>
      <c r="EKI5" s="133"/>
      <c r="EKJ5" s="133"/>
      <c r="EKK5" s="133"/>
      <c r="EKL5" s="133"/>
      <c r="EKM5" s="133"/>
      <c r="EKN5" s="133"/>
      <c r="EKO5" s="133"/>
      <c r="EKP5" s="133"/>
      <c r="EKQ5" s="133"/>
      <c r="EKR5" s="133"/>
      <c r="EKS5" s="133"/>
      <c r="EKT5" s="133"/>
      <c r="EKU5" s="76"/>
      <c r="EKV5" s="76"/>
      <c r="EKW5" s="76"/>
      <c r="EKX5" s="132"/>
      <c r="EKY5" s="132"/>
      <c r="EKZ5" s="132"/>
      <c r="ELA5" s="132"/>
      <c r="ELB5" s="132"/>
      <c r="ELC5" s="132"/>
      <c r="ELD5" s="132"/>
      <c r="ELE5" s="132"/>
      <c r="ELF5" s="132"/>
      <c r="ELG5" s="132"/>
      <c r="ELH5" s="132"/>
      <c r="ELI5" s="132"/>
      <c r="ELJ5" s="132"/>
      <c r="ELK5" s="132"/>
      <c r="ELL5" s="132"/>
      <c r="ELM5" s="132"/>
      <c r="ELN5" s="132"/>
      <c r="ELO5" s="132"/>
      <c r="ELP5" s="133"/>
      <c r="ELQ5" s="133"/>
      <c r="ELR5" s="133"/>
      <c r="ELS5" s="133"/>
      <c r="ELT5" s="133"/>
      <c r="ELU5" s="133"/>
      <c r="ELV5" s="133"/>
      <c r="ELW5" s="133"/>
      <c r="ELX5" s="133"/>
      <c r="ELY5" s="133"/>
      <c r="ELZ5" s="133"/>
      <c r="EMA5" s="133"/>
      <c r="EMB5" s="133"/>
      <c r="EMC5" s="133"/>
      <c r="EMD5" s="133"/>
      <c r="EME5" s="133"/>
      <c r="EMF5" s="133"/>
      <c r="EMG5" s="76"/>
      <c r="EMH5" s="76"/>
      <c r="EMI5" s="76"/>
      <c r="EMJ5" s="132"/>
      <c r="EMK5" s="132"/>
      <c r="EML5" s="132"/>
      <c r="EMM5" s="132"/>
      <c r="EMN5" s="132"/>
      <c r="EMO5" s="132"/>
      <c r="EMP5" s="132"/>
      <c r="EMQ5" s="132"/>
      <c r="EMR5" s="132"/>
      <c r="EMS5" s="132"/>
      <c r="EMT5" s="132"/>
      <c r="EMU5" s="132"/>
      <c r="EMV5" s="132"/>
      <c r="EMW5" s="132"/>
      <c r="EMX5" s="132"/>
      <c r="EMY5" s="132"/>
      <c r="EMZ5" s="132"/>
      <c r="ENA5" s="132"/>
      <c r="ENB5" s="133"/>
      <c r="ENC5" s="133"/>
      <c r="END5" s="133"/>
      <c r="ENE5" s="133"/>
      <c r="ENF5" s="133"/>
      <c r="ENG5" s="133"/>
      <c r="ENH5" s="133"/>
      <c r="ENI5" s="133"/>
      <c r="ENJ5" s="133"/>
      <c r="ENK5" s="133"/>
      <c r="ENL5" s="133"/>
      <c r="ENM5" s="133"/>
      <c r="ENN5" s="133"/>
      <c r="ENO5" s="133"/>
      <c r="ENP5" s="133"/>
      <c r="ENQ5" s="133"/>
      <c r="ENR5" s="133"/>
      <c r="ENS5" s="76"/>
      <c r="ENT5" s="76"/>
      <c r="ENU5" s="76"/>
      <c r="ENV5" s="132"/>
      <c r="ENW5" s="132"/>
      <c r="ENX5" s="132"/>
      <c r="ENY5" s="132"/>
      <c r="ENZ5" s="132"/>
      <c r="EOA5" s="132"/>
      <c r="EOB5" s="132"/>
      <c r="EOC5" s="132"/>
      <c r="EOD5" s="132"/>
      <c r="EOE5" s="132"/>
      <c r="EOF5" s="132"/>
      <c r="EOG5" s="132"/>
      <c r="EOH5" s="132"/>
      <c r="EOI5" s="132"/>
      <c r="EOJ5" s="132"/>
      <c r="EOK5" s="132"/>
      <c r="EOL5" s="132"/>
      <c r="EOM5" s="132"/>
      <c r="EON5" s="133"/>
      <c r="EOO5" s="133"/>
      <c r="EOP5" s="133"/>
      <c r="EOQ5" s="133"/>
      <c r="EOR5" s="133"/>
      <c r="EOS5" s="133"/>
      <c r="EOT5" s="133"/>
      <c r="EOU5" s="133"/>
      <c r="EOV5" s="133"/>
      <c r="EOW5" s="133"/>
      <c r="EOX5" s="133"/>
      <c r="EOY5" s="133"/>
      <c r="EOZ5" s="133"/>
      <c r="EPA5" s="133"/>
      <c r="EPB5" s="133"/>
      <c r="EPC5" s="133"/>
      <c r="EPD5" s="133"/>
      <c r="EPE5" s="76"/>
      <c r="EPF5" s="76"/>
      <c r="EPG5" s="76"/>
      <c r="EPH5" s="132"/>
      <c r="EPI5" s="132"/>
      <c r="EPJ5" s="132"/>
      <c r="EPK5" s="132"/>
      <c r="EPL5" s="132"/>
      <c r="EPM5" s="132"/>
      <c r="EPN5" s="132"/>
      <c r="EPO5" s="132"/>
      <c r="EPP5" s="132"/>
      <c r="EPQ5" s="132"/>
      <c r="EPR5" s="132"/>
      <c r="EPS5" s="132"/>
      <c r="EPT5" s="132"/>
      <c r="EPU5" s="132"/>
      <c r="EPV5" s="132"/>
      <c r="EPW5" s="132"/>
      <c r="EPX5" s="132"/>
      <c r="EPY5" s="132"/>
      <c r="EPZ5" s="133"/>
      <c r="EQA5" s="133"/>
      <c r="EQB5" s="133"/>
      <c r="EQC5" s="133"/>
      <c r="EQD5" s="133"/>
      <c r="EQE5" s="133"/>
      <c r="EQF5" s="133"/>
      <c r="EQG5" s="133"/>
      <c r="EQH5" s="133"/>
      <c r="EQI5" s="133"/>
      <c r="EQJ5" s="133"/>
      <c r="EQK5" s="133"/>
      <c r="EQL5" s="133"/>
      <c r="EQM5" s="133"/>
      <c r="EQN5" s="133"/>
      <c r="EQO5" s="133"/>
      <c r="EQP5" s="133"/>
      <c r="EQQ5" s="76"/>
      <c r="EQR5" s="76"/>
      <c r="EQS5" s="76"/>
      <c r="EQT5" s="132"/>
      <c r="EQU5" s="132"/>
      <c r="EQV5" s="132"/>
      <c r="EQW5" s="132"/>
      <c r="EQX5" s="132"/>
      <c r="EQY5" s="132"/>
      <c r="EQZ5" s="132"/>
      <c r="ERA5" s="132"/>
      <c r="ERB5" s="132"/>
      <c r="ERC5" s="132"/>
      <c r="ERD5" s="132"/>
      <c r="ERE5" s="132"/>
      <c r="ERF5" s="132"/>
      <c r="ERG5" s="132"/>
      <c r="ERH5" s="132"/>
      <c r="ERI5" s="132"/>
      <c r="ERJ5" s="132"/>
      <c r="ERK5" s="132"/>
      <c r="ERL5" s="133"/>
      <c r="ERM5" s="133"/>
      <c r="ERN5" s="133"/>
      <c r="ERO5" s="133"/>
      <c r="ERP5" s="133"/>
      <c r="ERQ5" s="133"/>
      <c r="ERR5" s="133"/>
      <c r="ERS5" s="133"/>
      <c r="ERT5" s="133"/>
      <c r="ERU5" s="133"/>
      <c r="ERV5" s="133"/>
      <c r="ERW5" s="133"/>
      <c r="ERX5" s="133"/>
      <c r="ERY5" s="133"/>
      <c r="ERZ5" s="133"/>
      <c r="ESA5" s="133"/>
      <c r="ESB5" s="133"/>
      <c r="ESC5" s="76"/>
      <c r="ESD5" s="76"/>
      <c r="ESE5" s="76"/>
      <c r="ESF5" s="132"/>
      <c r="ESG5" s="132"/>
      <c r="ESH5" s="132"/>
      <c r="ESI5" s="132"/>
      <c r="ESJ5" s="132"/>
      <c r="ESK5" s="132"/>
      <c r="ESL5" s="132"/>
      <c r="ESM5" s="132"/>
      <c r="ESN5" s="132"/>
      <c r="ESO5" s="132"/>
      <c r="ESP5" s="132"/>
      <c r="ESQ5" s="132"/>
      <c r="ESR5" s="132"/>
      <c r="ESS5" s="132"/>
      <c r="EST5" s="132"/>
      <c r="ESU5" s="132"/>
      <c r="ESV5" s="132"/>
      <c r="ESW5" s="132"/>
      <c r="ESX5" s="133"/>
      <c r="ESY5" s="133"/>
      <c r="ESZ5" s="133"/>
      <c r="ETA5" s="133"/>
      <c r="ETB5" s="133"/>
      <c r="ETC5" s="133"/>
      <c r="ETD5" s="133"/>
      <c r="ETE5" s="133"/>
      <c r="ETF5" s="133"/>
      <c r="ETG5" s="133"/>
      <c r="ETH5" s="133"/>
      <c r="ETI5" s="133"/>
      <c r="ETJ5" s="133"/>
      <c r="ETK5" s="133"/>
      <c r="ETL5" s="133"/>
      <c r="ETM5" s="133"/>
      <c r="ETN5" s="133"/>
      <c r="ETO5" s="76"/>
      <c r="ETP5" s="76"/>
      <c r="ETQ5" s="76"/>
      <c r="ETR5" s="132"/>
      <c r="ETS5" s="132"/>
      <c r="ETT5" s="132"/>
      <c r="ETU5" s="132"/>
      <c r="ETV5" s="132"/>
      <c r="ETW5" s="132"/>
      <c r="ETX5" s="132"/>
      <c r="ETY5" s="132"/>
      <c r="ETZ5" s="132"/>
      <c r="EUA5" s="132"/>
      <c r="EUB5" s="132"/>
      <c r="EUC5" s="132"/>
      <c r="EUD5" s="132"/>
      <c r="EUE5" s="132"/>
      <c r="EUF5" s="132"/>
      <c r="EUG5" s="132"/>
      <c r="EUH5" s="132"/>
      <c r="EUI5" s="132"/>
      <c r="EUJ5" s="133"/>
      <c r="EUK5" s="133"/>
      <c r="EUL5" s="133"/>
      <c r="EUM5" s="133"/>
      <c r="EUN5" s="133"/>
      <c r="EUO5" s="133"/>
      <c r="EUP5" s="133"/>
      <c r="EUQ5" s="133"/>
      <c r="EUR5" s="133"/>
      <c r="EUS5" s="133"/>
      <c r="EUT5" s="133"/>
      <c r="EUU5" s="133"/>
      <c r="EUV5" s="133"/>
      <c r="EUW5" s="133"/>
      <c r="EUX5" s="133"/>
      <c r="EUY5" s="133"/>
      <c r="EUZ5" s="133"/>
      <c r="EVA5" s="76"/>
      <c r="EVB5" s="76"/>
      <c r="EVC5" s="76"/>
      <c r="EVD5" s="132"/>
      <c r="EVE5" s="132"/>
      <c r="EVF5" s="132"/>
      <c r="EVG5" s="132"/>
      <c r="EVH5" s="132"/>
      <c r="EVI5" s="132"/>
      <c r="EVJ5" s="132"/>
      <c r="EVK5" s="132"/>
      <c r="EVL5" s="132"/>
      <c r="EVM5" s="132"/>
      <c r="EVN5" s="132"/>
      <c r="EVO5" s="132"/>
      <c r="EVP5" s="132"/>
      <c r="EVQ5" s="132"/>
      <c r="EVR5" s="132"/>
      <c r="EVS5" s="132"/>
      <c r="EVT5" s="132"/>
      <c r="EVU5" s="132"/>
      <c r="EVV5" s="133"/>
      <c r="EVW5" s="133"/>
      <c r="EVX5" s="133"/>
      <c r="EVY5" s="133"/>
      <c r="EVZ5" s="133"/>
      <c r="EWA5" s="133"/>
      <c r="EWB5" s="133"/>
      <c r="EWC5" s="133"/>
      <c r="EWD5" s="133"/>
      <c r="EWE5" s="133"/>
      <c r="EWF5" s="133"/>
      <c r="EWG5" s="133"/>
      <c r="EWH5" s="133"/>
      <c r="EWI5" s="133"/>
      <c r="EWJ5" s="133"/>
      <c r="EWK5" s="133"/>
      <c r="EWL5" s="133"/>
      <c r="EWM5" s="76"/>
      <c r="EWN5" s="76"/>
      <c r="EWO5" s="76"/>
      <c r="EWP5" s="132"/>
      <c r="EWQ5" s="132"/>
      <c r="EWR5" s="132"/>
      <c r="EWS5" s="132"/>
      <c r="EWT5" s="132"/>
      <c r="EWU5" s="132"/>
      <c r="EWV5" s="132"/>
      <c r="EWW5" s="132"/>
      <c r="EWX5" s="132"/>
      <c r="EWY5" s="132"/>
      <c r="EWZ5" s="132"/>
      <c r="EXA5" s="132"/>
      <c r="EXB5" s="132"/>
      <c r="EXC5" s="132"/>
      <c r="EXD5" s="132"/>
      <c r="EXE5" s="132"/>
      <c r="EXF5" s="132"/>
      <c r="EXG5" s="132"/>
      <c r="EXH5" s="133"/>
      <c r="EXI5" s="133"/>
      <c r="EXJ5" s="133"/>
      <c r="EXK5" s="133"/>
      <c r="EXL5" s="133"/>
      <c r="EXM5" s="133"/>
      <c r="EXN5" s="133"/>
      <c r="EXO5" s="133"/>
      <c r="EXP5" s="133"/>
      <c r="EXQ5" s="133"/>
      <c r="EXR5" s="133"/>
      <c r="EXS5" s="133"/>
      <c r="EXT5" s="133"/>
      <c r="EXU5" s="133"/>
      <c r="EXV5" s="133"/>
      <c r="EXW5" s="133"/>
      <c r="EXX5" s="133"/>
      <c r="EXY5" s="76"/>
      <c r="EXZ5" s="76"/>
      <c r="EYA5" s="76"/>
      <c r="EYB5" s="132"/>
      <c r="EYC5" s="132"/>
      <c r="EYD5" s="132"/>
      <c r="EYE5" s="132"/>
      <c r="EYF5" s="132"/>
      <c r="EYG5" s="132"/>
      <c r="EYH5" s="132"/>
      <c r="EYI5" s="132"/>
      <c r="EYJ5" s="132"/>
      <c r="EYK5" s="132"/>
      <c r="EYL5" s="132"/>
      <c r="EYM5" s="132"/>
      <c r="EYN5" s="132"/>
      <c r="EYO5" s="132"/>
      <c r="EYP5" s="132"/>
      <c r="EYQ5" s="132"/>
      <c r="EYR5" s="132"/>
      <c r="EYS5" s="132"/>
      <c r="EYT5" s="133"/>
      <c r="EYU5" s="133"/>
      <c r="EYV5" s="133"/>
      <c r="EYW5" s="133"/>
      <c r="EYX5" s="133"/>
      <c r="EYY5" s="133"/>
      <c r="EYZ5" s="133"/>
      <c r="EZA5" s="133"/>
      <c r="EZB5" s="133"/>
      <c r="EZC5" s="133"/>
      <c r="EZD5" s="133"/>
      <c r="EZE5" s="133"/>
      <c r="EZF5" s="133"/>
      <c r="EZG5" s="133"/>
      <c r="EZH5" s="133"/>
      <c r="EZI5" s="133"/>
      <c r="EZJ5" s="133"/>
      <c r="EZK5" s="76"/>
      <c r="EZL5" s="76"/>
      <c r="EZM5" s="76"/>
      <c r="EZN5" s="132"/>
      <c r="EZO5" s="132"/>
      <c r="EZP5" s="132"/>
      <c r="EZQ5" s="132"/>
      <c r="EZR5" s="132"/>
      <c r="EZS5" s="132"/>
      <c r="EZT5" s="132"/>
      <c r="EZU5" s="132"/>
      <c r="EZV5" s="132"/>
      <c r="EZW5" s="132"/>
      <c r="EZX5" s="132"/>
      <c r="EZY5" s="132"/>
      <c r="EZZ5" s="132"/>
      <c r="FAA5" s="132"/>
      <c r="FAB5" s="132"/>
      <c r="FAC5" s="132"/>
      <c r="FAD5" s="132"/>
      <c r="FAE5" s="132"/>
      <c r="FAF5" s="133"/>
      <c r="FAG5" s="133"/>
      <c r="FAH5" s="133"/>
      <c r="FAI5" s="133"/>
      <c r="FAJ5" s="133"/>
      <c r="FAK5" s="133"/>
      <c r="FAL5" s="133"/>
      <c r="FAM5" s="133"/>
      <c r="FAN5" s="133"/>
      <c r="FAO5" s="133"/>
      <c r="FAP5" s="133"/>
      <c r="FAQ5" s="133"/>
      <c r="FAR5" s="133"/>
      <c r="FAS5" s="133"/>
      <c r="FAT5" s="133"/>
      <c r="FAU5" s="133"/>
      <c r="FAV5" s="133"/>
      <c r="FAW5" s="76"/>
      <c r="FAX5" s="76"/>
      <c r="FAY5" s="76"/>
      <c r="FAZ5" s="132"/>
      <c r="FBA5" s="132"/>
      <c r="FBB5" s="132"/>
      <c r="FBC5" s="132"/>
      <c r="FBD5" s="132"/>
      <c r="FBE5" s="132"/>
      <c r="FBF5" s="132"/>
      <c r="FBG5" s="132"/>
      <c r="FBH5" s="132"/>
      <c r="FBI5" s="132"/>
      <c r="FBJ5" s="132"/>
      <c r="FBK5" s="132"/>
      <c r="FBL5" s="132"/>
      <c r="FBM5" s="132"/>
      <c r="FBN5" s="132"/>
      <c r="FBO5" s="132"/>
      <c r="FBP5" s="132"/>
      <c r="FBQ5" s="132"/>
      <c r="FBR5" s="133"/>
      <c r="FBS5" s="133"/>
      <c r="FBT5" s="133"/>
      <c r="FBU5" s="133"/>
      <c r="FBV5" s="133"/>
      <c r="FBW5" s="133"/>
      <c r="FBX5" s="133"/>
      <c r="FBY5" s="133"/>
      <c r="FBZ5" s="133"/>
      <c r="FCA5" s="133"/>
      <c r="FCB5" s="133"/>
      <c r="FCC5" s="133"/>
      <c r="FCD5" s="133"/>
      <c r="FCE5" s="133"/>
      <c r="FCF5" s="133"/>
      <c r="FCG5" s="133"/>
      <c r="FCH5" s="133"/>
      <c r="FCI5" s="76"/>
      <c r="FCJ5" s="76"/>
      <c r="FCK5" s="76"/>
      <c r="FCL5" s="132"/>
      <c r="FCM5" s="132"/>
      <c r="FCN5" s="132"/>
      <c r="FCO5" s="132"/>
      <c r="FCP5" s="132"/>
      <c r="FCQ5" s="132"/>
      <c r="FCR5" s="132"/>
      <c r="FCS5" s="132"/>
      <c r="FCT5" s="132"/>
      <c r="FCU5" s="132"/>
      <c r="FCV5" s="132"/>
      <c r="FCW5" s="132"/>
      <c r="FCX5" s="132"/>
      <c r="FCY5" s="132"/>
      <c r="FCZ5" s="132"/>
      <c r="FDA5" s="132"/>
      <c r="FDB5" s="132"/>
      <c r="FDC5" s="132"/>
      <c r="FDD5" s="133"/>
      <c r="FDE5" s="133"/>
      <c r="FDF5" s="133"/>
      <c r="FDG5" s="133"/>
      <c r="FDH5" s="133"/>
      <c r="FDI5" s="133"/>
      <c r="FDJ5" s="133"/>
      <c r="FDK5" s="133"/>
      <c r="FDL5" s="133"/>
      <c r="FDM5" s="133"/>
      <c r="FDN5" s="133"/>
      <c r="FDO5" s="133"/>
      <c r="FDP5" s="133"/>
      <c r="FDQ5" s="133"/>
      <c r="FDR5" s="133"/>
      <c r="FDS5" s="133"/>
      <c r="FDT5" s="133"/>
      <c r="FDU5" s="76"/>
      <c r="FDV5" s="76"/>
      <c r="FDW5" s="76"/>
      <c r="FDX5" s="132"/>
      <c r="FDY5" s="132"/>
      <c r="FDZ5" s="132"/>
      <c r="FEA5" s="132"/>
      <c r="FEB5" s="132"/>
      <c r="FEC5" s="132"/>
      <c r="FED5" s="132"/>
      <c r="FEE5" s="132"/>
      <c r="FEF5" s="132"/>
      <c r="FEG5" s="132"/>
      <c r="FEH5" s="132"/>
      <c r="FEI5" s="132"/>
      <c r="FEJ5" s="132"/>
      <c r="FEK5" s="132"/>
      <c r="FEL5" s="132"/>
      <c r="FEM5" s="132"/>
      <c r="FEN5" s="132"/>
      <c r="FEO5" s="132"/>
      <c r="FEP5" s="133"/>
      <c r="FEQ5" s="133"/>
      <c r="FER5" s="133"/>
      <c r="FES5" s="133"/>
      <c r="FET5" s="133"/>
      <c r="FEU5" s="133"/>
      <c r="FEV5" s="133"/>
      <c r="FEW5" s="133"/>
      <c r="FEX5" s="133"/>
      <c r="FEY5" s="133"/>
      <c r="FEZ5" s="133"/>
      <c r="FFA5" s="133"/>
      <c r="FFB5" s="133"/>
      <c r="FFC5" s="133"/>
      <c r="FFD5" s="133"/>
      <c r="FFE5" s="133"/>
      <c r="FFF5" s="133"/>
      <c r="FFG5" s="76"/>
      <c r="FFH5" s="76"/>
      <c r="FFI5" s="76"/>
      <c r="FFJ5" s="132"/>
      <c r="FFK5" s="132"/>
      <c r="FFL5" s="132"/>
      <c r="FFM5" s="132"/>
      <c r="FFN5" s="132"/>
      <c r="FFO5" s="132"/>
      <c r="FFP5" s="132"/>
      <c r="FFQ5" s="132"/>
      <c r="FFR5" s="132"/>
      <c r="FFS5" s="132"/>
      <c r="FFT5" s="132"/>
      <c r="FFU5" s="132"/>
      <c r="FFV5" s="132"/>
      <c r="FFW5" s="132"/>
      <c r="FFX5" s="132"/>
      <c r="FFY5" s="132"/>
      <c r="FFZ5" s="132"/>
      <c r="FGA5" s="132"/>
      <c r="FGB5" s="133"/>
      <c r="FGC5" s="133"/>
      <c r="FGD5" s="133"/>
      <c r="FGE5" s="133"/>
      <c r="FGF5" s="133"/>
      <c r="FGG5" s="133"/>
      <c r="FGH5" s="133"/>
      <c r="FGI5" s="133"/>
      <c r="FGJ5" s="133"/>
      <c r="FGK5" s="133"/>
      <c r="FGL5" s="133"/>
      <c r="FGM5" s="133"/>
      <c r="FGN5" s="133"/>
      <c r="FGO5" s="133"/>
      <c r="FGP5" s="133"/>
      <c r="FGQ5" s="133"/>
      <c r="FGR5" s="133"/>
      <c r="FGS5" s="76"/>
      <c r="FGT5" s="76"/>
      <c r="FGU5" s="76"/>
      <c r="FGV5" s="132"/>
      <c r="FGW5" s="132"/>
      <c r="FGX5" s="132"/>
      <c r="FGY5" s="132"/>
      <c r="FGZ5" s="132"/>
      <c r="FHA5" s="132"/>
      <c r="FHB5" s="132"/>
      <c r="FHC5" s="132"/>
      <c r="FHD5" s="132"/>
      <c r="FHE5" s="132"/>
      <c r="FHF5" s="132"/>
      <c r="FHG5" s="132"/>
      <c r="FHH5" s="132"/>
      <c r="FHI5" s="132"/>
      <c r="FHJ5" s="132"/>
      <c r="FHK5" s="132"/>
      <c r="FHL5" s="132"/>
      <c r="FHM5" s="132"/>
      <c r="FHN5" s="133"/>
      <c r="FHO5" s="133"/>
      <c r="FHP5" s="133"/>
      <c r="FHQ5" s="133"/>
      <c r="FHR5" s="133"/>
      <c r="FHS5" s="133"/>
      <c r="FHT5" s="133"/>
      <c r="FHU5" s="133"/>
      <c r="FHV5" s="133"/>
      <c r="FHW5" s="133"/>
      <c r="FHX5" s="133"/>
      <c r="FHY5" s="133"/>
      <c r="FHZ5" s="133"/>
      <c r="FIA5" s="133"/>
      <c r="FIB5" s="133"/>
      <c r="FIC5" s="133"/>
      <c r="FID5" s="133"/>
      <c r="FIE5" s="76"/>
      <c r="FIF5" s="76"/>
      <c r="FIG5" s="76"/>
      <c r="FIH5" s="132"/>
      <c r="FII5" s="132"/>
      <c r="FIJ5" s="132"/>
      <c r="FIK5" s="132"/>
      <c r="FIL5" s="132"/>
      <c r="FIM5" s="132"/>
      <c r="FIN5" s="132"/>
      <c r="FIO5" s="132"/>
      <c r="FIP5" s="132"/>
      <c r="FIQ5" s="132"/>
      <c r="FIR5" s="132"/>
      <c r="FIS5" s="132"/>
      <c r="FIT5" s="132"/>
      <c r="FIU5" s="132"/>
      <c r="FIV5" s="132"/>
      <c r="FIW5" s="132"/>
      <c r="FIX5" s="132"/>
      <c r="FIY5" s="132"/>
      <c r="FIZ5" s="133"/>
      <c r="FJA5" s="133"/>
      <c r="FJB5" s="133"/>
      <c r="FJC5" s="133"/>
      <c r="FJD5" s="133"/>
      <c r="FJE5" s="133"/>
      <c r="FJF5" s="133"/>
      <c r="FJG5" s="133"/>
      <c r="FJH5" s="133"/>
      <c r="FJI5" s="133"/>
      <c r="FJJ5" s="133"/>
      <c r="FJK5" s="133"/>
      <c r="FJL5" s="133"/>
      <c r="FJM5" s="133"/>
      <c r="FJN5" s="133"/>
      <c r="FJO5" s="133"/>
      <c r="FJP5" s="133"/>
      <c r="FJQ5" s="76"/>
      <c r="FJR5" s="76"/>
      <c r="FJS5" s="76"/>
      <c r="FJT5" s="132"/>
      <c r="FJU5" s="132"/>
      <c r="FJV5" s="132"/>
      <c r="FJW5" s="132"/>
      <c r="FJX5" s="132"/>
      <c r="FJY5" s="132"/>
      <c r="FJZ5" s="132"/>
      <c r="FKA5" s="132"/>
      <c r="FKB5" s="132"/>
      <c r="FKC5" s="132"/>
      <c r="FKD5" s="132"/>
      <c r="FKE5" s="132"/>
      <c r="FKF5" s="132"/>
      <c r="FKG5" s="132"/>
      <c r="FKH5" s="132"/>
      <c r="FKI5" s="132"/>
      <c r="FKJ5" s="132"/>
      <c r="FKK5" s="132"/>
      <c r="FKL5" s="133"/>
      <c r="FKM5" s="133"/>
      <c r="FKN5" s="133"/>
      <c r="FKO5" s="133"/>
      <c r="FKP5" s="133"/>
      <c r="FKQ5" s="133"/>
      <c r="FKR5" s="133"/>
      <c r="FKS5" s="133"/>
      <c r="FKT5" s="133"/>
      <c r="FKU5" s="133"/>
      <c r="FKV5" s="133"/>
      <c r="FKW5" s="133"/>
      <c r="FKX5" s="133"/>
      <c r="FKY5" s="133"/>
      <c r="FKZ5" s="133"/>
      <c r="FLA5" s="133"/>
      <c r="FLB5" s="133"/>
      <c r="FLC5" s="76"/>
      <c r="FLD5" s="76"/>
      <c r="FLE5" s="76"/>
      <c r="FLF5" s="132"/>
      <c r="FLG5" s="132"/>
      <c r="FLH5" s="132"/>
      <c r="FLI5" s="132"/>
      <c r="FLJ5" s="132"/>
      <c r="FLK5" s="132"/>
      <c r="FLL5" s="132"/>
      <c r="FLM5" s="132"/>
      <c r="FLN5" s="132"/>
      <c r="FLO5" s="132"/>
      <c r="FLP5" s="132"/>
      <c r="FLQ5" s="132"/>
      <c r="FLR5" s="132"/>
      <c r="FLS5" s="132"/>
      <c r="FLT5" s="132"/>
      <c r="FLU5" s="132"/>
      <c r="FLV5" s="132"/>
      <c r="FLW5" s="132"/>
      <c r="FLX5" s="133"/>
      <c r="FLY5" s="133"/>
      <c r="FLZ5" s="133"/>
      <c r="FMA5" s="133"/>
      <c r="FMB5" s="133"/>
      <c r="FMC5" s="133"/>
      <c r="FMD5" s="133"/>
      <c r="FME5" s="133"/>
      <c r="FMF5" s="133"/>
      <c r="FMG5" s="133"/>
      <c r="FMH5" s="133"/>
      <c r="FMI5" s="133"/>
      <c r="FMJ5" s="133"/>
      <c r="FMK5" s="133"/>
      <c r="FML5" s="133"/>
      <c r="FMM5" s="133"/>
      <c r="FMN5" s="133"/>
      <c r="FMO5" s="76"/>
      <c r="FMP5" s="76"/>
      <c r="FMQ5" s="76"/>
      <c r="FMR5" s="132"/>
      <c r="FMS5" s="132"/>
      <c r="FMT5" s="132"/>
      <c r="FMU5" s="132"/>
      <c r="FMV5" s="132"/>
      <c r="FMW5" s="132"/>
      <c r="FMX5" s="132"/>
      <c r="FMY5" s="132"/>
      <c r="FMZ5" s="132"/>
      <c r="FNA5" s="132"/>
      <c r="FNB5" s="132"/>
      <c r="FNC5" s="132"/>
      <c r="FND5" s="132"/>
      <c r="FNE5" s="132"/>
      <c r="FNF5" s="132"/>
      <c r="FNG5" s="132"/>
      <c r="FNH5" s="132"/>
      <c r="FNI5" s="132"/>
      <c r="FNJ5" s="133"/>
      <c r="FNK5" s="133"/>
      <c r="FNL5" s="133"/>
      <c r="FNM5" s="133"/>
      <c r="FNN5" s="133"/>
      <c r="FNO5" s="133"/>
      <c r="FNP5" s="133"/>
      <c r="FNQ5" s="133"/>
      <c r="FNR5" s="133"/>
      <c r="FNS5" s="133"/>
      <c r="FNT5" s="133"/>
      <c r="FNU5" s="133"/>
      <c r="FNV5" s="133"/>
      <c r="FNW5" s="133"/>
      <c r="FNX5" s="133"/>
      <c r="FNY5" s="133"/>
      <c r="FNZ5" s="133"/>
      <c r="FOA5" s="76"/>
      <c r="FOB5" s="76"/>
      <c r="FOC5" s="76"/>
      <c r="FOD5" s="132"/>
      <c r="FOE5" s="132"/>
      <c r="FOF5" s="132"/>
      <c r="FOG5" s="132"/>
      <c r="FOH5" s="132"/>
      <c r="FOI5" s="132"/>
      <c r="FOJ5" s="132"/>
      <c r="FOK5" s="132"/>
      <c r="FOL5" s="132"/>
      <c r="FOM5" s="132"/>
      <c r="FON5" s="132"/>
      <c r="FOO5" s="132"/>
      <c r="FOP5" s="132"/>
      <c r="FOQ5" s="132"/>
      <c r="FOR5" s="132"/>
      <c r="FOS5" s="132"/>
      <c r="FOT5" s="132"/>
      <c r="FOU5" s="132"/>
      <c r="FOV5" s="133"/>
      <c r="FOW5" s="133"/>
      <c r="FOX5" s="133"/>
      <c r="FOY5" s="133"/>
      <c r="FOZ5" s="133"/>
      <c r="FPA5" s="133"/>
      <c r="FPB5" s="133"/>
      <c r="FPC5" s="133"/>
      <c r="FPD5" s="133"/>
      <c r="FPE5" s="133"/>
      <c r="FPF5" s="133"/>
      <c r="FPG5" s="133"/>
      <c r="FPH5" s="133"/>
      <c r="FPI5" s="133"/>
      <c r="FPJ5" s="133"/>
      <c r="FPK5" s="133"/>
      <c r="FPL5" s="133"/>
      <c r="FPM5" s="76"/>
      <c r="FPN5" s="76"/>
      <c r="FPO5" s="76"/>
      <c r="FPP5" s="132"/>
      <c r="FPQ5" s="132"/>
      <c r="FPR5" s="132"/>
      <c r="FPS5" s="132"/>
      <c r="FPT5" s="132"/>
      <c r="FPU5" s="132"/>
      <c r="FPV5" s="132"/>
      <c r="FPW5" s="132"/>
      <c r="FPX5" s="132"/>
      <c r="FPY5" s="132"/>
      <c r="FPZ5" s="132"/>
      <c r="FQA5" s="132"/>
      <c r="FQB5" s="132"/>
      <c r="FQC5" s="132"/>
      <c r="FQD5" s="132"/>
      <c r="FQE5" s="132"/>
      <c r="FQF5" s="132"/>
      <c r="FQG5" s="132"/>
      <c r="FQH5" s="133"/>
      <c r="FQI5" s="133"/>
      <c r="FQJ5" s="133"/>
      <c r="FQK5" s="133"/>
      <c r="FQL5" s="133"/>
      <c r="FQM5" s="133"/>
      <c r="FQN5" s="133"/>
      <c r="FQO5" s="133"/>
      <c r="FQP5" s="133"/>
      <c r="FQQ5" s="133"/>
      <c r="FQR5" s="133"/>
      <c r="FQS5" s="133"/>
      <c r="FQT5" s="133"/>
      <c r="FQU5" s="133"/>
      <c r="FQV5" s="133"/>
      <c r="FQW5" s="133"/>
      <c r="FQX5" s="133"/>
      <c r="FQY5" s="76"/>
      <c r="FQZ5" s="76"/>
      <c r="FRA5" s="76"/>
      <c r="FRB5" s="132"/>
      <c r="FRC5" s="132"/>
      <c r="FRD5" s="132"/>
      <c r="FRE5" s="132"/>
      <c r="FRF5" s="132"/>
      <c r="FRG5" s="132"/>
      <c r="FRH5" s="132"/>
      <c r="FRI5" s="132"/>
      <c r="FRJ5" s="132"/>
      <c r="FRK5" s="132"/>
      <c r="FRL5" s="132"/>
      <c r="FRM5" s="132"/>
      <c r="FRN5" s="132"/>
      <c r="FRO5" s="132"/>
      <c r="FRP5" s="132"/>
      <c r="FRQ5" s="132"/>
      <c r="FRR5" s="132"/>
      <c r="FRS5" s="132"/>
      <c r="FRT5" s="133"/>
      <c r="FRU5" s="133"/>
      <c r="FRV5" s="133"/>
      <c r="FRW5" s="133"/>
      <c r="FRX5" s="133"/>
      <c r="FRY5" s="133"/>
      <c r="FRZ5" s="133"/>
      <c r="FSA5" s="133"/>
      <c r="FSB5" s="133"/>
      <c r="FSC5" s="133"/>
      <c r="FSD5" s="133"/>
      <c r="FSE5" s="133"/>
      <c r="FSF5" s="133"/>
      <c r="FSG5" s="133"/>
      <c r="FSH5" s="133"/>
      <c r="FSI5" s="133"/>
      <c r="FSJ5" s="133"/>
      <c r="FSK5" s="76"/>
      <c r="FSL5" s="76"/>
      <c r="FSM5" s="76"/>
      <c r="FSN5" s="132"/>
      <c r="FSO5" s="132"/>
      <c r="FSP5" s="132"/>
      <c r="FSQ5" s="132"/>
      <c r="FSR5" s="132"/>
      <c r="FSS5" s="132"/>
      <c r="FST5" s="132"/>
      <c r="FSU5" s="132"/>
      <c r="FSV5" s="132"/>
      <c r="FSW5" s="132"/>
      <c r="FSX5" s="132"/>
      <c r="FSY5" s="132"/>
      <c r="FSZ5" s="132"/>
      <c r="FTA5" s="132"/>
      <c r="FTB5" s="132"/>
      <c r="FTC5" s="132"/>
      <c r="FTD5" s="132"/>
      <c r="FTE5" s="132"/>
      <c r="FTF5" s="133"/>
      <c r="FTG5" s="133"/>
      <c r="FTH5" s="133"/>
      <c r="FTI5" s="133"/>
      <c r="FTJ5" s="133"/>
      <c r="FTK5" s="133"/>
      <c r="FTL5" s="133"/>
      <c r="FTM5" s="133"/>
      <c r="FTN5" s="133"/>
      <c r="FTO5" s="133"/>
      <c r="FTP5" s="133"/>
      <c r="FTQ5" s="133"/>
      <c r="FTR5" s="133"/>
      <c r="FTS5" s="133"/>
      <c r="FTT5" s="133"/>
      <c r="FTU5" s="133"/>
      <c r="FTV5" s="133"/>
      <c r="FTW5" s="76"/>
      <c r="FTX5" s="76"/>
      <c r="FTY5" s="76"/>
      <c r="FTZ5" s="132"/>
      <c r="FUA5" s="132"/>
      <c r="FUB5" s="132"/>
      <c r="FUC5" s="132"/>
      <c r="FUD5" s="132"/>
      <c r="FUE5" s="132"/>
      <c r="FUF5" s="132"/>
      <c r="FUG5" s="132"/>
      <c r="FUH5" s="132"/>
      <c r="FUI5" s="132"/>
      <c r="FUJ5" s="132"/>
      <c r="FUK5" s="132"/>
      <c r="FUL5" s="132"/>
      <c r="FUM5" s="132"/>
      <c r="FUN5" s="132"/>
      <c r="FUO5" s="132"/>
      <c r="FUP5" s="132"/>
      <c r="FUQ5" s="132"/>
      <c r="FUR5" s="133"/>
      <c r="FUS5" s="133"/>
      <c r="FUT5" s="133"/>
      <c r="FUU5" s="133"/>
      <c r="FUV5" s="133"/>
      <c r="FUW5" s="133"/>
      <c r="FUX5" s="133"/>
      <c r="FUY5" s="133"/>
      <c r="FUZ5" s="133"/>
      <c r="FVA5" s="133"/>
      <c r="FVB5" s="133"/>
      <c r="FVC5" s="133"/>
      <c r="FVD5" s="133"/>
      <c r="FVE5" s="133"/>
      <c r="FVF5" s="133"/>
      <c r="FVG5" s="133"/>
      <c r="FVH5" s="133"/>
      <c r="FVI5" s="76"/>
      <c r="FVJ5" s="76"/>
      <c r="FVK5" s="76"/>
      <c r="FVL5" s="132"/>
      <c r="FVM5" s="132"/>
      <c r="FVN5" s="132"/>
      <c r="FVO5" s="132"/>
      <c r="FVP5" s="132"/>
      <c r="FVQ5" s="132"/>
      <c r="FVR5" s="132"/>
      <c r="FVS5" s="132"/>
      <c r="FVT5" s="132"/>
      <c r="FVU5" s="132"/>
      <c r="FVV5" s="132"/>
      <c r="FVW5" s="132"/>
      <c r="FVX5" s="132"/>
      <c r="FVY5" s="132"/>
      <c r="FVZ5" s="132"/>
      <c r="FWA5" s="132"/>
      <c r="FWB5" s="132"/>
      <c r="FWC5" s="132"/>
      <c r="FWD5" s="133"/>
      <c r="FWE5" s="133"/>
      <c r="FWF5" s="133"/>
      <c r="FWG5" s="133"/>
      <c r="FWH5" s="133"/>
      <c r="FWI5" s="133"/>
      <c r="FWJ5" s="133"/>
      <c r="FWK5" s="133"/>
      <c r="FWL5" s="133"/>
      <c r="FWM5" s="133"/>
      <c r="FWN5" s="133"/>
      <c r="FWO5" s="133"/>
      <c r="FWP5" s="133"/>
      <c r="FWQ5" s="133"/>
      <c r="FWR5" s="133"/>
      <c r="FWS5" s="133"/>
      <c r="FWT5" s="133"/>
      <c r="FWU5" s="76"/>
      <c r="FWV5" s="76"/>
      <c r="FWW5" s="76"/>
      <c r="FWX5" s="132"/>
      <c r="FWY5" s="132"/>
      <c r="FWZ5" s="132"/>
      <c r="FXA5" s="132"/>
      <c r="FXB5" s="132"/>
      <c r="FXC5" s="132"/>
      <c r="FXD5" s="132"/>
      <c r="FXE5" s="132"/>
      <c r="FXF5" s="132"/>
      <c r="FXG5" s="132"/>
      <c r="FXH5" s="132"/>
      <c r="FXI5" s="132"/>
      <c r="FXJ5" s="132"/>
      <c r="FXK5" s="132"/>
      <c r="FXL5" s="132"/>
      <c r="FXM5" s="132"/>
      <c r="FXN5" s="132"/>
      <c r="FXO5" s="132"/>
      <c r="FXP5" s="133"/>
      <c r="FXQ5" s="133"/>
      <c r="FXR5" s="133"/>
      <c r="FXS5" s="133"/>
      <c r="FXT5" s="133"/>
      <c r="FXU5" s="133"/>
      <c r="FXV5" s="133"/>
      <c r="FXW5" s="133"/>
      <c r="FXX5" s="133"/>
      <c r="FXY5" s="133"/>
      <c r="FXZ5" s="133"/>
      <c r="FYA5" s="133"/>
      <c r="FYB5" s="133"/>
      <c r="FYC5" s="133"/>
      <c r="FYD5" s="133"/>
      <c r="FYE5" s="133"/>
      <c r="FYF5" s="133"/>
      <c r="FYG5" s="76"/>
      <c r="FYH5" s="76"/>
      <c r="FYI5" s="76"/>
      <c r="FYJ5" s="132"/>
      <c r="FYK5" s="132"/>
      <c r="FYL5" s="132"/>
      <c r="FYM5" s="132"/>
      <c r="FYN5" s="132"/>
      <c r="FYO5" s="132"/>
      <c r="FYP5" s="132"/>
      <c r="FYQ5" s="132"/>
      <c r="FYR5" s="132"/>
      <c r="FYS5" s="132"/>
      <c r="FYT5" s="132"/>
      <c r="FYU5" s="132"/>
      <c r="FYV5" s="132"/>
      <c r="FYW5" s="132"/>
      <c r="FYX5" s="132"/>
      <c r="FYY5" s="132"/>
      <c r="FYZ5" s="132"/>
      <c r="FZA5" s="132"/>
      <c r="FZB5" s="133"/>
      <c r="FZC5" s="133"/>
      <c r="FZD5" s="133"/>
      <c r="FZE5" s="133"/>
      <c r="FZF5" s="133"/>
      <c r="FZG5" s="133"/>
      <c r="FZH5" s="133"/>
      <c r="FZI5" s="133"/>
      <c r="FZJ5" s="133"/>
      <c r="FZK5" s="133"/>
      <c r="FZL5" s="133"/>
      <c r="FZM5" s="133"/>
      <c r="FZN5" s="133"/>
      <c r="FZO5" s="133"/>
      <c r="FZP5" s="133"/>
      <c r="FZQ5" s="133"/>
      <c r="FZR5" s="133"/>
      <c r="FZS5" s="76"/>
      <c r="FZT5" s="76"/>
      <c r="FZU5" s="76"/>
      <c r="FZV5" s="132"/>
      <c r="FZW5" s="132"/>
      <c r="FZX5" s="132"/>
      <c r="FZY5" s="132"/>
      <c r="FZZ5" s="132"/>
      <c r="GAA5" s="132"/>
      <c r="GAB5" s="132"/>
      <c r="GAC5" s="132"/>
      <c r="GAD5" s="132"/>
      <c r="GAE5" s="132"/>
      <c r="GAF5" s="132"/>
      <c r="GAG5" s="132"/>
      <c r="GAH5" s="132"/>
      <c r="GAI5" s="132"/>
      <c r="GAJ5" s="132"/>
      <c r="GAK5" s="132"/>
      <c r="GAL5" s="132"/>
      <c r="GAM5" s="132"/>
      <c r="GAN5" s="133"/>
      <c r="GAO5" s="133"/>
      <c r="GAP5" s="133"/>
      <c r="GAQ5" s="133"/>
      <c r="GAR5" s="133"/>
      <c r="GAS5" s="133"/>
      <c r="GAT5" s="133"/>
      <c r="GAU5" s="133"/>
      <c r="GAV5" s="133"/>
      <c r="GAW5" s="133"/>
      <c r="GAX5" s="133"/>
      <c r="GAY5" s="133"/>
      <c r="GAZ5" s="133"/>
      <c r="GBA5" s="133"/>
      <c r="GBB5" s="133"/>
      <c r="GBC5" s="133"/>
      <c r="GBD5" s="133"/>
      <c r="GBE5" s="76"/>
      <c r="GBF5" s="76"/>
      <c r="GBG5" s="76"/>
      <c r="GBH5" s="132"/>
      <c r="GBI5" s="132"/>
      <c r="GBJ5" s="132"/>
      <c r="GBK5" s="132"/>
      <c r="GBL5" s="132"/>
      <c r="GBM5" s="132"/>
      <c r="GBN5" s="132"/>
      <c r="GBO5" s="132"/>
      <c r="GBP5" s="132"/>
      <c r="GBQ5" s="132"/>
      <c r="GBR5" s="132"/>
      <c r="GBS5" s="132"/>
      <c r="GBT5" s="132"/>
      <c r="GBU5" s="132"/>
      <c r="GBV5" s="132"/>
      <c r="GBW5" s="132"/>
      <c r="GBX5" s="132"/>
      <c r="GBY5" s="132"/>
      <c r="GBZ5" s="133"/>
      <c r="GCA5" s="133"/>
      <c r="GCB5" s="133"/>
      <c r="GCC5" s="133"/>
      <c r="GCD5" s="133"/>
      <c r="GCE5" s="133"/>
      <c r="GCF5" s="133"/>
      <c r="GCG5" s="133"/>
      <c r="GCH5" s="133"/>
      <c r="GCI5" s="133"/>
      <c r="GCJ5" s="133"/>
      <c r="GCK5" s="133"/>
      <c r="GCL5" s="133"/>
      <c r="GCM5" s="133"/>
      <c r="GCN5" s="133"/>
      <c r="GCO5" s="133"/>
      <c r="GCP5" s="133"/>
      <c r="GCQ5" s="76"/>
      <c r="GCR5" s="76"/>
      <c r="GCS5" s="76"/>
      <c r="GCT5" s="132"/>
      <c r="GCU5" s="132"/>
      <c r="GCV5" s="132"/>
      <c r="GCW5" s="132"/>
      <c r="GCX5" s="132"/>
      <c r="GCY5" s="132"/>
      <c r="GCZ5" s="132"/>
      <c r="GDA5" s="132"/>
      <c r="GDB5" s="132"/>
      <c r="GDC5" s="132"/>
      <c r="GDD5" s="132"/>
      <c r="GDE5" s="132"/>
      <c r="GDF5" s="132"/>
      <c r="GDG5" s="132"/>
      <c r="GDH5" s="132"/>
      <c r="GDI5" s="132"/>
      <c r="GDJ5" s="132"/>
      <c r="GDK5" s="132"/>
      <c r="GDL5" s="133"/>
      <c r="GDM5" s="133"/>
      <c r="GDN5" s="133"/>
      <c r="GDO5" s="133"/>
      <c r="GDP5" s="133"/>
      <c r="GDQ5" s="133"/>
      <c r="GDR5" s="133"/>
      <c r="GDS5" s="133"/>
      <c r="GDT5" s="133"/>
      <c r="GDU5" s="133"/>
      <c r="GDV5" s="133"/>
      <c r="GDW5" s="133"/>
      <c r="GDX5" s="133"/>
      <c r="GDY5" s="133"/>
      <c r="GDZ5" s="133"/>
      <c r="GEA5" s="133"/>
      <c r="GEB5" s="133"/>
      <c r="GEC5" s="76"/>
      <c r="GED5" s="76"/>
      <c r="GEE5" s="76"/>
      <c r="GEF5" s="132"/>
      <c r="GEG5" s="132"/>
      <c r="GEH5" s="132"/>
      <c r="GEI5" s="132"/>
      <c r="GEJ5" s="132"/>
      <c r="GEK5" s="132"/>
      <c r="GEL5" s="132"/>
      <c r="GEM5" s="132"/>
      <c r="GEN5" s="132"/>
      <c r="GEO5" s="132"/>
      <c r="GEP5" s="132"/>
      <c r="GEQ5" s="132"/>
      <c r="GER5" s="132"/>
      <c r="GES5" s="132"/>
      <c r="GET5" s="132"/>
      <c r="GEU5" s="132"/>
      <c r="GEV5" s="132"/>
      <c r="GEW5" s="132"/>
      <c r="GEX5" s="133"/>
      <c r="GEY5" s="133"/>
      <c r="GEZ5" s="133"/>
      <c r="GFA5" s="133"/>
      <c r="GFB5" s="133"/>
      <c r="GFC5" s="133"/>
      <c r="GFD5" s="133"/>
      <c r="GFE5" s="133"/>
      <c r="GFF5" s="133"/>
      <c r="GFG5" s="133"/>
      <c r="GFH5" s="133"/>
      <c r="GFI5" s="133"/>
      <c r="GFJ5" s="133"/>
      <c r="GFK5" s="133"/>
      <c r="GFL5" s="133"/>
      <c r="GFM5" s="133"/>
      <c r="GFN5" s="133"/>
      <c r="GFO5" s="76"/>
      <c r="GFP5" s="76"/>
      <c r="GFQ5" s="76"/>
      <c r="GFR5" s="132"/>
      <c r="GFS5" s="132"/>
      <c r="GFT5" s="132"/>
      <c r="GFU5" s="132"/>
      <c r="GFV5" s="132"/>
      <c r="GFW5" s="132"/>
      <c r="GFX5" s="132"/>
      <c r="GFY5" s="132"/>
      <c r="GFZ5" s="132"/>
      <c r="GGA5" s="132"/>
      <c r="GGB5" s="132"/>
      <c r="GGC5" s="132"/>
      <c r="GGD5" s="132"/>
      <c r="GGE5" s="132"/>
      <c r="GGF5" s="132"/>
      <c r="GGG5" s="132"/>
      <c r="GGH5" s="132"/>
      <c r="GGI5" s="132"/>
      <c r="GGJ5" s="133"/>
      <c r="GGK5" s="133"/>
      <c r="GGL5" s="133"/>
      <c r="GGM5" s="133"/>
      <c r="GGN5" s="133"/>
      <c r="GGO5" s="133"/>
      <c r="GGP5" s="133"/>
      <c r="GGQ5" s="133"/>
      <c r="GGR5" s="133"/>
      <c r="GGS5" s="133"/>
      <c r="GGT5" s="133"/>
      <c r="GGU5" s="133"/>
      <c r="GGV5" s="133"/>
      <c r="GGW5" s="133"/>
      <c r="GGX5" s="133"/>
      <c r="GGY5" s="133"/>
      <c r="GGZ5" s="133"/>
      <c r="GHA5" s="76"/>
      <c r="GHB5" s="76"/>
      <c r="GHC5" s="76"/>
      <c r="GHD5" s="132"/>
      <c r="GHE5" s="132"/>
      <c r="GHF5" s="132"/>
      <c r="GHG5" s="132"/>
      <c r="GHH5" s="132"/>
      <c r="GHI5" s="132"/>
      <c r="GHJ5" s="132"/>
      <c r="GHK5" s="132"/>
      <c r="GHL5" s="132"/>
      <c r="GHM5" s="132"/>
      <c r="GHN5" s="132"/>
      <c r="GHO5" s="132"/>
      <c r="GHP5" s="132"/>
      <c r="GHQ5" s="132"/>
      <c r="GHR5" s="132"/>
      <c r="GHS5" s="132"/>
      <c r="GHT5" s="132"/>
      <c r="GHU5" s="132"/>
      <c r="GHV5" s="133"/>
      <c r="GHW5" s="133"/>
      <c r="GHX5" s="133"/>
      <c r="GHY5" s="133"/>
      <c r="GHZ5" s="133"/>
      <c r="GIA5" s="133"/>
      <c r="GIB5" s="133"/>
      <c r="GIC5" s="133"/>
      <c r="GID5" s="133"/>
      <c r="GIE5" s="133"/>
      <c r="GIF5" s="133"/>
      <c r="GIG5" s="133"/>
      <c r="GIH5" s="133"/>
      <c r="GII5" s="133"/>
      <c r="GIJ5" s="133"/>
      <c r="GIK5" s="133"/>
      <c r="GIL5" s="133"/>
      <c r="GIM5" s="76"/>
      <c r="GIN5" s="76"/>
      <c r="GIO5" s="76"/>
      <c r="GIP5" s="132"/>
      <c r="GIQ5" s="132"/>
      <c r="GIR5" s="132"/>
      <c r="GIS5" s="132"/>
      <c r="GIT5" s="132"/>
      <c r="GIU5" s="132"/>
      <c r="GIV5" s="132"/>
      <c r="GIW5" s="132"/>
      <c r="GIX5" s="132"/>
      <c r="GIY5" s="132"/>
      <c r="GIZ5" s="132"/>
      <c r="GJA5" s="132"/>
      <c r="GJB5" s="132"/>
      <c r="GJC5" s="132"/>
      <c r="GJD5" s="132"/>
      <c r="GJE5" s="132"/>
      <c r="GJF5" s="132"/>
      <c r="GJG5" s="132"/>
      <c r="GJH5" s="133"/>
      <c r="GJI5" s="133"/>
      <c r="GJJ5" s="133"/>
      <c r="GJK5" s="133"/>
      <c r="GJL5" s="133"/>
      <c r="GJM5" s="133"/>
      <c r="GJN5" s="133"/>
      <c r="GJO5" s="133"/>
      <c r="GJP5" s="133"/>
      <c r="GJQ5" s="133"/>
      <c r="GJR5" s="133"/>
      <c r="GJS5" s="133"/>
      <c r="GJT5" s="133"/>
      <c r="GJU5" s="133"/>
      <c r="GJV5" s="133"/>
      <c r="GJW5" s="133"/>
      <c r="GJX5" s="133"/>
      <c r="GJY5" s="76"/>
      <c r="GJZ5" s="76"/>
      <c r="GKA5" s="76"/>
      <c r="GKB5" s="132"/>
      <c r="GKC5" s="132"/>
      <c r="GKD5" s="132"/>
      <c r="GKE5" s="132"/>
      <c r="GKF5" s="132"/>
      <c r="GKG5" s="132"/>
      <c r="GKH5" s="132"/>
      <c r="GKI5" s="132"/>
      <c r="GKJ5" s="132"/>
      <c r="GKK5" s="132"/>
      <c r="GKL5" s="132"/>
      <c r="GKM5" s="132"/>
      <c r="GKN5" s="132"/>
      <c r="GKO5" s="132"/>
      <c r="GKP5" s="132"/>
      <c r="GKQ5" s="132"/>
      <c r="GKR5" s="132"/>
      <c r="GKS5" s="132"/>
      <c r="GKT5" s="133"/>
      <c r="GKU5" s="133"/>
      <c r="GKV5" s="133"/>
      <c r="GKW5" s="133"/>
      <c r="GKX5" s="133"/>
      <c r="GKY5" s="133"/>
      <c r="GKZ5" s="133"/>
      <c r="GLA5" s="133"/>
      <c r="GLB5" s="133"/>
      <c r="GLC5" s="133"/>
      <c r="GLD5" s="133"/>
      <c r="GLE5" s="133"/>
      <c r="GLF5" s="133"/>
      <c r="GLG5" s="133"/>
      <c r="GLH5" s="133"/>
      <c r="GLI5" s="133"/>
      <c r="GLJ5" s="133"/>
      <c r="GLK5" s="76"/>
      <c r="GLL5" s="76"/>
      <c r="GLM5" s="76"/>
      <c r="GLN5" s="132"/>
      <c r="GLO5" s="132"/>
      <c r="GLP5" s="132"/>
      <c r="GLQ5" s="132"/>
      <c r="GLR5" s="132"/>
      <c r="GLS5" s="132"/>
      <c r="GLT5" s="132"/>
      <c r="GLU5" s="132"/>
      <c r="GLV5" s="132"/>
      <c r="GLW5" s="132"/>
      <c r="GLX5" s="132"/>
      <c r="GLY5" s="132"/>
      <c r="GLZ5" s="132"/>
      <c r="GMA5" s="132"/>
      <c r="GMB5" s="132"/>
      <c r="GMC5" s="132"/>
      <c r="GMD5" s="132"/>
      <c r="GME5" s="132"/>
      <c r="GMF5" s="133"/>
      <c r="GMG5" s="133"/>
      <c r="GMH5" s="133"/>
      <c r="GMI5" s="133"/>
      <c r="GMJ5" s="133"/>
      <c r="GMK5" s="133"/>
      <c r="GML5" s="133"/>
      <c r="GMM5" s="133"/>
      <c r="GMN5" s="133"/>
      <c r="GMO5" s="133"/>
      <c r="GMP5" s="133"/>
      <c r="GMQ5" s="133"/>
      <c r="GMR5" s="133"/>
      <c r="GMS5" s="133"/>
      <c r="GMT5" s="133"/>
      <c r="GMU5" s="133"/>
      <c r="GMV5" s="133"/>
      <c r="GMW5" s="76"/>
      <c r="GMX5" s="76"/>
      <c r="GMY5" s="76"/>
      <c r="GMZ5" s="132"/>
      <c r="GNA5" s="132"/>
      <c r="GNB5" s="132"/>
      <c r="GNC5" s="132"/>
      <c r="GND5" s="132"/>
      <c r="GNE5" s="132"/>
      <c r="GNF5" s="132"/>
      <c r="GNG5" s="132"/>
      <c r="GNH5" s="132"/>
      <c r="GNI5" s="132"/>
      <c r="GNJ5" s="132"/>
      <c r="GNK5" s="132"/>
      <c r="GNL5" s="132"/>
      <c r="GNM5" s="132"/>
      <c r="GNN5" s="132"/>
      <c r="GNO5" s="132"/>
      <c r="GNP5" s="132"/>
      <c r="GNQ5" s="132"/>
      <c r="GNR5" s="133"/>
      <c r="GNS5" s="133"/>
      <c r="GNT5" s="133"/>
      <c r="GNU5" s="133"/>
      <c r="GNV5" s="133"/>
      <c r="GNW5" s="133"/>
      <c r="GNX5" s="133"/>
      <c r="GNY5" s="133"/>
      <c r="GNZ5" s="133"/>
      <c r="GOA5" s="133"/>
      <c r="GOB5" s="133"/>
      <c r="GOC5" s="133"/>
      <c r="GOD5" s="133"/>
      <c r="GOE5" s="133"/>
      <c r="GOF5" s="133"/>
      <c r="GOG5" s="133"/>
      <c r="GOH5" s="133"/>
      <c r="GOI5" s="76"/>
      <c r="GOJ5" s="76"/>
      <c r="GOK5" s="76"/>
      <c r="GOL5" s="132"/>
      <c r="GOM5" s="132"/>
      <c r="GON5" s="132"/>
      <c r="GOO5" s="132"/>
      <c r="GOP5" s="132"/>
      <c r="GOQ5" s="132"/>
      <c r="GOR5" s="132"/>
      <c r="GOS5" s="132"/>
      <c r="GOT5" s="132"/>
      <c r="GOU5" s="132"/>
      <c r="GOV5" s="132"/>
      <c r="GOW5" s="132"/>
      <c r="GOX5" s="132"/>
      <c r="GOY5" s="132"/>
      <c r="GOZ5" s="132"/>
      <c r="GPA5" s="132"/>
      <c r="GPB5" s="132"/>
      <c r="GPC5" s="132"/>
      <c r="GPD5" s="133"/>
      <c r="GPE5" s="133"/>
      <c r="GPF5" s="133"/>
      <c r="GPG5" s="133"/>
      <c r="GPH5" s="133"/>
      <c r="GPI5" s="133"/>
      <c r="GPJ5" s="133"/>
      <c r="GPK5" s="133"/>
      <c r="GPL5" s="133"/>
      <c r="GPM5" s="133"/>
      <c r="GPN5" s="133"/>
      <c r="GPO5" s="133"/>
      <c r="GPP5" s="133"/>
      <c r="GPQ5" s="133"/>
      <c r="GPR5" s="133"/>
      <c r="GPS5" s="133"/>
      <c r="GPT5" s="133"/>
      <c r="GPU5" s="76"/>
      <c r="GPV5" s="76"/>
      <c r="GPW5" s="76"/>
      <c r="GPX5" s="132"/>
      <c r="GPY5" s="132"/>
      <c r="GPZ5" s="132"/>
      <c r="GQA5" s="132"/>
      <c r="GQB5" s="132"/>
      <c r="GQC5" s="132"/>
      <c r="GQD5" s="132"/>
      <c r="GQE5" s="132"/>
      <c r="GQF5" s="132"/>
      <c r="GQG5" s="132"/>
      <c r="GQH5" s="132"/>
      <c r="GQI5" s="132"/>
      <c r="GQJ5" s="132"/>
      <c r="GQK5" s="132"/>
      <c r="GQL5" s="132"/>
      <c r="GQM5" s="132"/>
      <c r="GQN5" s="132"/>
      <c r="GQO5" s="132"/>
      <c r="GQP5" s="133"/>
      <c r="GQQ5" s="133"/>
      <c r="GQR5" s="133"/>
      <c r="GQS5" s="133"/>
      <c r="GQT5" s="133"/>
      <c r="GQU5" s="133"/>
      <c r="GQV5" s="133"/>
      <c r="GQW5" s="133"/>
      <c r="GQX5" s="133"/>
      <c r="GQY5" s="133"/>
      <c r="GQZ5" s="133"/>
      <c r="GRA5" s="133"/>
      <c r="GRB5" s="133"/>
      <c r="GRC5" s="133"/>
      <c r="GRD5" s="133"/>
      <c r="GRE5" s="133"/>
      <c r="GRF5" s="133"/>
      <c r="GRG5" s="76"/>
      <c r="GRH5" s="76"/>
      <c r="GRI5" s="76"/>
      <c r="GRJ5" s="132"/>
      <c r="GRK5" s="132"/>
      <c r="GRL5" s="132"/>
      <c r="GRM5" s="132"/>
      <c r="GRN5" s="132"/>
      <c r="GRO5" s="132"/>
      <c r="GRP5" s="132"/>
      <c r="GRQ5" s="132"/>
      <c r="GRR5" s="132"/>
      <c r="GRS5" s="132"/>
      <c r="GRT5" s="132"/>
      <c r="GRU5" s="132"/>
      <c r="GRV5" s="132"/>
      <c r="GRW5" s="132"/>
      <c r="GRX5" s="132"/>
      <c r="GRY5" s="132"/>
      <c r="GRZ5" s="132"/>
      <c r="GSA5" s="132"/>
      <c r="GSB5" s="133"/>
      <c r="GSC5" s="133"/>
      <c r="GSD5" s="133"/>
      <c r="GSE5" s="133"/>
      <c r="GSF5" s="133"/>
      <c r="GSG5" s="133"/>
      <c r="GSH5" s="133"/>
      <c r="GSI5" s="133"/>
      <c r="GSJ5" s="133"/>
      <c r="GSK5" s="133"/>
      <c r="GSL5" s="133"/>
      <c r="GSM5" s="133"/>
      <c r="GSN5" s="133"/>
      <c r="GSO5" s="133"/>
      <c r="GSP5" s="133"/>
      <c r="GSQ5" s="133"/>
      <c r="GSR5" s="133"/>
      <c r="GSS5" s="76"/>
      <c r="GST5" s="76"/>
      <c r="GSU5" s="76"/>
      <c r="GSV5" s="132"/>
      <c r="GSW5" s="132"/>
      <c r="GSX5" s="132"/>
      <c r="GSY5" s="132"/>
      <c r="GSZ5" s="132"/>
      <c r="GTA5" s="132"/>
      <c r="GTB5" s="132"/>
      <c r="GTC5" s="132"/>
      <c r="GTD5" s="132"/>
      <c r="GTE5" s="132"/>
      <c r="GTF5" s="132"/>
      <c r="GTG5" s="132"/>
      <c r="GTH5" s="132"/>
      <c r="GTI5" s="132"/>
      <c r="GTJ5" s="132"/>
      <c r="GTK5" s="132"/>
      <c r="GTL5" s="132"/>
      <c r="GTM5" s="132"/>
      <c r="GTN5" s="133"/>
      <c r="GTO5" s="133"/>
      <c r="GTP5" s="133"/>
      <c r="GTQ5" s="133"/>
      <c r="GTR5" s="133"/>
      <c r="GTS5" s="133"/>
      <c r="GTT5" s="133"/>
      <c r="GTU5" s="133"/>
      <c r="GTV5" s="133"/>
      <c r="GTW5" s="133"/>
      <c r="GTX5" s="133"/>
      <c r="GTY5" s="133"/>
      <c r="GTZ5" s="133"/>
      <c r="GUA5" s="133"/>
      <c r="GUB5" s="133"/>
      <c r="GUC5" s="133"/>
      <c r="GUD5" s="133"/>
      <c r="GUE5" s="76"/>
      <c r="GUF5" s="76"/>
      <c r="GUG5" s="76"/>
      <c r="GUH5" s="132"/>
      <c r="GUI5" s="132"/>
      <c r="GUJ5" s="132"/>
      <c r="GUK5" s="132"/>
      <c r="GUL5" s="132"/>
      <c r="GUM5" s="132"/>
      <c r="GUN5" s="132"/>
      <c r="GUO5" s="132"/>
      <c r="GUP5" s="132"/>
      <c r="GUQ5" s="132"/>
      <c r="GUR5" s="132"/>
      <c r="GUS5" s="132"/>
      <c r="GUT5" s="132"/>
      <c r="GUU5" s="132"/>
      <c r="GUV5" s="132"/>
      <c r="GUW5" s="132"/>
      <c r="GUX5" s="132"/>
      <c r="GUY5" s="132"/>
      <c r="GUZ5" s="133"/>
      <c r="GVA5" s="133"/>
      <c r="GVB5" s="133"/>
      <c r="GVC5" s="133"/>
      <c r="GVD5" s="133"/>
      <c r="GVE5" s="133"/>
      <c r="GVF5" s="133"/>
      <c r="GVG5" s="133"/>
      <c r="GVH5" s="133"/>
      <c r="GVI5" s="133"/>
      <c r="GVJ5" s="133"/>
      <c r="GVK5" s="133"/>
      <c r="GVL5" s="133"/>
      <c r="GVM5" s="133"/>
      <c r="GVN5" s="133"/>
      <c r="GVO5" s="133"/>
      <c r="GVP5" s="133"/>
      <c r="GVQ5" s="76"/>
      <c r="GVR5" s="76"/>
      <c r="GVS5" s="76"/>
      <c r="GVT5" s="132"/>
      <c r="GVU5" s="132"/>
      <c r="GVV5" s="132"/>
      <c r="GVW5" s="132"/>
      <c r="GVX5" s="132"/>
      <c r="GVY5" s="132"/>
      <c r="GVZ5" s="132"/>
      <c r="GWA5" s="132"/>
      <c r="GWB5" s="132"/>
      <c r="GWC5" s="132"/>
      <c r="GWD5" s="132"/>
      <c r="GWE5" s="132"/>
      <c r="GWF5" s="132"/>
      <c r="GWG5" s="132"/>
      <c r="GWH5" s="132"/>
      <c r="GWI5" s="132"/>
      <c r="GWJ5" s="132"/>
      <c r="GWK5" s="132"/>
      <c r="GWL5" s="133"/>
      <c r="GWM5" s="133"/>
      <c r="GWN5" s="133"/>
      <c r="GWO5" s="133"/>
      <c r="GWP5" s="133"/>
      <c r="GWQ5" s="133"/>
      <c r="GWR5" s="133"/>
      <c r="GWS5" s="133"/>
      <c r="GWT5" s="133"/>
      <c r="GWU5" s="133"/>
      <c r="GWV5" s="133"/>
      <c r="GWW5" s="133"/>
      <c r="GWX5" s="133"/>
      <c r="GWY5" s="133"/>
      <c r="GWZ5" s="133"/>
      <c r="GXA5" s="133"/>
      <c r="GXB5" s="133"/>
      <c r="GXC5" s="76"/>
      <c r="GXD5" s="76"/>
      <c r="GXE5" s="76"/>
      <c r="GXF5" s="132"/>
      <c r="GXG5" s="132"/>
      <c r="GXH5" s="132"/>
      <c r="GXI5" s="132"/>
      <c r="GXJ5" s="132"/>
      <c r="GXK5" s="132"/>
      <c r="GXL5" s="132"/>
      <c r="GXM5" s="132"/>
      <c r="GXN5" s="132"/>
      <c r="GXO5" s="132"/>
      <c r="GXP5" s="132"/>
      <c r="GXQ5" s="132"/>
      <c r="GXR5" s="132"/>
      <c r="GXS5" s="132"/>
      <c r="GXT5" s="132"/>
      <c r="GXU5" s="132"/>
      <c r="GXV5" s="132"/>
      <c r="GXW5" s="132"/>
      <c r="GXX5" s="133"/>
      <c r="GXY5" s="133"/>
      <c r="GXZ5" s="133"/>
      <c r="GYA5" s="133"/>
      <c r="GYB5" s="133"/>
      <c r="GYC5" s="133"/>
      <c r="GYD5" s="133"/>
      <c r="GYE5" s="133"/>
      <c r="GYF5" s="133"/>
      <c r="GYG5" s="133"/>
      <c r="GYH5" s="133"/>
      <c r="GYI5" s="133"/>
      <c r="GYJ5" s="133"/>
      <c r="GYK5" s="133"/>
      <c r="GYL5" s="133"/>
      <c r="GYM5" s="133"/>
      <c r="GYN5" s="133"/>
      <c r="GYO5" s="76"/>
      <c r="GYP5" s="76"/>
      <c r="GYQ5" s="76"/>
      <c r="GYR5" s="132"/>
      <c r="GYS5" s="132"/>
      <c r="GYT5" s="132"/>
      <c r="GYU5" s="132"/>
      <c r="GYV5" s="132"/>
      <c r="GYW5" s="132"/>
      <c r="GYX5" s="132"/>
      <c r="GYY5" s="132"/>
      <c r="GYZ5" s="132"/>
      <c r="GZA5" s="132"/>
      <c r="GZB5" s="132"/>
      <c r="GZC5" s="132"/>
      <c r="GZD5" s="132"/>
      <c r="GZE5" s="132"/>
      <c r="GZF5" s="132"/>
      <c r="GZG5" s="132"/>
      <c r="GZH5" s="132"/>
      <c r="GZI5" s="132"/>
      <c r="GZJ5" s="133"/>
      <c r="GZK5" s="133"/>
      <c r="GZL5" s="133"/>
      <c r="GZM5" s="133"/>
      <c r="GZN5" s="133"/>
      <c r="GZO5" s="133"/>
      <c r="GZP5" s="133"/>
      <c r="GZQ5" s="133"/>
      <c r="GZR5" s="133"/>
      <c r="GZS5" s="133"/>
      <c r="GZT5" s="133"/>
      <c r="GZU5" s="133"/>
      <c r="GZV5" s="133"/>
      <c r="GZW5" s="133"/>
      <c r="GZX5" s="133"/>
      <c r="GZY5" s="133"/>
      <c r="GZZ5" s="133"/>
      <c r="HAA5" s="76"/>
      <c r="HAB5" s="76"/>
      <c r="HAC5" s="76"/>
      <c r="HAD5" s="132"/>
      <c r="HAE5" s="132"/>
      <c r="HAF5" s="132"/>
      <c r="HAG5" s="132"/>
      <c r="HAH5" s="132"/>
      <c r="HAI5" s="132"/>
      <c r="HAJ5" s="132"/>
      <c r="HAK5" s="132"/>
      <c r="HAL5" s="132"/>
      <c r="HAM5" s="132"/>
      <c r="HAN5" s="132"/>
      <c r="HAO5" s="132"/>
      <c r="HAP5" s="132"/>
      <c r="HAQ5" s="132"/>
      <c r="HAR5" s="132"/>
      <c r="HAS5" s="132"/>
      <c r="HAT5" s="132"/>
      <c r="HAU5" s="132"/>
      <c r="HAV5" s="133"/>
      <c r="HAW5" s="133"/>
      <c r="HAX5" s="133"/>
      <c r="HAY5" s="133"/>
      <c r="HAZ5" s="133"/>
      <c r="HBA5" s="133"/>
      <c r="HBB5" s="133"/>
      <c r="HBC5" s="133"/>
      <c r="HBD5" s="133"/>
      <c r="HBE5" s="133"/>
      <c r="HBF5" s="133"/>
      <c r="HBG5" s="133"/>
      <c r="HBH5" s="133"/>
      <c r="HBI5" s="133"/>
      <c r="HBJ5" s="133"/>
      <c r="HBK5" s="133"/>
      <c r="HBL5" s="133"/>
      <c r="HBM5" s="76"/>
      <c r="HBN5" s="76"/>
      <c r="HBO5" s="76"/>
      <c r="HBP5" s="132"/>
      <c r="HBQ5" s="132"/>
      <c r="HBR5" s="132"/>
      <c r="HBS5" s="132"/>
      <c r="HBT5" s="132"/>
      <c r="HBU5" s="132"/>
      <c r="HBV5" s="132"/>
      <c r="HBW5" s="132"/>
      <c r="HBX5" s="132"/>
      <c r="HBY5" s="132"/>
      <c r="HBZ5" s="132"/>
      <c r="HCA5" s="132"/>
      <c r="HCB5" s="132"/>
      <c r="HCC5" s="132"/>
      <c r="HCD5" s="132"/>
      <c r="HCE5" s="132"/>
      <c r="HCF5" s="132"/>
      <c r="HCG5" s="132"/>
      <c r="HCH5" s="133"/>
      <c r="HCI5" s="133"/>
      <c r="HCJ5" s="133"/>
      <c r="HCK5" s="133"/>
      <c r="HCL5" s="133"/>
      <c r="HCM5" s="133"/>
      <c r="HCN5" s="133"/>
      <c r="HCO5" s="133"/>
      <c r="HCP5" s="133"/>
      <c r="HCQ5" s="133"/>
      <c r="HCR5" s="133"/>
      <c r="HCS5" s="133"/>
      <c r="HCT5" s="133"/>
      <c r="HCU5" s="133"/>
      <c r="HCV5" s="133"/>
      <c r="HCW5" s="133"/>
      <c r="HCX5" s="133"/>
      <c r="HCY5" s="76"/>
      <c r="HCZ5" s="76"/>
      <c r="HDA5" s="76"/>
      <c r="HDB5" s="132"/>
      <c r="HDC5" s="132"/>
      <c r="HDD5" s="132"/>
      <c r="HDE5" s="132"/>
      <c r="HDF5" s="132"/>
      <c r="HDG5" s="132"/>
      <c r="HDH5" s="132"/>
      <c r="HDI5" s="132"/>
      <c r="HDJ5" s="132"/>
      <c r="HDK5" s="132"/>
      <c r="HDL5" s="132"/>
      <c r="HDM5" s="132"/>
      <c r="HDN5" s="132"/>
      <c r="HDO5" s="132"/>
      <c r="HDP5" s="132"/>
      <c r="HDQ5" s="132"/>
      <c r="HDR5" s="132"/>
      <c r="HDS5" s="132"/>
      <c r="HDT5" s="133"/>
      <c r="HDU5" s="133"/>
      <c r="HDV5" s="133"/>
      <c r="HDW5" s="133"/>
      <c r="HDX5" s="133"/>
      <c r="HDY5" s="133"/>
      <c r="HDZ5" s="133"/>
      <c r="HEA5" s="133"/>
      <c r="HEB5" s="133"/>
      <c r="HEC5" s="133"/>
      <c r="HED5" s="133"/>
      <c r="HEE5" s="133"/>
      <c r="HEF5" s="133"/>
      <c r="HEG5" s="133"/>
      <c r="HEH5" s="133"/>
      <c r="HEI5" s="133"/>
      <c r="HEJ5" s="133"/>
      <c r="HEK5" s="76"/>
      <c r="HEL5" s="76"/>
      <c r="HEM5" s="76"/>
      <c r="HEN5" s="132"/>
      <c r="HEO5" s="132"/>
      <c r="HEP5" s="132"/>
      <c r="HEQ5" s="132"/>
      <c r="HER5" s="132"/>
      <c r="HES5" s="132"/>
      <c r="HET5" s="132"/>
      <c r="HEU5" s="132"/>
      <c r="HEV5" s="132"/>
      <c r="HEW5" s="132"/>
      <c r="HEX5" s="132"/>
      <c r="HEY5" s="132"/>
      <c r="HEZ5" s="132"/>
      <c r="HFA5" s="132"/>
      <c r="HFB5" s="132"/>
      <c r="HFC5" s="132"/>
      <c r="HFD5" s="132"/>
      <c r="HFE5" s="132"/>
      <c r="HFF5" s="133"/>
      <c r="HFG5" s="133"/>
      <c r="HFH5" s="133"/>
      <c r="HFI5" s="133"/>
      <c r="HFJ5" s="133"/>
      <c r="HFK5" s="133"/>
      <c r="HFL5" s="133"/>
      <c r="HFM5" s="133"/>
      <c r="HFN5" s="133"/>
      <c r="HFO5" s="133"/>
      <c r="HFP5" s="133"/>
      <c r="HFQ5" s="133"/>
      <c r="HFR5" s="133"/>
      <c r="HFS5" s="133"/>
      <c r="HFT5" s="133"/>
      <c r="HFU5" s="133"/>
      <c r="HFV5" s="133"/>
      <c r="HFW5" s="76"/>
      <c r="HFX5" s="76"/>
      <c r="HFY5" s="76"/>
      <c r="HFZ5" s="132"/>
      <c r="HGA5" s="132"/>
      <c r="HGB5" s="132"/>
      <c r="HGC5" s="132"/>
      <c r="HGD5" s="132"/>
      <c r="HGE5" s="132"/>
      <c r="HGF5" s="132"/>
      <c r="HGG5" s="132"/>
      <c r="HGH5" s="132"/>
      <c r="HGI5" s="132"/>
      <c r="HGJ5" s="132"/>
      <c r="HGK5" s="132"/>
      <c r="HGL5" s="132"/>
      <c r="HGM5" s="132"/>
      <c r="HGN5" s="132"/>
      <c r="HGO5" s="132"/>
      <c r="HGP5" s="132"/>
      <c r="HGQ5" s="132"/>
      <c r="HGR5" s="133"/>
      <c r="HGS5" s="133"/>
      <c r="HGT5" s="133"/>
      <c r="HGU5" s="133"/>
      <c r="HGV5" s="133"/>
      <c r="HGW5" s="133"/>
      <c r="HGX5" s="133"/>
      <c r="HGY5" s="133"/>
      <c r="HGZ5" s="133"/>
      <c r="HHA5" s="133"/>
      <c r="HHB5" s="133"/>
      <c r="HHC5" s="133"/>
      <c r="HHD5" s="133"/>
      <c r="HHE5" s="133"/>
      <c r="HHF5" s="133"/>
      <c r="HHG5" s="133"/>
      <c r="HHH5" s="133"/>
      <c r="HHI5" s="76"/>
      <c r="HHJ5" s="76"/>
      <c r="HHK5" s="76"/>
      <c r="HHL5" s="132"/>
      <c r="HHM5" s="132"/>
      <c r="HHN5" s="132"/>
      <c r="HHO5" s="132"/>
      <c r="HHP5" s="132"/>
      <c r="HHQ5" s="132"/>
      <c r="HHR5" s="132"/>
      <c r="HHS5" s="132"/>
      <c r="HHT5" s="132"/>
      <c r="HHU5" s="132"/>
      <c r="HHV5" s="132"/>
      <c r="HHW5" s="132"/>
      <c r="HHX5" s="132"/>
      <c r="HHY5" s="132"/>
      <c r="HHZ5" s="132"/>
      <c r="HIA5" s="132"/>
      <c r="HIB5" s="132"/>
      <c r="HIC5" s="132"/>
      <c r="HID5" s="133"/>
      <c r="HIE5" s="133"/>
      <c r="HIF5" s="133"/>
      <c r="HIG5" s="133"/>
      <c r="HIH5" s="133"/>
      <c r="HII5" s="133"/>
      <c r="HIJ5" s="133"/>
      <c r="HIK5" s="133"/>
      <c r="HIL5" s="133"/>
      <c r="HIM5" s="133"/>
      <c r="HIN5" s="133"/>
      <c r="HIO5" s="133"/>
      <c r="HIP5" s="133"/>
      <c r="HIQ5" s="133"/>
      <c r="HIR5" s="133"/>
      <c r="HIS5" s="133"/>
      <c r="HIT5" s="133"/>
      <c r="HIU5" s="76"/>
      <c r="HIV5" s="76"/>
      <c r="HIW5" s="76"/>
      <c r="HIX5" s="132"/>
      <c r="HIY5" s="132"/>
      <c r="HIZ5" s="132"/>
      <c r="HJA5" s="132"/>
      <c r="HJB5" s="132"/>
      <c r="HJC5" s="132"/>
      <c r="HJD5" s="132"/>
      <c r="HJE5" s="132"/>
      <c r="HJF5" s="132"/>
      <c r="HJG5" s="132"/>
      <c r="HJH5" s="132"/>
      <c r="HJI5" s="132"/>
      <c r="HJJ5" s="132"/>
      <c r="HJK5" s="132"/>
      <c r="HJL5" s="132"/>
      <c r="HJM5" s="132"/>
      <c r="HJN5" s="132"/>
      <c r="HJO5" s="132"/>
      <c r="HJP5" s="133"/>
      <c r="HJQ5" s="133"/>
      <c r="HJR5" s="133"/>
      <c r="HJS5" s="133"/>
      <c r="HJT5" s="133"/>
      <c r="HJU5" s="133"/>
      <c r="HJV5" s="133"/>
      <c r="HJW5" s="133"/>
      <c r="HJX5" s="133"/>
      <c r="HJY5" s="133"/>
      <c r="HJZ5" s="133"/>
      <c r="HKA5" s="133"/>
      <c r="HKB5" s="133"/>
      <c r="HKC5" s="133"/>
      <c r="HKD5" s="133"/>
      <c r="HKE5" s="133"/>
      <c r="HKF5" s="133"/>
      <c r="HKG5" s="76"/>
      <c r="HKH5" s="76"/>
      <c r="HKI5" s="76"/>
      <c r="HKJ5" s="132"/>
      <c r="HKK5" s="132"/>
      <c r="HKL5" s="132"/>
      <c r="HKM5" s="132"/>
      <c r="HKN5" s="132"/>
      <c r="HKO5" s="132"/>
      <c r="HKP5" s="132"/>
      <c r="HKQ5" s="132"/>
      <c r="HKR5" s="132"/>
      <c r="HKS5" s="132"/>
      <c r="HKT5" s="132"/>
      <c r="HKU5" s="132"/>
      <c r="HKV5" s="132"/>
      <c r="HKW5" s="132"/>
      <c r="HKX5" s="132"/>
      <c r="HKY5" s="132"/>
      <c r="HKZ5" s="132"/>
      <c r="HLA5" s="132"/>
      <c r="HLB5" s="133"/>
      <c r="HLC5" s="133"/>
      <c r="HLD5" s="133"/>
      <c r="HLE5" s="133"/>
      <c r="HLF5" s="133"/>
      <c r="HLG5" s="133"/>
      <c r="HLH5" s="133"/>
      <c r="HLI5" s="133"/>
      <c r="HLJ5" s="133"/>
      <c r="HLK5" s="133"/>
      <c r="HLL5" s="133"/>
      <c r="HLM5" s="133"/>
      <c r="HLN5" s="133"/>
      <c r="HLO5" s="133"/>
      <c r="HLP5" s="133"/>
      <c r="HLQ5" s="133"/>
      <c r="HLR5" s="133"/>
      <c r="HLS5" s="76"/>
      <c r="HLT5" s="76"/>
      <c r="HLU5" s="76"/>
      <c r="HLV5" s="132"/>
      <c r="HLW5" s="132"/>
      <c r="HLX5" s="132"/>
      <c r="HLY5" s="132"/>
      <c r="HLZ5" s="132"/>
      <c r="HMA5" s="132"/>
      <c r="HMB5" s="132"/>
      <c r="HMC5" s="132"/>
      <c r="HMD5" s="132"/>
      <c r="HME5" s="132"/>
      <c r="HMF5" s="132"/>
      <c r="HMG5" s="132"/>
      <c r="HMH5" s="132"/>
      <c r="HMI5" s="132"/>
      <c r="HMJ5" s="132"/>
      <c r="HMK5" s="132"/>
      <c r="HML5" s="132"/>
      <c r="HMM5" s="132"/>
      <c r="HMN5" s="133"/>
      <c r="HMO5" s="133"/>
      <c r="HMP5" s="133"/>
      <c r="HMQ5" s="133"/>
      <c r="HMR5" s="133"/>
      <c r="HMS5" s="133"/>
      <c r="HMT5" s="133"/>
      <c r="HMU5" s="133"/>
      <c r="HMV5" s="133"/>
      <c r="HMW5" s="133"/>
      <c r="HMX5" s="133"/>
      <c r="HMY5" s="133"/>
      <c r="HMZ5" s="133"/>
      <c r="HNA5" s="133"/>
      <c r="HNB5" s="133"/>
      <c r="HNC5" s="133"/>
      <c r="HND5" s="133"/>
      <c r="HNE5" s="76"/>
      <c r="HNF5" s="76"/>
      <c r="HNG5" s="76"/>
      <c r="HNH5" s="132"/>
      <c r="HNI5" s="132"/>
      <c r="HNJ5" s="132"/>
      <c r="HNK5" s="132"/>
      <c r="HNL5" s="132"/>
      <c r="HNM5" s="132"/>
      <c r="HNN5" s="132"/>
      <c r="HNO5" s="132"/>
      <c r="HNP5" s="132"/>
      <c r="HNQ5" s="132"/>
      <c r="HNR5" s="132"/>
      <c r="HNS5" s="132"/>
      <c r="HNT5" s="132"/>
      <c r="HNU5" s="132"/>
      <c r="HNV5" s="132"/>
      <c r="HNW5" s="132"/>
      <c r="HNX5" s="132"/>
      <c r="HNY5" s="132"/>
      <c r="HNZ5" s="133"/>
      <c r="HOA5" s="133"/>
      <c r="HOB5" s="133"/>
      <c r="HOC5" s="133"/>
      <c r="HOD5" s="133"/>
      <c r="HOE5" s="133"/>
      <c r="HOF5" s="133"/>
      <c r="HOG5" s="133"/>
      <c r="HOH5" s="133"/>
      <c r="HOI5" s="133"/>
      <c r="HOJ5" s="133"/>
      <c r="HOK5" s="133"/>
      <c r="HOL5" s="133"/>
      <c r="HOM5" s="133"/>
      <c r="HON5" s="133"/>
      <c r="HOO5" s="133"/>
      <c r="HOP5" s="133"/>
      <c r="HOQ5" s="76"/>
      <c r="HOR5" s="76"/>
      <c r="HOS5" s="76"/>
      <c r="HOT5" s="132"/>
      <c r="HOU5" s="132"/>
      <c r="HOV5" s="132"/>
      <c r="HOW5" s="132"/>
      <c r="HOX5" s="132"/>
      <c r="HOY5" s="132"/>
      <c r="HOZ5" s="132"/>
      <c r="HPA5" s="132"/>
      <c r="HPB5" s="132"/>
      <c r="HPC5" s="132"/>
      <c r="HPD5" s="132"/>
      <c r="HPE5" s="132"/>
      <c r="HPF5" s="132"/>
      <c r="HPG5" s="132"/>
      <c r="HPH5" s="132"/>
      <c r="HPI5" s="132"/>
      <c r="HPJ5" s="132"/>
      <c r="HPK5" s="132"/>
      <c r="HPL5" s="133"/>
      <c r="HPM5" s="133"/>
      <c r="HPN5" s="133"/>
      <c r="HPO5" s="133"/>
      <c r="HPP5" s="133"/>
      <c r="HPQ5" s="133"/>
      <c r="HPR5" s="133"/>
      <c r="HPS5" s="133"/>
      <c r="HPT5" s="133"/>
      <c r="HPU5" s="133"/>
      <c r="HPV5" s="133"/>
      <c r="HPW5" s="133"/>
      <c r="HPX5" s="133"/>
      <c r="HPY5" s="133"/>
      <c r="HPZ5" s="133"/>
      <c r="HQA5" s="133"/>
      <c r="HQB5" s="133"/>
      <c r="HQC5" s="76"/>
      <c r="HQD5" s="76"/>
      <c r="HQE5" s="76"/>
      <c r="HQF5" s="132"/>
      <c r="HQG5" s="132"/>
      <c r="HQH5" s="132"/>
      <c r="HQI5" s="132"/>
      <c r="HQJ5" s="132"/>
      <c r="HQK5" s="132"/>
      <c r="HQL5" s="132"/>
      <c r="HQM5" s="132"/>
      <c r="HQN5" s="132"/>
      <c r="HQO5" s="132"/>
      <c r="HQP5" s="132"/>
      <c r="HQQ5" s="132"/>
      <c r="HQR5" s="132"/>
      <c r="HQS5" s="132"/>
      <c r="HQT5" s="132"/>
      <c r="HQU5" s="132"/>
      <c r="HQV5" s="132"/>
      <c r="HQW5" s="132"/>
      <c r="HQX5" s="133"/>
      <c r="HQY5" s="133"/>
      <c r="HQZ5" s="133"/>
      <c r="HRA5" s="133"/>
      <c r="HRB5" s="133"/>
      <c r="HRC5" s="133"/>
      <c r="HRD5" s="133"/>
      <c r="HRE5" s="133"/>
      <c r="HRF5" s="133"/>
      <c r="HRG5" s="133"/>
      <c r="HRH5" s="133"/>
      <c r="HRI5" s="133"/>
      <c r="HRJ5" s="133"/>
      <c r="HRK5" s="133"/>
      <c r="HRL5" s="133"/>
      <c r="HRM5" s="133"/>
      <c r="HRN5" s="133"/>
      <c r="HRO5" s="76"/>
      <c r="HRP5" s="76"/>
      <c r="HRQ5" s="76"/>
      <c r="HRR5" s="132"/>
      <c r="HRS5" s="132"/>
      <c r="HRT5" s="132"/>
      <c r="HRU5" s="132"/>
      <c r="HRV5" s="132"/>
      <c r="HRW5" s="132"/>
      <c r="HRX5" s="132"/>
      <c r="HRY5" s="132"/>
      <c r="HRZ5" s="132"/>
      <c r="HSA5" s="132"/>
      <c r="HSB5" s="132"/>
      <c r="HSC5" s="132"/>
      <c r="HSD5" s="132"/>
      <c r="HSE5" s="132"/>
      <c r="HSF5" s="132"/>
      <c r="HSG5" s="132"/>
      <c r="HSH5" s="132"/>
      <c r="HSI5" s="132"/>
      <c r="HSJ5" s="133"/>
      <c r="HSK5" s="133"/>
      <c r="HSL5" s="133"/>
      <c r="HSM5" s="133"/>
      <c r="HSN5" s="133"/>
      <c r="HSO5" s="133"/>
      <c r="HSP5" s="133"/>
      <c r="HSQ5" s="133"/>
      <c r="HSR5" s="133"/>
      <c r="HSS5" s="133"/>
      <c r="HST5" s="133"/>
      <c r="HSU5" s="133"/>
      <c r="HSV5" s="133"/>
      <c r="HSW5" s="133"/>
      <c r="HSX5" s="133"/>
      <c r="HSY5" s="133"/>
      <c r="HSZ5" s="133"/>
      <c r="HTA5" s="76"/>
      <c r="HTB5" s="76"/>
      <c r="HTC5" s="76"/>
      <c r="HTD5" s="132"/>
      <c r="HTE5" s="132"/>
      <c r="HTF5" s="132"/>
      <c r="HTG5" s="132"/>
      <c r="HTH5" s="132"/>
      <c r="HTI5" s="132"/>
      <c r="HTJ5" s="132"/>
      <c r="HTK5" s="132"/>
      <c r="HTL5" s="132"/>
      <c r="HTM5" s="132"/>
      <c r="HTN5" s="132"/>
      <c r="HTO5" s="132"/>
      <c r="HTP5" s="132"/>
      <c r="HTQ5" s="132"/>
      <c r="HTR5" s="132"/>
      <c r="HTS5" s="132"/>
      <c r="HTT5" s="132"/>
      <c r="HTU5" s="132"/>
      <c r="HTV5" s="133"/>
      <c r="HTW5" s="133"/>
      <c r="HTX5" s="133"/>
      <c r="HTY5" s="133"/>
      <c r="HTZ5" s="133"/>
      <c r="HUA5" s="133"/>
      <c r="HUB5" s="133"/>
      <c r="HUC5" s="133"/>
      <c r="HUD5" s="133"/>
      <c r="HUE5" s="133"/>
      <c r="HUF5" s="133"/>
      <c r="HUG5" s="133"/>
      <c r="HUH5" s="133"/>
      <c r="HUI5" s="133"/>
      <c r="HUJ5" s="133"/>
      <c r="HUK5" s="133"/>
      <c r="HUL5" s="133"/>
      <c r="HUM5" s="76"/>
      <c r="HUN5" s="76"/>
      <c r="HUO5" s="76"/>
      <c r="HUP5" s="132"/>
      <c r="HUQ5" s="132"/>
      <c r="HUR5" s="132"/>
      <c r="HUS5" s="132"/>
      <c r="HUT5" s="132"/>
      <c r="HUU5" s="132"/>
      <c r="HUV5" s="132"/>
      <c r="HUW5" s="132"/>
      <c r="HUX5" s="132"/>
      <c r="HUY5" s="132"/>
      <c r="HUZ5" s="132"/>
      <c r="HVA5" s="132"/>
      <c r="HVB5" s="132"/>
      <c r="HVC5" s="132"/>
      <c r="HVD5" s="132"/>
      <c r="HVE5" s="132"/>
      <c r="HVF5" s="132"/>
      <c r="HVG5" s="132"/>
      <c r="HVH5" s="133"/>
      <c r="HVI5" s="133"/>
      <c r="HVJ5" s="133"/>
      <c r="HVK5" s="133"/>
      <c r="HVL5" s="133"/>
      <c r="HVM5" s="133"/>
      <c r="HVN5" s="133"/>
      <c r="HVO5" s="133"/>
      <c r="HVP5" s="133"/>
      <c r="HVQ5" s="133"/>
      <c r="HVR5" s="133"/>
      <c r="HVS5" s="133"/>
      <c r="HVT5" s="133"/>
      <c r="HVU5" s="133"/>
      <c r="HVV5" s="133"/>
      <c r="HVW5" s="133"/>
      <c r="HVX5" s="133"/>
      <c r="HVY5" s="76"/>
      <c r="HVZ5" s="76"/>
      <c r="HWA5" s="76"/>
      <c r="HWB5" s="132"/>
      <c r="HWC5" s="132"/>
      <c r="HWD5" s="132"/>
      <c r="HWE5" s="132"/>
      <c r="HWF5" s="132"/>
      <c r="HWG5" s="132"/>
      <c r="HWH5" s="132"/>
      <c r="HWI5" s="132"/>
      <c r="HWJ5" s="132"/>
      <c r="HWK5" s="132"/>
      <c r="HWL5" s="132"/>
      <c r="HWM5" s="132"/>
      <c r="HWN5" s="132"/>
      <c r="HWO5" s="132"/>
      <c r="HWP5" s="132"/>
      <c r="HWQ5" s="132"/>
      <c r="HWR5" s="132"/>
      <c r="HWS5" s="132"/>
      <c r="HWT5" s="133"/>
      <c r="HWU5" s="133"/>
      <c r="HWV5" s="133"/>
      <c r="HWW5" s="133"/>
      <c r="HWX5" s="133"/>
      <c r="HWY5" s="133"/>
      <c r="HWZ5" s="133"/>
      <c r="HXA5" s="133"/>
      <c r="HXB5" s="133"/>
      <c r="HXC5" s="133"/>
      <c r="HXD5" s="133"/>
      <c r="HXE5" s="133"/>
      <c r="HXF5" s="133"/>
      <c r="HXG5" s="133"/>
      <c r="HXH5" s="133"/>
      <c r="HXI5" s="133"/>
      <c r="HXJ5" s="133"/>
      <c r="HXK5" s="76"/>
      <c r="HXL5" s="76"/>
      <c r="HXM5" s="76"/>
      <c r="HXN5" s="132"/>
      <c r="HXO5" s="132"/>
      <c r="HXP5" s="132"/>
      <c r="HXQ5" s="132"/>
      <c r="HXR5" s="132"/>
      <c r="HXS5" s="132"/>
      <c r="HXT5" s="132"/>
      <c r="HXU5" s="132"/>
      <c r="HXV5" s="132"/>
      <c r="HXW5" s="132"/>
      <c r="HXX5" s="132"/>
      <c r="HXY5" s="132"/>
      <c r="HXZ5" s="132"/>
      <c r="HYA5" s="132"/>
      <c r="HYB5" s="132"/>
      <c r="HYC5" s="132"/>
      <c r="HYD5" s="132"/>
      <c r="HYE5" s="132"/>
      <c r="HYF5" s="133"/>
      <c r="HYG5" s="133"/>
      <c r="HYH5" s="133"/>
      <c r="HYI5" s="133"/>
      <c r="HYJ5" s="133"/>
      <c r="HYK5" s="133"/>
      <c r="HYL5" s="133"/>
      <c r="HYM5" s="133"/>
      <c r="HYN5" s="133"/>
      <c r="HYO5" s="133"/>
      <c r="HYP5" s="133"/>
      <c r="HYQ5" s="133"/>
      <c r="HYR5" s="133"/>
      <c r="HYS5" s="133"/>
      <c r="HYT5" s="133"/>
      <c r="HYU5" s="133"/>
      <c r="HYV5" s="133"/>
      <c r="HYW5" s="76"/>
      <c r="HYX5" s="76"/>
      <c r="HYY5" s="76"/>
      <c r="HYZ5" s="132"/>
      <c r="HZA5" s="132"/>
      <c r="HZB5" s="132"/>
      <c r="HZC5" s="132"/>
      <c r="HZD5" s="132"/>
      <c r="HZE5" s="132"/>
      <c r="HZF5" s="132"/>
      <c r="HZG5" s="132"/>
      <c r="HZH5" s="132"/>
      <c r="HZI5" s="132"/>
      <c r="HZJ5" s="132"/>
      <c r="HZK5" s="132"/>
      <c r="HZL5" s="132"/>
      <c r="HZM5" s="132"/>
      <c r="HZN5" s="132"/>
      <c r="HZO5" s="132"/>
      <c r="HZP5" s="132"/>
      <c r="HZQ5" s="132"/>
      <c r="HZR5" s="133"/>
      <c r="HZS5" s="133"/>
      <c r="HZT5" s="133"/>
      <c r="HZU5" s="133"/>
      <c r="HZV5" s="133"/>
      <c r="HZW5" s="133"/>
      <c r="HZX5" s="133"/>
      <c r="HZY5" s="133"/>
      <c r="HZZ5" s="133"/>
      <c r="IAA5" s="133"/>
      <c r="IAB5" s="133"/>
      <c r="IAC5" s="133"/>
      <c r="IAD5" s="133"/>
      <c r="IAE5" s="133"/>
      <c r="IAF5" s="133"/>
      <c r="IAG5" s="133"/>
      <c r="IAH5" s="133"/>
      <c r="IAI5" s="76"/>
      <c r="IAJ5" s="76"/>
      <c r="IAK5" s="76"/>
      <c r="IAL5" s="132"/>
      <c r="IAM5" s="132"/>
      <c r="IAN5" s="132"/>
      <c r="IAO5" s="132"/>
      <c r="IAP5" s="132"/>
      <c r="IAQ5" s="132"/>
      <c r="IAR5" s="132"/>
      <c r="IAS5" s="132"/>
      <c r="IAT5" s="132"/>
      <c r="IAU5" s="132"/>
      <c r="IAV5" s="132"/>
      <c r="IAW5" s="132"/>
      <c r="IAX5" s="132"/>
      <c r="IAY5" s="132"/>
      <c r="IAZ5" s="132"/>
      <c r="IBA5" s="132"/>
      <c r="IBB5" s="132"/>
      <c r="IBC5" s="132"/>
      <c r="IBD5" s="133"/>
      <c r="IBE5" s="133"/>
      <c r="IBF5" s="133"/>
      <c r="IBG5" s="133"/>
      <c r="IBH5" s="133"/>
      <c r="IBI5" s="133"/>
      <c r="IBJ5" s="133"/>
      <c r="IBK5" s="133"/>
      <c r="IBL5" s="133"/>
      <c r="IBM5" s="133"/>
      <c r="IBN5" s="133"/>
      <c r="IBO5" s="133"/>
      <c r="IBP5" s="133"/>
      <c r="IBQ5" s="133"/>
      <c r="IBR5" s="133"/>
      <c r="IBS5" s="133"/>
      <c r="IBT5" s="133"/>
      <c r="IBU5" s="76"/>
      <c r="IBV5" s="76"/>
      <c r="IBW5" s="76"/>
      <c r="IBX5" s="132"/>
      <c r="IBY5" s="132"/>
      <c r="IBZ5" s="132"/>
      <c r="ICA5" s="132"/>
      <c r="ICB5" s="132"/>
      <c r="ICC5" s="132"/>
      <c r="ICD5" s="132"/>
      <c r="ICE5" s="132"/>
      <c r="ICF5" s="132"/>
      <c r="ICG5" s="132"/>
      <c r="ICH5" s="132"/>
      <c r="ICI5" s="132"/>
      <c r="ICJ5" s="132"/>
      <c r="ICK5" s="132"/>
      <c r="ICL5" s="132"/>
      <c r="ICM5" s="132"/>
      <c r="ICN5" s="132"/>
      <c r="ICO5" s="132"/>
      <c r="ICP5" s="133"/>
      <c r="ICQ5" s="133"/>
      <c r="ICR5" s="133"/>
      <c r="ICS5" s="133"/>
      <c r="ICT5" s="133"/>
      <c r="ICU5" s="133"/>
      <c r="ICV5" s="133"/>
      <c r="ICW5" s="133"/>
      <c r="ICX5" s="133"/>
      <c r="ICY5" s="133"/>
      <c r="ICZ5" s="133"/>
      <c r="IDA5" s="133"/>
      <c r="IDB5" s="133"/>
      <c r="IDC5" s="133"/>
      <c r="IDD5" s="133"/>
      <c r="IDE5" s="133"/>
      <c r="IDF5" s="133"/>
      <c r="IDG5" s="76"/>
      <c r="IDH5" s="76"/>
      <c r="IDI5" s="76"/>
      <c r="IDJ5" s="132"/>
      <c r="IDK5" s="132"/>
      <c r="IDL5" s="132"/>
      <c r="IDM5" s="132"/>
      <c r="IDN5" s="132"/>
      <c r="IDO5" s="132"/>
      <c r="IDP5" s="132"/>
      <c r="IDQ5" s="132"/>
      <c r="IDR5" s="132"/>
      <c r="IDS5" s="132"/>
      <c r="IDT5" s="132"/>
      <c r="IDU5" s="132"/>
      <c r="IDV5" s="132"/>
      <c r="IDW5" s="132"/>
      <c r="IDX5" s="132"/>
      <c r="IDY5" s="132"/>
      <c r="IDZ5" s="132"/>
      <c r="IEA5" s="132"/>
      <c r="IEB5" s="133"/>
      <c r="IEC5" s="133"/>
      <c r="IED5" s="133"/>
      <c r="IEE5" s="133"/>
      <c r="IEF5" s="133"/>
      <c r="IEG5" s="133"/>
      <c r="IEH5" s="133"/>
      <c r="IEI5" s="133"/>
      <c r="IEJ5" s="133"/>
      <c r="IEK5" s="133"/>
      <c r="IEL5" s="133"/>
      <c r="IEM5" s="133"/>
      <c r="IEN5" s="133"/>
      <c r="IEO5" s="133"/>
      <c r="IEP5" s="133"/>
      <c r="IEQ5" s="133"/>
      <c r="IER5" s="133"/>
      <c r="IES5" s="76"/>
      <c r="IET5" s="76"/>
      <c r="IEU5" s="76"/>
      <c r="IEV5" s="132"/>
      <c r="IEW5" s="132"/>
      <c r="IEX5" s="132"/>
      <c r="IEY5" s="132"/>
      <c r="IEZ5" s="132"/>
      <c r="IFA5" s="132"/>
      <c r="IFB5" s="132"/>
      <c r="IFC5" s="132"/>
      <c r="IFD5" s="132"/>
      <c r="IFE5" s="132"/>
      <c r="IFF5" s="132"/>
      <c r="IFG5" s="132"/>
      <c r="IFH5" s="132"/>
      <c r="IFI5" s="132"/>
      <c r="IFJ5" s="132"/>
      <c r="IFK5" s="132"/>
      <c r="IFL5" s="132"/>
      <c r="IFM5" s="132"/>
      <c r="IFN5" s="133"/>
      <c r="IFO5" s="133"/>
      <c r="IFP5" s="133"/>
      <c r="IFQ5" s="133"/>
      <c r="IFR5" s="133"/>
      <c r="IFS5" s="133"/>
      <c r="IFT5" s="133"/>
      <c r="IFU5" s="133"/>
      <c r="IFV5" s="133"/>
      <c r="IFW5" s="133"/>
      <c r="IFX5" s="133"/>
      <c r="IFY5" s="133"/>
      <c r="IFZ5" s="133"/>
      <c r="IGA5" s="133"/>
      <c r="IGB5" s="133"/>
      <c r="IGC5" s="133"/>
      <c r="IGD5" s="133"/>
      <c r="IGE5" s="76"/>
      <c r="IGF5" s="76"/>
      <c r="IGG5" s="76"/>
      <c r="IGH5" s="132"/>
      <c r="IGI5" s="132"/>
      <c r="IGJ5" s="132"/>
      <c r="IGK5" s="132"/>
      <c r="IGL5" s="132"/>
      <c r="IGM5" s="132"/>
      <c r="IGN5" s="132"/>
      <c r="IGO5" s="132"/>
      <c r="IGP5" s="132"/>
      <c r="IGQ5" s="132"/>
      <c r="IGR5" s="132"/>
      <c r="IGS5" s="132"/>
      <c r="IGT5" s="132"/>
      <c r="IGU5" s="132"/>
      <c r="IGV5" s="132"/>
      <c r="IGW5" s="132"/>
      <c r="IGX5" s="132"/>
      <c r="IGY5" s="132"/>
      <c r="IGZ5" s="133"/>
      <c r="IHA5" s="133"/>
      <c r="IHB5" s="133"/>
      <c r="IHC5" s="133"/>
      <c r="IHD5" s="133"/>
      <c r="IHE5" s="133"/>
      <c r="IHF5" s="133"/>
      <c r="IHG5" s="133"/>
      <c r="IHH5" s="133"/>
      <c r="IHI5" s="133"/>
      <c r="IHJ5" s="133"/>
      <c r="IHK5" s="133"/>
      <c r="IHL5" s="133"/>
      <c r="IHM5" s="133"/>
      <c r="IHN5" s="133"/>
      <c r="IHO5" s="133"/>
      <c r="IHP5" s="133"/>
      <c r="IHQ5" s="76"/>
      <c r="IHR5" s="76"/>
      <c r="IHS5" s="76"/>
      <c r="IHT5" s="132"/>
      <c r="IHU5" s="132"/>
      <c r="IHV5" s="132"/>
      <c r="IHW5" s="132"/>
      <c r="IHX5" s="132"/>
      <c r="IHY5" s="132"/>
      <c r="IHZ5" s="132"/>
      <c r="IIA5" s="132"/>
      <c r="IIB5" s="132"/>
      <c r="IIC5" s="132"/>
      <c r="IID5" s="132"/>
      <c r="IIE5" s="132"/>
      <c r="IIF5" s="132"/>
      <c r="IIG5" s="132"/>
      <c r="IIH5" s="132"/>
      <c r="III5" s="132"/>
      <c r="IIJ5" s="132"/>
      <c r="IIK5" s="132"/>
      <c r="IIL5" s="133"/>
      <c r="IIM5" s="133"/>
      <c r="IIN5" s="133"/>
      <c r="IIO5" s="133"/>
      <c r="IIP5" s="133"/>
      <c r="IIQ5" s="133"/>
      <c r="IIR5" s="133"/>
      <c r="IIS5" s="133"/>
      <c r="IIT5" s="133"/>
      <c r="IIU5" s="133"/>
      <c r="IIV5" s="133"/>
      <c r="IIW5" s="133"/>
      <c r="IIX5" s="133"/>
      <c r="IIY5" s="133"/>
      <c r="IIZ5" s="133"/>
      <c r="IJA5" s="133"/>
      <c r="IJB5" s="133"/>
      <c r="IJC5" s="76"/>
      <c r="IJD5" s="76"/>
      <c r="IJE5" s="76"/>
      <c r="IJF5" s="132"/>
      <c r="IJG5" s="132"/>
      <c r="IJH5" s="132"/>
      <c r="IJI5" s="132"/>
      <c r="IJJ5" s="132"/>
      <c r="IJK5" s="132"/>
      <c r="IJL5" s="132"/>
      <c r="IJM5" s="132"/>
      <c r="IJN5" s="132"/>
      <c r="IJO5" s="132"/>
      <c r="IJP5" s="132"/>
      <c r="IJQ5" s="132"/>
      <c r="IJR5" s="132"/>
      <c r="IJS5" s="132"/>
      <c r="IJT5" s="132"/>
      <c r="IJU5" s="132"/>
      <c r="IJV5" s="132"/>
      <c r="IJW5" s="132"/>
      <c r="IJX5" s="133"/>
      <c r="IJY5" s="133"/>
      <c r="IJZ5" s="133"/>
      <c r="IKA5" s="133"/>
      <c r="IKB5" s="133"/>
      <c r="IKC5" s="133"/>
      <c r="IKD5" s="133"/>
      <c r="IKE5" s="133"/>
      <c r="IKF5" s="133"/>
      <c r="IKG5" s="133"/>
      <c r="IKH5" s="133"/>
      <c r="IKI5" s="133"/>
      <c r="IKJ5" s="133"/>
      <c r="IKK5" s="133"/>
      <c r="IKL5" s="133"/>
      <c r="IKM5" s="133"/>
      <c r="IKN5" s="133"/>
      <c r="IKO5" s="76"/>
      <c r="IKP5" s="76"/>
      <c r="IKQ5" s="76"/>
      <c r="IKR5" s="132"/>
      <c r="IKS5" s="132"/>
      <c r="IKT5" s="132"/>
      <c r="IKU5" s="132"/>
      <c r="IKV5" s="132"/>
      <c r="IKW5" s="132"/>
      <c r="IKX5" s="132"/>
      <c r="IKY5" s="132"/>
      <c r="IKZ5" s="132"/>
      <c r="ILA5" s="132"/>
      <c r="ILB5" s="132"/>
      <c r="ILC5" s="132"/>
      <c r="ILD5" s="132"/>
      <c r="ILE5" s="132"/>
      <c r="ILF5" s="132"/>
      <c r="ILG5" s="132"/>
      <c r="ILH5" s="132"/>
      <c r="ILI5" s="132"/>
      <c r="ILJ5" s="133"/>
      <c r="ILK5" s="133"/>
      <c r="ILL5" s="133"/>
      <c r="ILM5" s="133"/>
      <c r="ILN5" s="133"/>
      <c r="ILO5" s="133"/>
      <c r="ILP5" s="133"/>
      <c r="ILQ5" s="133"/>
      <c r="ILR5" s="133"/>
      <c r="ILS5" s="133"/>
      <c r="ILT5" s="133"/>
      <c r="ILU5" s="133"/>
      <c r="ILV5" s="133"/>
      <c r="ILW5" s="133"/>
      <c r="ILX5" s="133"/>
      <c r="ILY5" s="133"/>
      <c r="ILZ5" s="133"/>
      <c r="IMA5" s="76"/>
      <c r="IMB5" s="76"/>
      <c r="IMC5" s="76"/>
      <c r="IMD5" s="132"/>
      <c r="IME5" s="132"/>
      <c r="IMF5" s="132"/>
      <c r="IMG5" s="132"/>
      <c r="IMH5" s="132"/>
      <c r="IMI5" s="132"/>
      <c r="IMJ5" s="132"/>
      <c r="IMK5" s="132"/>
      <c r="IML5" s="132"/>
      <c r="IMM5" s="132"/>
      <c r="IMN5" s="132"/>
      <c r="IMO5" s="132"/>
      <c r="IMP5" s="132"/>
      <c r="IMQ5" s="132"/>
      <c r="IMR5" s="132"/>
      <c r="IMS5" s="132"/>
      <c r="IMT5" s="132"/>
      <c r="IMU5" s="132"/>
      <c r="IMV5" s="133"/>
      <c r="IMW5" s="133"/>
      <c r="IMX5" s="133"/>
      <c r="IMY5" s="133"/>
      <c r="IMZ5" s="133"/>
      <c r="INA5" s="133"/>
      <c r="INB5" s="133"/>
      <c r="INC5" s="133"/>
      <c r="IND5" s="133"/>
      <c r="INE5" s="133"/>
      <c r="INF5" s="133"/>
      <c r="ING5" s="133"/>
      <c r="INH5" s="133"/>
      <c r="INI5" s="133"/>
      <c r="INJ5" s="133"/>
      <c r="INK5" s="133"/>
      <c r="INL5" s="133"/>
      <c r="INM5" s="76"/>
      <c r="INN5" s="76"/>
      <c r="INO5" s="76"/>
      <c r="INP5" s="132"/>
      <c r="INQ5" s="132"/>
      <c r="INR5" s="132"/>
      <c r="INS5" s="132"/>
      <c r="INT5" s="132"/>
      <c r="INU5" s="132"/>
      <c r="INV5" s="132"/>
      <c r="INW5" s="132"/>
      <c r="INX5" s="132"/>
      <c r="INY5" s="132"/>
      <c r="INZ5" s="132"/>
      <c r="IOA5" s="132"/>
      <c r="IOB5" s="132"/>
      <c r="IOC5" s="132"/>
      <c r="IOD5" s="132"/>
      <c r="IOE5" s="132"/>
      <c r="IOF5" s="132"/>
      <c r="IOG5" s="132"/>
      <c r="IOH5" s="133"/>
      <c r="IOI5" s="133"/>
      <c r="IOJ5" s="133"/>
      <c r="IOK5" s="133"/>
      <c r="IOL5" s="133"/>
      <c r="IOM5" s="133"/>
      <c r="ION5" s="133"/>
      <c r="IOO5" s="133"/>
      <c r="IOP5" s="133"/>
      <c r="IOQ5" s="133"/>
      <c r="IOR5" s="133"/>
      <c r="IOS5" s="133"/>
      <c r="IOT5" s="133"/>
      <c r="IOU5" s="133"/>
      <c r="IOV5" s="133"/>
      <c r="IOW5" s="133"/>
      <c r="IOX5" s="133"/>
      <c r="IOY5" s="76"/>
      <c r="IOZ5" s="76"/>
      <c r="IPA5" s="76"/>
      <c r="IPB5" s="132"/>
      <c r="IPC5" s="132"/>
      <c r="IPD5" s="132"/>
      <c r="IPE5" s="132"/>
      <c r="IPF5" s="132"/>
      <c r="IPG5" s="132"/>
      <c r="IPH5" s="132"/>
      <c r="IPI5" s="132"/>
      <c r="IPJ5" s="132"/>
      <c r="IPK5" s="132"/>
      <c r="IPL5" s="132"/>
      <c r="IPM5" s="132"/>
      <c r="IPN5" s="132"/>
      <c r="IPO5" s="132"/>
      <c r="IPP5" s="132"/>
      <c r="IPQ5" s="132"/>
      <c r="IPR5" s="132"/>
      <c r="IPS5" s="132"/>
      <c r="IPT5" s="133"/>
      <c r="IPU5" s="133"/>
      <c r="IPV5" s="133"/>
      <c r="IPW5" s="133"/>
      <c r="IPX5" s="133"/>
      <c r="IPY5" s="133"/>
      <c r="IPZ5" s="133"/>
      <c r="IQA5" s="133"/>
      <c r="IQB5" s="133"/>
      <c r="IQC5" s="133"/>
      <c r="IQD5" s="133"/>
      <c r="IQE5" s="133"/>
      <c r="IQF5" s="133"/>
      <c r="IQG5" s="133"/>
      <c r="IQH5" s="133"/>
      <c r="IQI5" s="133"/>
      <c r="IQJ5" s="133"/>
      <c r="IQK5" s="76"/>
      <c r="IQL5" s="76"/>
      <c r="IQM5" s="76"/>
      <c r="IQN5" s="132"/>
      <c r="IQO5" s="132"/>
      <c r="IQP5" s="132"/>
      <c r="IQQ5" s="132"/>
      <c r="IQR5" s="132"/>
      <c r="IQS5" s="132"/>
      <c r="IQT5" s="132"/>
      <c r="IQU5" s="132"/>
      <c r="IQV5" s="132"/>
      <c r="IQW5" s="132"/>
      <c r="IQX5" s="132"/>
      <c r="IQY5" s="132"/>
      <c r="IQZ5" s="132"/>
      <c r="IRA5" s="132"/>
      <c r="IRB5" s="132"/>
      <c r="IRC5" s="132"/>
      <c r="IRD5" s="132"/>
      <c r="IRE5" s="132"/>
      <c r="IRF5" s="133"/>
      <c r="IRG5" s="133"/>
      <c r="IRH5" s="133"/>
      <c r="IRI5" s="133"/>
      <c r="IRJ5" s="133"/>
      <c r="IRK5" s="133"/>
      <c r="IRL5" s="133"/>
      <c r="IRM5" s="133"/>
      <c r="IRN5" s="133"/>
      <c r="IRO5" s="133"/>
      <c r="IRP5" s="133"/>
      <c r="IRQ5" s="133"/>
      <c r="IRR5" s="133"/>
      <c r="IRS5" s="133"/>
      <c r="IRT5" s="133"/>
      <c r="IRU5" s="133"/>
      <c r="IRV5" s="133"/>
      <c r="IRW5" s="76"/>
      <c r="IRX5" s="76"/>
      <c r="IRY5" s="76"/>
      <c r="IRZ5" s="132"/>
      <c r="ISA5" s="132"/>
      <c r="ISB5" s="132"/>
      <c r="ISC5" s="132"/>
      <c r="ISD5" s="132"/>
      <c r="ISE5" s="132"/>
      <c r="ISF5" s="132"/>
      <c r="ISG5" s="132"/>
      <c r="ISH5" s="132"/>
      <c r="ISI5" s="132"/>
      <c r="ISJ5" s="132"/>
      <c r="ISK5" s="132"/>
      <c r="ISL5" s="132"/>
      <c r="ISM5" s="132"/>
      <c r="ISN5" s="132"/>
      <c r="ISO5" s="132"/>
      <c r="ISP5" s="132"/>
      <c r="ISQ5" s="132"/>
      <c r="ISR5" s="133"/>
      <c r="ISS5" s="133"/>
      <c r="IST5" s="133"/>
      <c r="ISU5" s="133"/>
      <c r="ISV5" s="133"/>
      <c r="ISW5" s="133"/>
      <c r="ISX5" s="133"/>
      <c r="ISY5" s="133"/>
      <c r="ISZ5" s="133"/>
      <c r="ITA5" s="133"/>
      <c r="ITB5" s="133"/>
      <c r="ITC5" s="133"/>
      <c r="ITD5" s="133"/>
      <c r="ITE5" s="133"/>
      <c r="ITF5" s="133"/>
      <c r="ITG5" s="133"/>
      <c r="ITH5" s="133"/>
      <c r="ITI5" s="76"/>
      <c r="ITJ5" s="76"/>
      <c r="ITK5" s="76"/>
      <c r="ITL5" s="132"/>
      <c r="ITM5" s="132"/>
      <c r="ITN5" s="132"/>
      <c r="ITO5" s="132"/>
      <c r="ITP5" s="132"/>
      <c r="ITQ5" s="132"/>
      <c r="ITR5" s="132"/>
      <c r="ITS5" s="132"/>
      <c r="ITT5" s="132"/>
      <c r="ITU5" s="132"/>
      <c r="ITV5" s="132"/>
      <c r="ITW5" s="132"/>
      <c r="ITX5" s="132"/>
      <c r="ITY5" s="132"/>
      <c r="ITZ5" s="132"/>
      <c r="IUA5" s="132"/>
      <c r="IUB5" s="132"/>
      <c r="IUC5" s="132"/>
      <c r="IUD5" s="133"/>
      <c r="IUE5" s="133"/>
      <c r="IUF5" s="133"/>
      <c r="IUG5" s="133"/>
      <c r="IUH5" s="133"/>
      <c r="IUI5" s="133"/>
      <c r="IUJ5" s="133"/>
      <c r="IUK5" s="133"/>
      <c r="IUL5" s="133"/>
      <c r="IUM5" s="133"/>
      <c r="IUN5" s="133"/>
      <c r="IUO5" s="133"/>
      <c r="IUP5" s="133"/>
      <c r="IUQ5" s="133"/>
      <c r="IUR5" s="133"/>
      <c r="IUS5" s="133"/>
      <c r="IUT5" s="133"/>
      <c r="IUU5" s="76"/>
      <c r="IUV5" s="76"/>
      <c r="IUW5" s="76"/>
      <c r="IUX5" s="132"/>
      <c r="IUY5" s="132"/>
      <c r="IUZ5" s="132"/>
      <c r="IVA5" s="132"/>
      <c r="IVB5" s="132"/>
      <c r="IVC5" s="132"/>
      <c r="IVD5" s="132"/>
      <c r="IVE5" s="132"/>
      <c r="IVF5" s="132"/>
      <c r="IVG5" s="132"/>
      <c r="IVH5" s="132"/>
      <c r="IVI5" s="132"/>
      <c r="IVJ5" s="132"/>
      <c r="IVK5" s="132"/>
      <c r="IVL5" s="132"/>
      <c r="IVM5" s="132"/>
      <c r="IVN5" s="132"/>
      <c r="IVO5" s="132"/>
      <c r="IVP5" s="133"/>
      <c r="IVQ5" s="133"/>
      <c r="IVR5" s="133"/>
      <c r="IVS5" s="133"/>
      <c r="IVT5" s="133"/>
      <c r="IVU5" s="133"/>
      <c r="IVV5" s="133"/>
      <c r="IVW5" s="133"/>
      <c r="IVX5" s="133"/>
      <c r="IVY5" s="133"/>
      <c r="IVZ5" s="133"/>
      <c r="IWA5" s="133"/>
      <c r="IWB5" s="133"/>
      <c r="IWC5" s="133"/>
      <c r="IWD5" s="133"/>
      <c r="IWE5" s="133"/>
      <c r="IWF5" s="133"/>
      <c r="IWG5" s="76"/>
      <c r="IWH5" s="76"/>
      <c r="IWI5" s="76"/>
      <c r="IWJ5" s="132"/>
      <c r="IWK5" s="132"/>
      <c r="IWL5" s="132"/>
      <c r="IWM5" s="132"/>
      <c r="IWN5" s="132"/>
      <c r="IWO5" s="132"/>
      <c r="IWP5" s="132"/>
      <c r="IWQ5" s="132"/>
      <c r="IWR5" s="132"/>
      <c r="IWS5" s="132"/>
      <c r="IWT5" s="132"/>
      <c r="IWU5" s="132"/>
      <c r="IWV5" s="132"/>
      <c r="IWW5" s="132"/>
      <c r="IWX5" s="132"/>
      <c r="IWY5" s="132"/>
      <c r="IWZ5" s="132"/>
      <c r="IXA5" s="132"/>
      <c r="IXB5" s="133"/>
      <c r="IXC5" s="133"/>
      <c r="IXD5" s="133"/>
      <c r="IXE5" s="133"/>
      <c r="IXF5" s="133"/>
      <c r="IXG5" s="133"/>
      <c r="IXH5" s="133"/>
      <c r="IXI5" s="133"/>
      <c r="IXJ5" s="133"/>
      <c r="IXK5" s="133"/>
      <c r="IXL5" s="133"/>
      <c r="IXM5" s="133"/>
      <c r="IXN5" s="133"/>
      <c r="IXO5" s="133"/>
      <c r="IXP5" s="133"/>
      <c r="IXQ5" s="133"/>
      <c r="IXR5" s="133"/>
      <c r="IXS5" s="76"/>
      <c r="IXT5" s="76"/>
      <c r="IXU5" s="76"/>
      <c r="IXV5" s="132"/>
      <c r="IXW5" s="132"/>
      <c r="IXX5" s="132"/>
      <c r="IXY5" s="132"/>
      <c r="IXZ5" s="132"/>
      <c r="IYA5" s="132"/>
      <c r="IYB5" s="132"/>
      <c r="IYC5" s="132"/>
      <c r="IYD5" s="132"/>
      <c r="IYE5" s="132"/>
      <c r="IYF5" s="132"/>
      <c r="IYG5" s="132"/>
      <c r="IYH5" s="132"/>
      <c r="IYI5" s="132"/>
      <c r="IYJ5" s="132"/>
      <c r="IYK5" s="132"/>
      <c r="IYL5" s="132"/>
      <c r="IYM5" s="132"/>
      <c r="IYN5" s="133"/>
      <c r="IYO5" s="133"/>
      <c r="IYP5" s="133"/>
      <c r="IYQ5" s="133"/>
      <c r="IYR5" s="133"/>
      <c r="IYS5" s="133"/>
      <c r="IYT5" s="133"/>
      <c r="IYU5" s="133"/>
      <c r="IYV5" s="133"/>
      <c r="IYW5" s="133"/>
      <c r="IYX5" s="133"/>
      <c r="IYY5" s="133"/>
      <c r="IYZ5" s="133"/>
      <c r="IZA5" s="133"/>
      <c r="IZB5" s="133"/>
      <c r="IZC5" s="133"/>
      <c r="IZD5" s="133"/>
      <c r="IZE5" s="76"/>
      <c r="IZF5" s="76"/>
      <c r="IZG5" s="76"/>
      <c r="IZH5" s="132"/>
      <c r="IZI5" s="132"/>
      <c r="IZJ5" s="132"/>
      <c r="IZK5" s="132"/>
      <c r="IZL5" s="132"/>
      <c r="IZM5" s="132"/>
      <c r="IZN5" s="132"/>
      <c r="IZO5" s="132"/>
      <c r="IZP5" s="132"/>
      <c r="IZQ5" s="132"/>
      <c r="IZR5" s="132"/>
      <c r="IZS5" s="132"/>
      <c r="IZT5" s="132"/>
      <c r="IZU5" s="132"/>
      <c r="IZV5" s="132"/>
      <c r="IZW5" s="132"/>
      <c r="IZX5" s="132"/>
      <c r="IZY5" s="132"/>
      <c r="IZZ5" s="133"/>
      <c r="JAA5" s="133"/>
      <c r="JAB5" s="133"/>
      <c r="JAC5" s="133"/>
      <c r="JAD5" s="133"/>
      <c r="JAE5" s="133"/>
      <c r="JAF5" s="133"/>
      <c r="JAG5" s="133"/>
      <c r="JAH5" s="133"/>
      <c r="JAI5" s="133"/>
      <c r="JAJ5" s="133"/>
      <c r="JAK5" s="133"/>
      <c r="JAL5" s="133"/>
      <c r="JAM5" s="133"/>
      <c r="JAN5" s="133"/>
      <c r="JAO5" s="133"/>
      <c r="JAP5" s="133"/>
      <c r="JAQ5" s="76"/>
      <c r="JAR5" s="76"/>
      <c r="JAS5" s="76"/>
      <c r="JAT5" s="132"/>
      <c r="JAU5" s="132"/>
      <c r="JAV5" s="132"/>
      <c r="JAW5" s="132"/>
      <c r="JAX5" s="132"/>
      <c r="JAY5" s="132"/>
      <c r="JAZ5" s="132"/>
      <c r="JBA5" s="132"/>
      <c r="JBB5" s="132"/>
      <c r="JBC5" s="132"/>
      <c r="JBD5" s="132"/>
      <c r="JBE5" s="132"/>
      <c r="JBF5" s="132"/>
      <c r="JBG5" s="132"/>
      <c r="JBH5" s="132"/>
      <c r="JBI5" s="132"/>
      <c r="JBJ5" s="132"/>
      <c r="JBK5" s="132"/>
      <c r="JBL5" s="133"/>
      <c r="JBM5" s="133"/>
      <c r="JBN5" s="133"/>
      <c r="JBO5" s="133"/>
      <c r="JBP5" s="133"/>
      <c r="JBQ5" s="133"/>
      <c r="JBR5" s="133"/>
      <c r="JBS5" s="133"/>
      <c r="JBT5" s="133"/>
      <c r="JBU5" s="133"/>
      <c r="JBV5" s="133"/>
      <c r="JBW5" s="133"/>
      <c r="JBX5" s="133"/>
      <c r="JBY5" s="133"/>
      <c r="JBZ5" s="133"/>
      <c r="JCA5" s="133"/>
      <c r="JCB5" s="133"/>
      <c r="JCC5" s="76"/>
      <c r="JCD5" s="76"/>
      <c r="JCE5" s="76"/>
      <c r="JCF5" s="132"/>
      <c r="JCG5" s="132"/>
      <c r="JCH5" s="132"/>
      <c r="JCI5" s="132"/>
      <c r="JCJ5" s="132"/>
      <c r="JCK5" s="132"/>
      <c r="JCL5" s="132"/>
      <c r="JCM5" s="132"/>
      <c r="JCN5" s="132"/>
      <c r="JCO5" s="132"/>
      <c r="JCP5" s="132"/>
      <c r="JCQ5" s="132"/>
      <c r="JCR5" s="132"/>
      <c r="JCS5" s="132"/>
      <c r="JCT5" s="132"/>
      <c r="JCU5" s="132"/>
      <c r="JCV5" s="132"/>
      <c r="JCW5" s="132"/>
      <c r="JCX5" s="133"/>
      <c r="JCY5" s="133"/>
      <c r="JCZ5" s="133"/>
      <c r="JDA5" s="133"/>
      <c r="JDB5" s="133"/>
      <c r="JDC5" s="133"/>
      <c r="JDD5" s="133"/>
      <c r="JDE5" s="133"/>
      <c r="JDF5" s="133"/>
      <c r="JDG5" s="133"/>
      <c r="JDH5" s="133"/>
      <c r="JDI5" s="133"/>
      <c r="JDJ5" s="133"/>
      <c r="JDK5" s="133"/>
      <c r="JDL5" s="133"/>
      <c r="JDM5" s="133"/>
      <c r="JDN5" s="133"/>
      <c r="JDO5" s="76"/>
      <c r="JDP5" s="76"/>
      <c r="JDQ5" s="76"/>
      <c r="JDR5" s="132"/>
      <c r="JDS5" s="132"/>
      <c r="JDT5" s="132"/>
      <c r="JDU5" s="132"/>
      <c r="JDV5" s="132"/>
      <c r="JDW5" s="132"/>
      <c r="JDX5" s="132"/>
      <c r="JDY5" s="132"/>
      <c r="JDZ5" s="132"/>
      <c r="JEA5" s="132"/>
      <c r="JEB5" s="132"/>
      <c r="JEC5" s="132"/>
      <c r="JED5" s="132"/>
      <c r="JEE5" s="132"/>
      <c r="JEF5" s="132"/>
      <c r="JEG5" s="132"/>
      <c r="JEH5" s="132"/>
      <c r="JEI5" s="132"/>
      <c r="JEJ5" s="133"/>
      <c r="JEK5" s="133"/>
      <c r="JEL5" s="133"/>
      <c r="JEM5" s="133"/>
      <c r="JEN5" s="133"/>
      <c r="JEO5" s="133"/>
      <c r="JEP5" s="133"/>
      <c r="JEQ5" s="133"/>
      <c r="JER5" s="133"/>
      <c r="JES5" s="133"/>
      <c r="JET5" s="133"/>
      <c r="JEU5" s="133"/>
      <c r="JEV5" s="133"/>
      <c r="JEW5" s="133"/>
      <c r="JEX5" s="133"/>
      <c r="JEY5" s="133"/>
      <c r="JEZ5" s="133"/>
      <c r="JFA5" s="76"/>
      <c r="JFB5" s="76"/>
      <c r="JFC5" s="76"/>
      <c r="JFD5" s="132"/>
      <c r="JFE5" s="132"/>
      <c r="JFF5" s="132"/>
      <c r="JFG5" s="132"/>
      <c r="JFH5" s="132"/>
      <c r="JFI5" s="132"/>
      <c r="JFJ5" s="132"/>
      <c r="JFK5" s="132"/>
      <c r="JFL5" s="132"/>
      <c r="JFM5" s="132"/>
      <c r="JFN5" s="132"/>
      <c r="JFO5" s="132"/>
      <c r="JFP5" s="132"/>
      <c r="JFQ5" s="132"/>
      <c r="JFR5" s="132"/>
      <c r="JFS5" s="132"/>
      <c r="JFT5" s="132"/>
      <c r="JFU5" s="132"/>
      <c r="JFV5" s="133"/>
      <c r="JFW5" s="133"/>
      <c r="JFX5" s="133"/>
      <c r="JFY5" s="133"/>
      <c r="JFZ5" s="133"/>
      <c r="JGA5" s="133"/>
      <c r="JGB5" s="133"/>
      <c r="JGC5" s="133"/>
      <c r="JGD5" s="133"/>
      <c r="JGE5" s="133"/>
      <c r="JGF5" s="133"/>
      <c r="JGG5" s="133"/>
      <c r="JGH5" s="133"/>
      <c r="JGI5" s="133"/>
      <c r="JGJ5" s="133"/>
      <c r="JGK5" s="133"/>
      <c r="JGL5" s="133"/>
      <c r="JGM5" s="76"/>
      <c r="JGN5" s="76"/>
      <c r="JGO5" s="76"/>
      <c r="JGP5" s="132"/>
      <c r="JGQ5" s="132"/>
      <c r="JGR5" s="132"/>
      <c r="JGS5" s="132"/>
      <c r="JGT5" s="132"/>
      <c r="JGU5" s="132"/>
      <c r="JGV5" s="132"/>
      <c r="JGW5" s="132"/>
      <c r="JGX5" s="132"/>
      <c r="JGY5" s="132"/>
      <c r="JGZ5" s="132"/>
      <c r="JHA5" s="132"/>
      <c r="JHB5" s="132"/>
      <c r="JHC5" s="132"/>
      <c r="JHD5" s="132"/>
      <c r="JHE5" s="132"/>
      <c r="JHF5" s="132"/>
      <c r="JHG5" s="132"/>
      <c r="JHH5" s="133"/>
      <c r="JHI5" s="133"/>
      <c r="JHJ5" s="133"/>
      <c r="JHK5" s="133"/>
      <c r="JHL5" s="133"/>
      <c r="JHM5" s="133"/>
      <c r="JHN5" s="133"/>
      <c r="JHO5" s="133"/>
      <c r="JHP5" s="133"/>
      <c r="JHQ5" s="133"/>
      <c r="JHR5" s="133"/>
      <c r="JHS5" s="133"/>
      <c r="JHT5" s="133"/>
      <c r="JHU5" s="133"/>
      <c r="JHV5" s="133"/>
      <c r="JHW5" s="133"/>
      <c r="JHX5" s="133"/>
      <c r="JHY5" s="76"/>
      <c r="JHZ5" s="76"/>
      <c r="JIA5" s="76"/>
      <c r="JIB5" s="132"/>
      <c r="JIC5" s="132"/>
      <c r="JID5" s="132"/>
      <c r="JIE5" s="132"/>
      <c r="JIF5" s="132"/>
      <c r="JIG5" s="132"/>
      <c r="JIH5" s="132"/>
      <c r="JII5" s="132"/>
      <c r="JIJ5" s="132"/>
      <c r="JIK5" s="132"/>
      <c r="JIL5" s="132"/>
      <c r="JIM5" s="132"/>
      <c r="JIN5" s="132"/>
      <c r="JIO5" s="132"/>
      <c r="JIP5" s="132"/>
      <c r="JIQ5" s="132"/>
      <c r="JIR5" s="132"/>
      <c r="JIS5" s="132"/>
      <c r="JIT5" s="133"/>
      <c r="JIU5" s="133"/>
      <c r="JIV5" s="133"/>
      <c r="JIW5" s="133"/>
      <c r="JIX5" s="133"/>
      <c r="JIY5" s="133"/>
      <c r="JIZ5" s="133"/>
      <c r="JJA5" s="133"/>
      <c r="JJB5" s="133"/>
      <c r="JJC5" s="133"/>
      <c r="JJD5" s="133"/>
      <c r="JJE5" s="133"/>
      <c r="JJF5" s="133"/>
      <c r="JJG5" s="133"/>
      <c r="JJH5" s="133"/>
      <c r="JJI5" s="133"/>
      <c r="JJJ5" s="133"/>
      <c r="JJK5" s="76"/>
      <c r="JJL5" s="76"/>
      <c r="JJM5" s="76"/>
      <c r="JJN5" s="132"/>
      <c r="JJO5" s="132"/>
      <c r="JJP5" s="132"/>
      <c r="JJQ5" s="132"/>
      <c r="JJR5" s="132"/>
      <c r="JJS5" s="132"/>
      <c r="JJT5" s="132"/>
      <c r="JJU5" s="132"/>
      <c r="JJV5" s="132"/>
      <c r="JJW5" s="132"/>
      <c r="JJX5" s="132"/>
      <c r="JJY5" s="132"/>
      <c r="JJZ5" s="132"/>
      <c r="JKA5" s="132"/>
      <c r="JKB5" s="132"/>
      <c r="JKC5" s="132"/>
      <c r="JKD5" s="132"/>
      <c r="JKE5" s="132"/>
      <c r="JKF5" s="133"/>
      <c r="JKG5" s="133"/>
      <c r="JKH5" s="133"/>
      <c r="JKI5" s="133"/>
      <c r="JKJ5" s="133"/>
      <c r="JKK5" s="133"/>
      <c r="JKL5" s="133"/>
      <c r="JKM5" s="133"/>
      <c r="JKN5" s="133"/>
      <c r="JKO5" s="133"/>
      <c r="JKP5" s="133"/>
      <c r="JKQ5" s="133"/>
      <c r="JKR5" s="133"/>
      <c r="JKS5" s="133"/>
      <c r="JKT5" s="133"/>
      <c r="JKU5" s="133"/>
      <c r="JKV5" s="133"/>
      <c r="JKW5" s="76"/>
      <c r="JKX5" s="76"/>
      <c r="JKY5" s="76"/>
      <c r="JKZ5" s="132"/>
      <c r="JLA5" s="132"/>
      <c r="JLB5" s="132"/>
      <c r="JLC5" s="132"/>
      <c r="JLD5" s="132"/>
      <c r="JLE5" s="132"/>
      <c r="JLF5" s="132"/>
      <c r="JLG5" s="132"/>
      <c r="JLH5" s="132"/>
      <c r="JLI5" s="132"/>
      <c r="JLJ5" s="132"/>
      <c r="JLK5" s="132"/>
      <c r="JLL5" s="132"/>
      <c r="JLM5" s="132"/>
      <c r="JLN5" s="132"/>
      <c r="JLO5" s="132"/>
      <c r="JLP5" s="132"/>
      <c r="JLQ5" s="132"/>
      <c r="JLR5" s="133"/>
      <c r="JLS5" s="133"/>
      <c r="JLT5" s="133"/>
      <c r="JLU5" s="133"/>
      <c r="JLV5" s="133"/>
      <c r="JLW5" s="133"/>
      <c r="JLX5" s="133"/>
      <c r="JLY5" s="133"/>
      <c r="JLZ5" s="133"/>
      <c r="JMA5" s="133"/>
      <c r="JMB5" s="133"/>
      <c r="JMC5" s="133"/>
      <c r="JMD5" s="133"/>
      <c r="JME5" s="133"/>
      <c r="JMF5" s="133"/>
      <c r="JMG5" s="133"/>
      <c r="JMH5" s="133"/>
      <c r="JMI5" s="76"/>
      <c r="JMJ5" s="76"/>
      <c r="JMK5" s="76"/>
      <c r="JML5" s="132"/>
      <c r="JMM5" s="132"/>
      <c r="JMN5" s="132"/>
      <c r="JMO5" s="132"/>
      <c r="JMP5" s="132"/>
      <c r="JMQ5" s="132"/>
      <c r="JMR5" s="132"/>
      <c r="JMS5" s="132"/>
      <c r="JMT5" s="132"/>
      <c r="JMU5" s="132"/>
      <c r="JMV5" s="132"/>
      <c r="JMW5" s="132"/>
      <c r="JMX5" s="132"/>
      <c r="JMY5" s="132"/>
      <c r="JMZ5" s="132"/>
      <c r="JNA5" s="132"/>
      <c r="JNB5" s="132"/>
      <c r="JNC5" s="132"/>
      <c r="JND5" s="133"/>
      <c r="JNE5" s="133"/>
      <c r="JNF5" s="133"/>
      <c r="JNG5" s="133"/>
      <c r="JNH5" s="133"/>
      <c r="JNI5" s="133"/>
      <c r="JNJ5" s="133"/>
      <c r="JNK5" s="133"/>
      <c r="JNL5" s="133"/>
      <c r="JNM5" s="133"/>
      <c r="JNN5" s="133"/>
      <c r="JNO5" s="133"/>
      <c r="JNP5" s="133"/>
      <c r="JNQ5" s="133"/>
      <c r="JNR5" s="133"/>
      <c r="JNS5" s="133"/>
      <c r="JNT5" s="133"/>
      <c r="JNU5" s="76"/>
      <c r="JNV5" s="76"/>
      <c r="JNW5" s="76"/>
      <c r="JNX5" s="132"/>
      <c r="JNY5" s="132"/>
      <c r="JNZ5" s="132"/>
      <c r="JOA5" s="132"/>
      <c r="JOB5" s="132"/>
      <c r="JOC5" s="132"/>
      <c r="JOD5" s="132"/>
      <c r="JOE5" s="132"/>
      <c r="JOF5" s="132"/>
      <c r="JOG5" s="132"/>
      <c r="JOH5" s="132"/>
      <c r="JOI5" s="132"/>
      <c r="JOJ5" s="132"/>
      <c r="JOK5" s="132"/>
      <c r="JOL5" s="132"/>
      <c r="JOM5" s="132"/>
      <c r="JON5" s="132"/>
      <c r="JOO5" s="132"/>
      <c r="JOP5" s="133"/>
      <c r="JOQ5" s="133"/>
      <c r="JOR5" s="133"/>
      <c r="JOS5" s="133"/>
      <c r="JOT5" s="133"/>
      <c r="JOU5" s="133"/>
      <c r="JOV5" s="133"/>
      <c r="JOW5" s="133"/>
      <c r="JOX5" s="133"/>
      <c r="JOY5" s="133"/>
      <c r="JOZ5" s="133"/>
      <c r="JPA5" s="133"/>
      <c r="JPB5" s="133"/>
      <c r="JPC5" s="133"/>
      <c r="JPD5" s="133"/>
      <c r="JPE5" s="133"/>
      <c r="JPF5" s="133"/>
      <c r="JPG5" s="76"/>
      <c r="JPH5" s="76"/>
      <c r="JPI5" s="76"/>
      <c r="JPJ5" s="132"/>
      <c r="JPK5" s="132"/>
      <c r="JPL5" s="132"/>
      <c r="JPM5" s="132"/>
      <c r="JPN5" s="132"/>
      <c r="JPO5" s="132"/>
      <c r="JPP5" s="132"/>
      <c r="JPQ5" s="132"/>
      <c r="JPR5" s="132"/>
      <c r="JPS5" s="132"/>
      <c r="JPT5" s="132"/>
      <c r="JPU5" s="132"/>
      <c r="JPV5" s="132"/>
      <c r="JPW5" s="132"/>
      <c r="JPX5" s="132"/>
      <c r="JPY5" s="132"/>
      <c r="JPZ5" s="132"/>
      <c r="JQA5" s="132"/>
      <c r="JQB5" s="133"/>
      <c r="JQC5" s="133"/>
      <c r="JQD5" s="133"/>
      <c r="JQE5" s="133"/>
      <c r="JQF5" s="133"/>
      <c r="JQG5" s="133"/>
      <c r="JQH5" s="133"/>
      <c r="JQI5" s="133"/>
      <c r="JQJ5" s="133"/>
      <c r="JQK5" s="133"/>
      <c r="JQL5" s="133"/>
      <c r="JQM5" s="133"/>
      <c r="JQN5" s="133"/>
      <c r="JQO5" s="133"/>
      <c r="JQP5" s="133"/>
      <c r="JQQ5" s="133"/>
      <c r="JQR5" s="133"/>
      <c r="JQS5" s="76"/>
      <c r="JQT5" s="76"/>
      <c r="JQU5" s="76"/>
      <c r="JQV5" s="132"/>
      <c r="JQW5" s="132"/>
      <c r="JQX5" s="132"/>
      <c r="JQY5" s="132"/>
      <c r="JQZ5" s="132"/>
      <c r="JRA5" s="132"/>
      <c r="JRB5" s="132"/>
      <c r="JRC5" s="132"/>
      <c r="JRD5" s="132"/>
      <c r="JRE5" s="132"/>
      <c r="JRF5" s="132"/>
      <c r="JRG5" s="132"/>
      <c r="JRH5" s="132"/>
      <c r="JRI5" s="132"/>
      <c r="JRJ5" s="132"/>
      <c r="JRK5" s="132"/>
      <c r="JRL5" s="132"/>
      <c r="JRM5" s="132"/>
      <c r="JRN5" s="133"/>
      <c r="JRO5" s="133"/>
      <c r="JRP5" s="133"/>
      <c r="JRQ5" s="133"/>
      <c r="JRR5" s="133"/>
      <c r="JRS5" s="133"/>
      <c r="JRT5" s="133"/>
      <c r="JRU5" s="133"/>
      <c r="JRV5" s="133"/>
      <c r="JRW5" s="133"/>
      <c r="JRX5" s="133"/>
      <c r="JRY5" s="133"/>
      <c r="JRZ5" s="133"/>
      <c r="JSA5" s="133"/>
      <c r="JSB5" s="133"/>
      <c r="JSC5" s="133"/>
      <c r="JSD5" s="133"/>
      <c r="JSE5" s="76"/>
      <c r="JSF5" s="76"/>
      <c r="JSG5" s="76"/>
      <c r="JSH5" s="132"/>
      <c r="JSI5" s="132"/>
      <c r="JSJ5" s="132"/>
      <c r="JSK5" s="132"/>
      <c r="JSL5" s="132"/>
      <c r="JSM5" s="132"/>
      <c r="JSN5" s="132"/>
      <c r="JSO5" s="132"/>
      <c r="JSP5" s="132"/>
      <c r="JSQ5" s="132"/>
      <c r="JSR5" s="132"/>
      <c r="JSS5" s="132"/>
      <c r="JST5" s="132"/>
      <c r="JSU5" s="132"/>
      <c r="JSV5" s="132"/>
      <c r="JSW5" s="132"/>
      <c r="JSX5" s="132"/>
      <c r="JSY5" s="132"/>
      <c r="JSZ5" s="133"/>
      <c r="JTA5" s="133"/>
      <c r="JTB5" s="133"/>
      <c r="JTC5" s="133"/>
      <c r="JTD5" s="133"/>
      <c r="JTE5" s="133"/>
      <c r="JTF5" s="133"/>
      <c r="JTG5" s="133"/>
      <c r="JTH5" s="133"/>
      <c r="JTI5" s="133"/>
      <c r="JTJ5" s="133"/>
      <c r="JTK5" s="133"/>
      <c r="JTL5" s="133"/>
      <c r="JTM5" s="133"/>
      <c r="JTN5" s="133"/>
      <c r="JTO5" s="133"/>
      <c r="JTP5" s="133"/>
      <c r="JTQ5" s="76"/>
      <c r="JTR5" s="76"/>
      <c r="JTS5" s="76"/>
      <c r="JTT5" s="132"/>
      <c r="JTU5" s="132"/>
      <c r="JTV5" s="132"/>
      <c r="JTW5" s="132"/>
      <c r="JTX5" s="132"/>
      <c r="JTY5" s="132"/>
      <c r="JTZ5" s="132"/>
      <c r="JUA5" s="132"/>
      <c r="JUB5" s="132"/>
      <c r="JUC5" s="132"/>
      <c r="JUD5" s="132"/>
      <c r="JUE5" s="132"/>
      <c r="JUF5" s="132"/>
      <c r="JUG5" s="132"/>
      <c r="JUH5" s="132"/>
      <c r="JUI5" s="132"/>
      <c r="JUJ5" s="132"/>
      <c r="JUK5" s="132"/>
      <c r="JUL5" s="133"/>
      <c r="JUM5" s="133"/>
      <c r="JUN5" s="133"/>
      <c r="JUO5" s="133"/>
      <c r="JUP5" s="133"/>
      <c r="JUQ5" s="133"/>
      <c r="JUR5" s="133"/>
      <c r="JUS5" s="133"/>
      <c r="JUT5" s="133"/>
      <c r="JUU5" s="133"/>
      <c r="JUV5" s="133"/>
      <c r="JUW5" s="133"/>
      <c r="JUX5" s="133"/>
      <c r="JUY5" s="133"/>
      <c r="JUZ5" s="133"/>
      <c r="JVA5" s="133"/>
      <c r="JVB5" s="133"/>
      <c r="JVC5" s="76"/>
      <c r="JVD5" s="76"/>
      <c r="JVE5" s="76"/>
      <c r="JVF5" s="132"/>
      <c r="JVG5" s="132"/>
      <c r="JVH5" s="132"/>
      <c r="JVI5" s="132"/>
      <c r="JVJ5" s="132"/>
      <c r="JVK5" s="132"/>
      <c r="JVL5" s="132"/>
      <c r="JVM5" s="132"/>
      <c r="JVN5" s="132"/>
      <c r="JVO5" s="132"/>
      <c r="JVP5" s="132"/>
      <c r="JVQ5" s="132"/>
      <c r="JVR5" s="132"/>
      <c r="JVS5" s="132"/>
      <c r="JVT5" s="132"/>
      <c r="JVU5" s="132"/>
      <c r="JVV5" s="132"/>
      <c r="JVW5" s="132"/>
      <c r="JVX5" s="133"/>
      <c r="JVY5" s="133"/>
      <c r="JVZ5" s="133"/>
      <c r="JWA5" s="133"/>
      <c r="JWB5" s="133"/>
      <c r="JWC5" s="133"/>
      <c r="JWD5" s="133"/>
      <c r="JWE5" s="133"/>
      <c r="JWF5" s="133"/>
      <c r="JWG5" s="133"/>
      <c r="JWH5" s="133"/>
      <c r="JWI5" s="133"/>
      <c r="JWJ5" s="133"/>
      <c r="JWK5" s="133"/>
      <c r="JWL5" s="133"/>
      <c r="JWM5" s="133"/>
      <c r="JWN5" s="133"/>
      <c r="JWO5" s="76"/>
      <c r="JWP5" s="76"/>
      <c r="JWQ5" s="76"/>
      <c r="JWR5" s="132"/>
      <c r="JWS5" s="132"/>
      <c r="JWT5" s="132"/>
      <c r="JWU5" s="132"/>
      <c r="JWV5" s="132"/>
      <c r="JWW5" s="132"/>
      <c r="JWX5" s="132"/>
      <c r="JWY5" s="132"/>
      <c r="JWZ5" s="132"/>
      <c r="JXA5" s="132"/>
      <c r="JXB5" s="132"/>
      <c r="JXC5" s="132"/>
      <c r="JXD5" s="132"/>
      <c r="JXE5" s="132"/>
      <c r="JXF5" s="132"/>
      <c r="JXG5" s="132"/>
      <c r="JXH5" s="132"/>
      <c r="JXI5" s="132"/>
      <c r="JXJ5" s="133"/>
      <c r="JXK5" s="133"/>
      <c r="JXL5" s="133"/>
      <c r="JXM5" s="133"/>
      <c r="JXN5" s="133"/>
      <c r="JXO5" s="133"/>
      <c r="JXP5" s="133"/>
      <c r="JXQ5" s="133"/>
      <c r="JXR5" s="133"/>
      <c r="JXS5" s="133"/>
      <c r="JXT5" s="133"/>
      <c r="JXU5" s="133"/>
      <c r="JXV5" s="133"/>
      <c r="JXW5" s="133"/>
      <c r="JXX5" s="133"/>
      <c r="JXY5" s="133"/>
      <c r="JXZ5" s="133"/>
      <c r="JYA5" s="76"/>
      <c r="JYB5" s="76"/>
      <c r="JYC5" s="76"/>
      <c r="JYD5" s="132"/>
      <c r="JYE5" s="132"/>
      <c r="JYF5" s="132"/>
      <c r="JYG5" s="132"/>
      <c r="JYH5" s="132"/>
      <c r="JYI5" s="132"/>
      <c r="JYJ5" s="132"/>
      <c r="JYK5" s="132"/>
      <c r="JYL5" s="132"/>
      <c r="JYM5" s="132"/>
      <c r="JYN5" s="132"/>
      <c r="JYO5" s="132"/>
      <c r="JYP5" s="132"/>
      <c r="JYQ5" s="132"/>
      <c r="JYR5" s="132"/>
      <c r="JYS5" s="132"/>
      <c r="JYT5" s="132"/>
      <c r="JYU5" s="132"/>
      <c r="JYV5" s="133"/>
      <c r="JYW5" s="133"/>
      <c r="JYX5" s="133"/>
      <c r="JYY5" s="133"/>
      <c r="JYZ5" s="133"/>
      <c r="JZA5" s="133"/>
      <c r="JZB5" s="133"/>
      <c r="JZC5" s="133"/>
      <c r="JZD5" s="133"/>
      <c r="JZE5" s="133"/>
      <c r="JZF5" s="133"/>
      <c r="JZG5" s="133"/>
      <c r="JZH5" s="133"/>
      <c r="JZI5" s="133"/>
      <c r="JZJ5" s="133"/>
      <c r="JZK5" s="133"/>
      <c r="JZL5" s="133"/>
      <c r="JZM5" s="76"/>
      <c r="JZN5" s="76"/>
      <c r="JZO5" s="76"/>
      <c r="JZP5" s="132"/>
      <c r="JZQ5" s="132"/>
      <c r="JZR5" s="132"/>
      <c r="JZS5" s="132"/>
      <c r="JZT5" s="132"/>
      <c r="JZU5" s="132"/>
      <c r="JZV5" s="132"/>
      <c r="JZW5" s="132"/>
      <c r="JZX5" s="132"/>
      <c r="JZY5" s="132"/>
      <c r="JZZ5" s="132"/>
      <c r="KAA5" s="132"/>
      <c r="KAB5" s="132"/>
      <c r="KAC5" s="132"/>
      <c r="KAD5" s="132"/>
      <c r="KAE5" s="132"/>
      <c r="KAF5" s="132"/>
      <c r="KAG5" s="132"/>
      <c r="KAH5" s="133"/>
      <c r="KAI5" s="133"/>
      <c r="KAJ5" s="133"/>
      <c r="KAK5" s="133"/>
      <c r="KAL5" s="133"/>
      <c r="KAM5" s="133"/>
      <c r="KAN5" s="133"/>
      <c r="KAO5" s="133"/>
      <c r="KAP5" s="133"/>
      <c r="KAQ5" s="133"/>
      <c r="KAR5" s="133"/>
      <c r="KAS5" s="133"/>
      <c r="KAT5" s="133"/>
      <c r="KAU5" s="133"/>
      <c r="KAV5" s="133"/>
      <c r="KAW5" s="133"/>
      <c r="KAX5" s="133"/>
      <c r="KAY5" s="76"/>
      <c r="KAZ5" s="76"/>
      <c r="KBA5" s="76"/>
      <c r="KBB5" s="132"/>
      <c r="KBC5" s="132"/>
      <c r="KBD5" s="132"/>
      <c r="KBE5" s="132"/>
      <c r="KBF5" s="132"/>
      <c r="KBG5" s="132"/>
      <c r="KBH5" s="132"/>
      <c r="KBI5" s="132"/>
      <c r="KBJ5" s="132"/>
      <c r="KBK5" s="132"/>
      <c r="KBL5" s="132"/>
      <c r="KBM5" s="132"/>
      <c r="KBN5" s="132"/>
      <c r="KBO5" s="132"/>
      <c r="KBP5" s="132"/>
      <c r="KBQ5" s="132"/>
      <c r="KBR5" s="132"/>
      <c r="KBS5" s="132"/>
      <c r="KBT5" s="133"/>
      <c r="KBU5" s="133"/>
      <c r="KBV5" s="133"/>
      <c r="KBW5" s="133"/>
      <c r="KBX5" s="133"/>
      <c r="KBY5" s="133"/>
      <c r="KBZ5" s="133"/>
      <c r="KCA5" s="133"/>
      <c r="KCB5" s="133"/>
      <c r="KCC5" s="133"/>
      <c r="KCD5" s="133"/>
      <c r="KCE5" s="133"/>
      <c r="KCF5" s="133"/>
      <c r="KCG5" s="133"/>
      <c r="KCH5" s="133"/>
      <c r="KCI5" s="133"/>
      <c r="KCJ5" s="133"/>
      <c r="KCK5" s="76"/>
      <c r="KCL5" s="76"/>
      <c r="KCM5" s="76"/>
      <c r="KCN5" s="132"/>
      <c r="KCO5" s="132"/>
      <c r="KCP5" s="132"/>
      <c r="KCQ5" s="132"/>
      <c r="KCR5" s="132"/>
      <c r="KCS5" s="132"/>
      <c r="KCT5" s="132"/>
      <c r="KCU5" s="132"/>
      <c r="KCV5" s="132"/>
      <c r="KCW5" s="132"/>
      <c r="KCX5" s="132"/>
      <c r="KCY5" s="132"/>
      <c r="KCZ5" s="132"/>
      <c r="KDA5" s="132"/>
      <c r="KDB5" s="132"/>
      <c r="KDC5" s="132"/>
      <c r="KDD5" s="132"/>
      <c r="KDE5" s="132"/>
      <c r="KDF5" s="133"/>
      <c r="KDG5" s="133"/>
      <c r="KDH5" s="133"/>
      <c r="KDI5" s="133"/>
      <c r="KDJ5" s="133"/>
      <c r="KDK5" s="133"/>
      <c r="KDL5" s="133"/>
      <c r="KDM5" s="133"/>
      <c r="KDN5" s="133"/>
      <c r="KDO5" s="133"/>
      <c r="KDP5" s="133"/>
      <c r="KDQ5" s="133"/>
      <c r="KDR5" s="133"/>
      <c r="KDS5" s="133"/>
      <c r="KDT5" s="133"/>
      <c r="KDU5" s="133"/>
      <c r="KDV5" s="133"/>
      <c r="KDW5" s="76"/>
      <c r="KDX5" s="76"/>
      <c r="KDY5" s="76"/>
      <c r="KDZ5" s="132"/>
      <c r="KEA5" s="132"/>
      <c r="KEB5" s="132"/>
      <c r="KEC5" s="132"/>
      <c r="KED5" s="132"/>
      <c r="KEE5" s="132"/>
      <c r="KEF5" s="132"/>
      <c r="KEG5" s="132"/>
      <c r="KEH5" s="132"/>
      <c r="KEI5" s="132"/>
      <c r="KEJ5" s="132"/>
      <c r="KEK5" s="132"/>
      <c r="KEL5" s="132"/>
      <c r="KEM5" s="132"/>
      <c r="KEN5" s="132"/>
      <c r="KEO5" s="132"/>
      <c r="KEP5" s="132"/>
      <c r="KEQ5" s="132"/>
      <c r="KER5" s="133"/>
      <c r="KES5" s="133"/>
      <c r="KET5" s="133"/>
      <c r="KEU5" s="133"/>
      <c r="KEV5" s="133"/>
      <c r="KEW5" s="133"/>
      <c r="KEX5" s="133"/>
      <c r="KEY5" s="133"/>
      <c r="KEZ5" s="133"/>
      <c r="KFA5" s="133"/>
      <c r="KFB5" s="133"/>
      <c r="KFC5" s="133"/>
      <c r="KFD5" s="133"/>
      <c r="KFE5" s="133"/>
      <c r="KFF5" s="133"/>
      <c r="KFG5" s="133"/>
      <c r="KFH5" s="133"/>
      <c r="KFI5" s="76"/>
      <c r="KFJ5" s="76"/>
      <c r="KFK5" s="76"/>
      <c r="KFL5" s="132"/>
      <c r="KFM5" s="132"/>
      <c r="KFN5" s="132"/>
      <c r="KFO5" s="132"/>
      <c r="KFP5" s="132"/>
      <c r="KFQ5" s="132"/>
      <c r="KFR5" s="132"/>
      <c r="KFS5" s="132"/>
      <c r="KFT5" s="132"/>
      <c r="KFU5" s="132"/>
      <c r="KFV5" s="132"/>
      <c r="KFW5" s="132"/>
      <c r="KFX5" s="132"/>
      <c r="KFY5" s="132"/>
      <c r="KFZ5" s="132"/>
      <c r="KGA5" s="132"/>
      <c r="KGB5" s="132"/>
      <c r="KGC5" s="132"/>
      <c r="KGD5" s="133"/>
      <c r="KGE5" s="133"/>
      <c r="KGF5" s="133"/>
      <c r="KGG5" s="133"/>
      <c r="KGH5" s="133"/>
      <c r="KGI5" s="133"/>
      <c r="KGJ5" s="133"/>
      <c r="KGK5" s="133"/>
      <c r="KGL5" s="133"/>
      <c r="KGM5" s="133"/>
      <c r="KGN5" s="133"/>
      <c r="KGO5" s="133"/>
      <c r="KGP5" s="133"/>
      <c r="KGQ5" s="133"/>
      <c r="KGR5" s="133"/>
      <c r="KGS5" s="133"/>
      <c r="KGT5" s="133"/>
      <c r="KGU5" s="76"/>
      <c r="KGV5" s="76"/>
      <c r="KGW5" s="76"/>
      <c r="KGX5" s="132"/>
      <c r="KGY5" s="132"/>
      <c r="KGZ5" s="132"/>
      <c r="KHA5" s="132"/>
      <c r="KHB5" s="132"/>
      <c r="KHC5" s="132"/>
      <c r="KHD5" s="132"/>
      <c r="KHE5" s="132"/>
      <c r="KHF5" s="132"/>
      <c r="KHG5" s="132"/>
      <c r="KHH5" s="132"/>
      <c r="KHI5" s="132"/>
      <c r="KHJ5" s="132"/>
      <c r="KHK5" s="132"/>
      <c r="KHL5" s="132"/>
      <c r="KHM5" s="132"/>
      <c r="KHN5" s="132"/>
      <c r="KHO5" s="132"/>
      <c r="KHP5" s="133"/>
      <c r="KHQ5" s="133"/>
      <c r="KHR5" s="133"/>
      <c r="KHS5" s="133"/>
      <c r="KHT5" s="133"/>
      <c r="KHU5" s="133"/>
      <c r="KHV5" s="133"/>
      <c r="KHW5" s="133"/>
      <c r="KHX5" s="133"/>
      <c r="KHY5" s="133"/>
      <c r="KHZ5" s="133"/>
      <c r="KIA5" s="133"/>
      <c r="KIB5" s="133"/>
      <c r="KIC5" s="133"/>
      <c r="KID5" s="133"/>
      <c r="KIE5" s="133"/>
      <c r="KIF5" s="133"/>
      <c r="KIG5" s="76"/>
      <c r="KIH5" s="76"/>
      <c r="KII5" s="76"/>
      <c r="KIJ5" s="132"/>
      <c r="KIK5" s="132"/>
      <c r="KIL5" s="132"/>
      <c r="KIM5" s="132"/>
      <c r="KIN5" s="132"/>
      <c r="KIO5" s="132"/>
      <c r="KIP5" s="132"/>
      <c r="KIQ5" s="132"/>
      <c r="KIR5" s="132"/>
      <c r="KIS5" s="132"/>
      <c r="KIT5" s="132"/>
      <c r="KIU5" s="132"/>
      <c r="KIV5" s="132"/>
      <c r="KIW5" s="132"/>
      <c r="KIX5" s="132"/>
      <c r="KIY5" s="132"/>
      <c r="KIZ5" s="132"/>
      <c r="KJA5" s="132"/>
      <c r="KJB5" s="133"/>
      <c r="KJC5" s="133"/>
      <c r="KJD5" s="133"/>
      <c r="KJE5" s="133"/>
      <c r="KJF5" s="133"/>
      <c r="KJG5" s="133"/>
      <c r="KJH5" s="133"/>
      <c r="KJI5" s="133"/>
      <c r="KJJ5" s="133"/>
      <c r="KJK5" s="133"/>
      <c r="KJL5" s="133"/>
      <c r="KJM5" s="133"/>
      <c r="KJN5" s="133"/>
      <c r="KJO5" s="133"/>
      <c r="KJP5" s="133"/>
      <c r="KJQ5" s="133"/>
      <c r="KJR5" s="133"/>
      <c r="KJS5" s="76"/>
      <c r="KJT5" s="76"/>
      <c r="KJU5" s="76"/>
      <c r="KJV5" s="132"/>
      <c r="KJW5" s="132"/>
      <c r="KJX5" s="132"/>
      <c r="KJY5" s="132"/>
      <c r="KJZ5" s="132"/>
      <c r="KKA5" s="132"/>
      <c r="KKB5" s="132"/>
      <c r="KKC5" s="132"/>
      <c r="KKD5" s="132"/>
      <c r="KKE5" s="132"/>
      <c r="KKF5" s="132"/>
      <c r="KKG5" s="132"/>
      <c r="KKH5" s="132"/>
      <c r="KKI5" s="132"/>
      <c r="KKJ5" s="132"/>
      <c r="KKK5" s="132"/>
      <c r="KKL5" s="132"/>
      <c r="KKM5" s="132"/>
      <c r="KKN5" s="133"/>
      <c r="KKO5" s="133"/>
      <c r="KKP5" s="133"/>
      <c r="KKQ5" s="133"/>
      <c r="KKR5" s="133"/>
      <c r="KKS5" s="133"/>
      <c r="KKT5" s="133"/>
      <c r="KKU5" s="133"/>
      <c r="KKV5" s="133"/>
      <c r="KKW5" s="133"/>
      <c r="KKX5" s="133"/>
      <c r="KKY5" s="133"/>
      <c r="KKZ5" s="133"/>
      <c r="KLA5" s="133"/>
      <c r="KLB5" s="133"/>
      <c r="KLC5" s="133"/>
      <c r="KLD5" s="133"/>
      <c r="KLE5" s="76"/>
      <c r="KLF5" s="76"/>
      <c r="KLG5" s="76"/>
      <c r="KLH5" s="132"/>
      <c r="KLI5" s="132"/>
      <c r="KLJ5" s="132"/>
      <c r="KLK5" s="132"/>
      <c r="KLL5" s="132"/>
      <c r="KLM5" s="132"/>
      <c r="KLN5" s="132"/>
      <c r="KLO5" s="132"/>
      <c r="KLP5" s="132"/>
      <c r="KLQ5" s="132"/>
      <c r="KLR5" s="132"/>
      <c r="KLS5" s="132"/>
      <c r="KLT5" s="132"/>
      <c r="KLU5" s="132"/>
      <c r="KLV5" s="132"/>
      <c r="KLW5" s="132"/>
      <c r="KLX5" s="132"/>
      <c r="KLY5" s="132"/>
      <c r="KLZ5" s="133"/>
      <c r="KMA5" s="133"/>
      <c r="KMB5" s="133"/>
      <c r="KMC5" s="133"/>
      <c r="KMD5" s="133"/>
      <c r="KME5" s="133"/>
      <c r="KMF5" s="133"/>
      <c r="KMG5" s="133"/>
      <c r="KMH5" s="133"/>
      <c r="KMI5" s="133"/>
      <c r="KMJ5" s="133"/>
      <c r="KMK5" s="133"/>
      <c r="KML5" s="133"/>
      <c r="KMM5" s="133"/>
      <c r="KMN5" s="133"/>
      <c r="KMO5" s="133"/>
      <c r="KMP5" s="133"/>
      <c r="KMQ5" s="76"/>
      <c r="KMR5" s="76"/>
      <c r="KMS5" s="76"/>
      <c r="KMT5" s="132"/>
      <c r="KMU5" s="132"/>
      <c r="KMV5" s="132"/>
      <c r="KMW5" s="132"/>
      <c r="KMX5" s="132"/>
      <c r="KMY5" s="132"/>
      <c r="KMZ5" s="132"/>
      <c r="KNA5" s="132"/>
      <c r="KNB5" s="132"/>
      <c r="KNC5" s="132"/>
      <c r="KND5" s="132"/>
      <c r="KNE5" s="132"/>
      <c r="KNF5" s="132"/>
      <c r="KNG5" s="132"/>
      <c r="KNH5" s="132"/>
      <c r="KNI5" s="132"/>
      <c r="KNJ5" s="132"/>
      <c r="KNK5" s="132"/>
      <c r="KNL5" s="133"/>
      <c r="KNM5" s="133"/>
      <c r="KNN5" s="133"/>
      <c r="KNO5" s="133"/>
      <c r="KNP5" s="133"/>
      <c r="KNQ5" s="133"/>
      <c r="KNR5" s="133"/>
      <c r="KNS5" s="133"/>
      <c r="KNT5" s="133"/>
      <c r="KNU5" s="133"/>
      <c r="KNV5" s="133"/>
      <c r="KNW5" s="133"/>
      <c r="KNX5" s="133"/>
      <c r="KNY5" s="133"/>
      <c r="KNZ5" s="133"/>
      <c r="KOA5" s="133"/>
      <c r="KOB5" s="133"/>
      <c r="KOC5" s="76"/>
      <c r="KOD5" s="76"/>
      <c r="KOE5" s="76"/>
      <c r="KOF5" s="132"/>
      <c r="KOG5" s="132"/>
      <c r="KOH5" s="132"/>
      <c r="KOI5" s="132"/>
      <c r="KOJ5" s="132"/>
      <c r="KOK5" s="132"/>
      <c r="KOL5" s="132"/>
      <c r="KOM5" s="132"/>
      <c r="KON5" s="132"/>
      <c r="KOO5" s="132"/>
      <c r="KOP5" s="132"/>
      <c r="KOQ5" s="132"/>
      <c r="KOR5" s="132"/>
      <c r="KOS5" s="132"/>
      <c r="KOT5" s="132"/>
      <c r="KOU5" s="132"/>
      <c r="KOV5" s="132"/>
      <c r="KOW5" s="132"/>
      <c r="KOX5" s="133"/>
      <c r="KOY5" s="133"/>
      <c r="KOZ5" s="133"/>
      <c r="KPA5" s="133"/>
      <c r="KPB5" s="133"/>
      <c r="KPC5" s="133"/>
      <c r="KPD5" s="133"/>
      <c r="KPE5" s="133"/>
      <c r="KPF5" s="133"/>
      <c r="KPG5" s="133"/>
      <c r="KPH5" s="133"/>
      <c r="KPI5" s="133"/>
      <c r="KPJ5" s="133"/>
      <c r="KPK5" s="133"/>
      <c r="KPL5" s="133"/>
      <c r="KPM5" s="133"/>
      <c r="KPN5" s="133"/>
      <c r="KPO5" s="76"/>
      <c r="KPP5" s="76"/>
      <c r="KPQ5" s="76"/>
      <c r="KPR5" s="132"/>
      <c r="KPS5" s="132"/>
      <c r="KPT5" s="132"/>
      <c r="KPU5" s="132"/>
      <c r="KPV5" s="132"/>
      <c r="KPW5" s="132"/>
      <c r="KPX5" s="132"/>
      <c r="KPY5" s="132"/>
      <c r="KPZ5" s="132"/>
      <c r="KQA5" s="132"/>
      <c r="KQB5" s="132"/>
      <c r="KQC5" s="132"/>
      <c r="KQD5" s="132"/>
      <c r="KQE5" s="132"/>
      <c r="KQF5" s="132"/>
      <c r="KQG5" s="132"/>
      <c r="KQH5" s="132"/>
      <c r="KQI5" s="132"/>
      <c r="KQJ5" s="133"/>
      <c r="KQK5" s="133"/>
      <c r="KQL5" s="133"/>
      <c r="KQM5" s="133"/>
      <c r="KQN5" s="133"/>
      <c r="KQO5" s="133"/>
      <c r="KQP5" s="133"/>
      <c r="KQQ5" s="133"/>
      <c r="KQR5" s="133"/>
      <c r="KQS5" s="133"/>
      <c r="KQT5" s="133"/>
      <c r="KQU5" s="133"/>
      <c r="KQV5" s="133"/>
      <c r="KQW5" s="133"/>
      <c r="KQX5" s="133"/>
      <c r="KQY5" s="133"/>
      <c r="KQZ5" s="133"/>
      <c r="KRA5" s="76"/>
      <c r="KRB5" s="76"/>
      <c r="KRC5" s="76"/>
      <c r="KRD5" s="132"/>
      <c r="KRE5" s="132"/>
      <c r="KRF5" s="132"/>
      <c r="KRG5" s="132"/>
      <c r="KRH5" s="132"/>
      <c r="KRI5" s="132"/>
      <c r="KRJ5" s="132"/>
      <c r="KRK5" s="132"/>
      <c r="KRL5" s="132"/>
      <c r="KRM5" s="132"/>
      <c r="KRN5" s="132"/>
      <c r="KRO5" s="132"/>
      <c r="KRP5" s="132"/>
      <c r="KRQ5" s="132"/>
      <c r="KRR5" s="132"/>
      <c r="KRS5" s="132"/>
      <c r="KRT5" s="132"/>
      <c r="KRU5" s="132"/>
      <c r="KRV5" s="133"/>
      <c r="KRW5" s="133"/>
      <c r="KRX5" s="133"/>
      <c r="KRY5" s="133"/>
      <c r="KRZ5" s="133"/>
      <c r="KSA5" s="133"/>
      <c r="KSB5" s="133"/>
      <c r="KSC5" s="133"/>
      <c r="KSD5" s="133"/>
      <c r="KSE5" s="133"/>
      <c r="KSF5" s="133"/>
      <c r="KSG5" s="133"/>
      <c r="KSH5" s="133"/>
      <c r="KSI5" s="133"/>
      <c r="KSJ5" s="133"/>
      <c r="KSK5" s="133"/>
      <c r="KSL5" s="133"/>
      <c r="KSM5" s="76"/>
      <c r="KSN5" s="76"/>
      <c r="KSO5" s="76"/>
      <c r="KSP5" s="132"/>
      <c r="KSQ5" s="132"/>
      <c r="KSR5" s="132"/>
      <c r="KSS5" s="132"/>
      <c r="KST5" s="132"/>
      <c r="KSU5" s="132"/>
      <c r="KSV5" s="132"/>
      <c r="KSW5" s="132"/>
      <c r="KSX5" s="132"/>
      <c r="KSY5" s="132"/>
      <c r="KSZ5" s="132"/>
      <c r="KTA5" s="132"/>
      <c r="KTB5" s="132"/>
      <c r="KTC5" s="132"/>
      <c r="KTD5" s="132"/>
      <c r="KTE5" s="132"/>
      <c r="KTF5" s="132"/>
      <c r="KTG5" s="132"/>
      <c r="KTH5" s="133"/>
      <c r="KTI5" s="133"/>
      <c r="KTJ5" s="133"/>
      <c r="KTK5" s="133"/>
      <c r="KTL5" s="133"/>
      <c r="KTM5" s="133"/>
      <c r="KTN5" s="133"/>
      <c r="KTO5" s="133"/>
      <c r="KTP5" s="133"/>
      <c r="KTQ5" s="133"/>
      <c r="KTR5" s="133"/>
      <c r="KTS5" s="133"/>
      <c r="KTT5" s="133"/>
      <c r="KTU5" s="133"/>
      <c r="KTV5" s="133"/>
      <c r="KTW5" s="133"/>
      <c r="KTX5" s="133"/>
      <c r="KTY5" s="76"/>
      <c r="KTZ5" s="76"/>
      <c r="KUA5" s="76"/>
      <c r="KUB5" s="132"/>
      <c r="KUC5" s="132"/>
      <c r="KUD5" s="132"/>
      <c r="KUE5" s="132"/>
      <c r="KUF5" s="132"/>
      <c r="KUG5" s="132"/>
      <c r="KUH5" s="132"/>
      <c r="KUI5" s="132"/>
      <c r="KUJ5" s="132"/>
      <c r="KUK5" s="132"/>
      <c r="KUL5" s="132"/>
      <c r="KUM5" s="132"/>
      <c r="KUN5" s="132"/>
      <c r="KUO5" s="132"/>
      <c r="KUP5" s="132"/>
      <c r="KUQ5" s="132"/>
      <c r="KUR5" s="132"/>
      <c r="KUS5" s="132"/>
      <c r="KUT5" s="133"/>
      <c r="KUU5" s="133"/>
      <c r="KUV5" s="133"/>
      <c r="KUW5" s="133"/>
      <c r="KUX5" s="133"/>
      <c r="KUY5" s="133"/>
      <c r="KUZ5" s="133"/>
      <c r="KVA5" s="133"/>
      <c r="KVB5" s="133"/>
      <c r="KVC5" s="133"/>
      <c r="KVD5" s="133"/>
      <c r="KVE5" s="133"/>
      <c r="KVF5" s="133"/>
      <c r="KVG5" s="133"/>
      <c r="KVH5" s="133"/>
      <c r="KVI5" s="133"/>
      <c r="KVJ5" s="133"/>
      <c r="KVK5" s="76"/>
      <c r="KVL5" s="76"/>
      <c r="KVM5" s="76"/>
      <c r="KVN5" s="132"/>
      <c r="KVO5" s="132"/>
      <c r="KVP5" s="132"/>
      <c r="KVQ5" s="132"/>
      <c r="KVR5" s="132"/>
      <c r="KVS5" s="132"/>
      <c r="KVT5" s="132"/>
      <c r="KVU5" s="132"/>
      <c r="KVV5" s="132"/>
      <c r="KVW5" s="132"/>
      <c r="KVX5" s="132"/>
      <c r="KVY5" s="132"/>
      <c r="KVZ5" s="132"/>
      <c r="KWA5" s="132"/>
      <c r="KWB5" s="132"/>
      <c r="KWC5" s="132"/>
      <c r="KWD5" s="132"/>
      <c r="KWE5" s="132"/>
      <c r="KWF5" s="133"/>
      <c r="KWG5" s="133"/>
      <c r="KWH5" s="133"/>
      <c r="KWI5" s="133"/>
      <c r="KWJ5" s="133"/>
      <c r="KWK5" s="133"/>
      <c r="KWL5" s="133"/>
      <c r="KWM5" s="133"/>
      <c r="KWN5" s="133"/>
      <c r="KWO5" s="133"/>
      <c r="KWP5" s="133"/>
      <c r="KWQ5" s="133"/>
      <c r="KWR5" s="133"/>
      <c r="KWS5" s="133"/>
      <c r="KWT5" s="133"/>
      <c r="KWU5" s="133"/>
      <c r="KWV5" s="133"/>
      <c r="KWW5" s="76"/>
      <c r="KWX5" s="76"/>
      <c r="KWY5" s="76"/>
      <c r="KWZ5" s="132"/>
      <c r="KXA5" s="132"/>
      <c r="KXB5" s="132"/>
      <c r="KXC5" s="132"/>
      <c r="KXD5" s="132"/>
      <c r="KXE5" s="132"/>
      <c r="KXF5" s="132"/>
      <c r="KXG5" s="132"/>
      <c r="KXH5" s="132"/>
      <c r="KXI5" s="132"/>
      <c r="KXJ5" s="132"/>
      <c r="KXK5" s="132"/>
      <c r="KXL5" s="132"/>
      <c r="KXM5" s="132"/>
      <c r="KXN5" s="132"/>
      <c r="KXO5" s="132"/>
      <c r="KXP5" s="132"/>
      <c r="KXQ5" s="132"/>
      <c r="KXR5" s="133"/>
      <c r="KXS5" s="133"/>
      <c r="KXT5" s="133"/>
      <c r="KXU5" s="133"/>
      <c r="KXV5" s="133"/>
      <c r="KXW5" s="133"/>
      <c r="KXX5" s="133"/>
      <c r="KXY5" s="133"/>
      <c r="KXZ5" s="133"/>
      <c r="KYA5" s="133"/>
      <c r="KYB5" s="133"/>
      <c r="KYC5" s="133"/>
      <c r="KYD5" s="133"/>
      <c r="KYE5" s="133"/>
      <c r="KYF5" s="133"/>
      <c r="KYG5" s="133"/>
      <c r="KYH5" s="133"/>
      <c r="KYI5" s="76"/>
      <c r="KYJ5" s="76"/>
      <c r="KYK5" s="76"/>
      <c r="KYL5" s="132"/>
      <c r="KYM5" s="132"/>
      <c r="KYN5" s="132"/>
      <c r="KYO5" s="132"/>
      <c r="KYP5" s="132"/>
      <c r="KYQ5" s="132"/>
      <c r="KYR5" s="132"/>
      <c r="KYS5" s="132"/>
      <c r="KYT5" s="132"/>
      <c r="KYU5" s="132"/>
      <c r="KYV5" s="132"/>
      <c r="KYW5" s="132"/>
      <c r="KYX5" s="132"/>
      <c r="KYY5" s="132"/>
      <c r="KYZ5" s="132"/>
      <c r="KZA5" s="132"/>
      <c r="KZB5" s="132"/>
      <c r="KZC5" s="132"/>
      <c r="KZD5" s="133"/>
      <c r="KZE5" s="133"/>
      <c r="KZF5" s="133"/>
      <c r="KZG5" s="133"/>
      <c r="KZH5" s="133"/>
      <c r="KZI5" s="133"/>
      <c r="KZJ5" s="133"/>
      <c r="KZK5" s="133"/>
      <c r="KZL5" s="133"/>
      <c r="KZM5" s="133"/>
      <c r="KZN5" s="133"/>
      <c r="KZO5" s="133"/>
      <c r="KZP5" s="133"/>
      <c r="KZQ5" s="133"/>
      <c r="KZR5" s="133"/>
      <c r="KZS5" s="133"/>
      <c r="KZT5" s="133"/>
      <c r="KZU5" s="76"/>
      <c r="KZV5" s="76"/>
      <c r="KZW5" s="76"/>
      <c r="KZX5" s="132"/>
      <c r="KZY5" s="132"/>
      <c r="KZZ5" s="132"/>
      <c r="LAA5" s="132"/>
      <c r="LAB5" s="132"/>
      <c r="LAC5" s="132"/>
      <c r="LAD5" s="132"/>
      <c r="LAE5" s="132"/>
      <c r="LAF5" s="132"/>
      <c r="LAG5" s="132"/>
      <c r="LAH5" s="132"/>
      <c r="LAI5" s="132"/>
      <c r="LAJ5" s="132"/>
      <c r="LAK5" s="132"/>
      <c r="LAL5" s="132"/>
      <c r="LAM5" s="132"/>
      <c r="LAN5" s="132"/>
      <c r="LAO5" s="132"/>
      <c r="LAP5" s="133"/>
      <c r="LAQ5" s="133"/>
      <c r="LAR5" s="133"/>
      <c r="LAS5" s="133"/>
      <c r="LAT5" s="133"/>
      <c r="LAU5" s="133"/>
      <c r="LAV5" s="133"/>
      <c r="LAW5" s="133"/>
      <c r="LAX5" s="133"/>
      <c r="LAY5" s="133"/>
      <c r="LAZ5" s="133"/>
      <c r="LBA5" s="133"/>
      <c r="LBB5" s="133"/>
      <c r="LBC5" s="133"/>
      <c r="LBD5" s="133"/>
      <c r="LBE5" s="133"/>
      <c r="LBF5" s="133"/>
      <c r="LBG5" s="76"/>
      <c r="LBH5" s="76"/>
      <c r="LBI5" s="76"/>
      <c r="LBJ5" s="132"/>
      <c r="LBK5" s="132"/>
      <c r="LBL5" s="132"/>
      <c r="LBM5" s="132"/>
      <c r="LBN5" s="132"/>
      <c r="LBO5" s="132"/>
      <c r="LBP5" s="132"/>
      <c r="LBQ5" s="132"/>
      <c r="LBR5" s="132"/>
      <c r="LBS5" s="132"/>
      <c r="LBT5" s="132"/>
      <c r="LBU5" s="132"/>
      <c r="LBV5" s="132"/>
      <c r="LBW5" s="132"/>
      <c r="LBX5" s="132"/>
      <c r="LBY5" s="132"/>
      <c r="LBZ5" s="132"/>
      <c r="LCA5" s="132"/>
      <c r="LCB5" s="133"/>
      <c r="LCC5" s="133"/>
      <c r="LCD5" s="133"/>
      <c r="LCE5" s="133"/>
      <c r="LCF5" s="133"/>
      <c r="LCG5" s="133"/>
      <c r="LCH5" s="133"/>
      <c r="LCI5" s="133"/>
      <c r="LCJ5" s="133"/>
      <c r="LCK5" s="133"/>
      <c r="LCL5" s="133"/>
      <c r="LCM5" s="133"/>
      <c r="LCN5" s="133"/>
      <c r="LCO5" s="133"/>
      <c r="LCP5" s="133"/>
      <c r="LCQ5" s="133"/>
      <c r="LCR5" s="133"/>
      <c r="LCS5" s="76"/>
      <c r="LCT5" s="76"/>
      <c r="LCU5" s="76"/>
      <c r="LCV5" s="132"/>
      <c r="LCW5" s="132"/>
      <c r="LCX5" s="132"/>
      <c r="LCY5" s="132"/>
      <c r="LCZ5" s="132"/>
      <c r="LDA5" s="132"/>
      <c r="LDB5" s="132"/>
      <c r="LDC5" s="132"/>
      <c r="LDD5" s="132"/>
      <c r="LDE5" s="132"/>
      <c r="LDF5" s="132"/>
      <c r="LDG5" s="132"/>
      <c r="LDH5" s="132"/>
      <c r="LDI5" s="132"/>
      <c r="LDJ5" s="132"/>
      <c r="LDK5" s="132"/>
      <c r="LDL5" s="132"/>
      <c r="LDM5" s="132"/>
      <c r="LDN5" s="133"/>
      <c r="LDO5" s="133"/>
      <c r="LDP5" s="133"/>
      <c r="LDQ5" s="133"/>
      <c r="LDR5" s="133"/>
      <c r="LDS5" s="133"/>
      <c r="LDT5" s="133"/>
      <c r="LDU5" s="133"/>
      <c r="LDV5" s="133"/>
      <c r="LDW5" s="133"/>
      <c r="LDX5" s="133"/>
      <c r="LDY5" s="133"/>
      <c r="LDZ5" s="133"/>
      <c r="LEA5" s="133"/>
      <c r="LEB5" s="133"/>
      <c r="LEC5" s="133"/>
      <c r="LED5" s="133"/>
      <c r="LEE5" s="76"/>
      <c r="LEF5" s="76"/>
      <c r="LEG5" s="76"/>
      <c r="LEH5" s="132"/>
      <c r="LEI5" s="132"/>
      <c r="LEJ5" s="132"/>
      <c r="LEK5" s="132"/>
      <c r="LEL5" s="132"/>
      <c r="LEM5" s="132"/>
      <c r="LEN5" s="132"/>
      <c r="LEO5" s="132"/>
      <c r="LEP5" s="132"/>
      <c r="LEQ5" s="132"/>
      <c r="LER5" s="132"/>
      <c r="LES5" s="132"/>
      <c r="LET5" s="132"/>
      <c r="LEU5" s="132"/>
      <c r="LEV5" s="132"/>
      <c r="LEW5" s="132"/>
      <c r="LEX5" s="132"/>
      <c r="LEY5" s="132"/>
      <c r="LEZ5" s="133"/>
      <c r="LFA5" s="133"/>
      <c r="LFB5" s="133"/>
      <c r="LFC5" s="133"/>
      <c r="LFD5" s="133"/>
      <c r="LFE5" s="133"/>
      <c r="LFF5" s="133"/>
      <c r="LFG5" s="133"/>
      <c r="LFH5" s="133"/>
      <c r="LFI5" s="133"/>
      <c r="LFJ5" s="133"/>
      <c r="LFK5" s="133"/>
      <c r="LFL5" s="133"/>
      <c r="LFM5" s="133"/>
      <c r="LFN5" s="133"/>
      <c r="LFO5" s="133"/>
      <c r="LFP5" s="133"/>
      <c r="LFQ5" s="76"/>
      <c r="LFR5" s="76"/>
      <c r="LFS5" s="76"/>
      <c r="LFT5" s="132"/>
      <c r="LFU5" s="132"/>
      <c r="LFV5" s="132"/>
      <c r="LFW5" s="132"/>
      <c r="LFX5" s="132"/>
      <c r="LFY5" s="132"/>
      <c r="LFZ5" s="132"/>
      <c r="LGA5" s="132"/>
      <c r="LGB5" s="132"/>
      <c r="LGC5" s="132"/>
      <c r="LGD5" s="132"/>
      <c r="LGE5" s="132"/>
      <c r="LGF5" s="132"/>
      <c r="LGG5" s="132"/>
      <c r="LGH5" s="132"/>
      <c r="LGI5" s="132"/>
      <c r="LGJ5" s="132"/>
      <c r="LGK5" s="132"/>
      <c r="LGL5" s="133"/>
      <c r="LGM5" s="133"/>
      <c r="LGN5" s="133"/>
      <c r="LGO5" s="133"/>
      <c r="LGP5" s="133"/>
      <c r="LGQ5" s="133"/>
      <c r="LGR5" s="133"/>
      <c r="LGS5" s="133"/>
      <c r="LGT5" s="133"/>
      <c r="LGU5" s="133"/>
      <c r="LGV5" s="133"/>
      <c r="LGW5" s="133"/>
      <c r="LGX5" s="133"/>
      <c r="LGY5" s="133"/>
      <c r="LGZ5" s="133"/>
      <c r="LHA5" s="133"/>
      <c r="LHB5" s="133"/>
      <c r="LHC5" s="76"/>
      <c r="LHD5" s="76"/>
      <c r="LHE5" s="76"/>
      <c r="LHF5" s="132"/>
      <c r="LHG5" s="132"/>
      <c r="LHH5" s="132"/>
      <c r="LHI5" s="132"/>
      <c r="LHJ5" s="132"/>
      <c r="LHK5" s="132"/>
      <c r="LHL5" s="132"/>
      <c r="LHM5" s="132"/>
      <c r="LHN5" s="132"/>
      <c r="LHO5" s="132"/>
      <c r="LHP5" s="132"/>
      <c r="LHQ5" s="132"/>
      <c r="LHR5" s="132"/>
      <c r="LHS5" s="132"/>
      <c r="LHT5" s="132"/>
      <c r="LHU5" s="132"/>
      <c r="LHV5" s="132"/>
      <c r="LHW5" s="132"/>
      <c r="LHX5" s="133"/>
      <c r="LHY5" s="133"/>
      <c r="LHZ5" s="133"/>
      <c r="LIA5" s="133"/>
      <c r="LIB5" s="133"/>
      <c r="LIC5" s="133"/>
      <c r="LID5" s="133"/>
      <c r="LIE5" s="133"/>
      <c r="LIF5" s="133"/>
      <c r="LIG5" s="133"/>
      <c r="LIH5" s="133"/>
      <c r="LII5" s="133"/>
      <c r="LIJ5" s="133"/>
      <c r="LIK5" s="133"/>
      <c r="LIL5" s="133"/>
      <c r="LIM5" s="133"/>
      <c r="LIN5" s="133"/>
      <c r="LIO5" s="76"/>
      <c r="LIP5" s="76"/>
      <c r="LIQ5" s="76"/>
      <c r="LIR5" s="132"/>
      <c r="LIS5" s="132"/>
      <c r="LIT5" s="132"/>
      <c r="LIU5" s="132"/>
      <c r="LIV5" s="132"/>
      <c r="LIW5" s="132"/>
      <c r="LIX5" s="132"/>
      <c r="LIY5" s="132"/>
      <c r="LIZ5" s="132"/>
      <c r="LJA5" s="132"/>
      <c r="LJB5" s="132"/>
      <c r="LJC5" s="132"/>
      <c r="LJD5" s="132"/>
      <c r="LJE5" s="132"/>
      <c r="LJF5" s="132"/>
      <c r="LJG5" s="132"/>
      <c r="LJH5" s="132"/>
      <c r="LJI5" s="132"/>
      <c r="LJJ5" s="133"/>
      <c r="LJK5" s="133"/>
      <c r="LJL5" s="133"/>
      <c r="LJM5" s="133"/>
      <c r="LJN5" s="133"/>
      <c r="LJO5" s="133"/>
      <c r="LJP5" s="133"/>
      <c r="LJQ5" s="133"/>
      <c r="LJR5" s="133"/>
      <c r="LJS5" s="133"/>
      <c r="LJT5" s="133"/>
      <c r="LJU5" s="133"/>
      <c r="LJV5" s="133"/>
      <c r="LJW5" s="133"/>
      <c r="LJX5" s="133"/>
      <c r="LJY5" s="133"/>
      <c r="LJZ5" s="133"/>
      <c r="LKA5" s="76"/>
      <c r="LKB5" s="76"/>
      <c r="LKC5" s="76"/>
      <c r="LKD5" s="132"/>
      <c r="LKE5" s="132"/>
      <c r="LKF5" s="132"/>
      <c r="LKG5" s="132"/>
      <c r="LKH5" s="132"/>
      <c r="LKI5" s="132"/>
      <c r="LKJ5" s="132"/>
      <c r="LKK5" s="132"/>
      <c r="LKL5" s="132"/>
      <c r="LKM5" s="132"/>
      <c r="LKN5" s="132"/>
      <c r="LKO5" s="132"/>
      <c r="LKP5" s="132"/>
      <c r="LKQ5" s="132"/>
      <c r="LKR5" s="132"/>
      <c r="LKS5" s="132"/>
      <c r="LKT5" s="132"/>
      <c r="LKU5" s="132"/>
      <c r="LKV5" s="133"/>
      <c r="LKW5" s="133"/>
      <c r="LKX5" s="133"/>
      <c r="LKY5" s="133"/>
      <c r="LKZ5" s="133"/>
      <c r="LLA5" s="133"/>
      <c r="LLB5" s="133"/>
      <c r="LLC5" s="133"/>
      <c r="LLD5" s="133"/>
      <c r="LLE5" s="133"/>
      <c r="LLF5" s="133"/>
      <c r="LLG5" s="133"/>
      <c r="LLH5" s="133"/>
      <c r="LLI5" s="133"/>
      <c r="LLJ5" s="133"/>
      <c r="LLK5" s="133"/>
      <c r="LLL5" s="133"/>
      <c r="LLM5" s="76"/>
      <c r="LLN5" s="76"/>
      <c r="LLO5" s="76"/>
      <c r="LLP5" s="132"/>
      <c r="LLQ5" s="132"/>
      <c r="LLR5" s="132"/>
      <c r="LLS5" s="132"/>
      <c r="LLT5" s="132"/>
      <c r="LLU5" s="132"/>
      <c r="LLV5" s="132"/>
      <c r="LLW5" s="132"/>
      <c r="LLX5" s="132"/>
      <c r="LLY5" s="132"/>
      <c r="LLZ5" s="132"/>
      <c r="LMA5" s="132"/>
      <c r="LMB5" s="132"/>
      <c r="LMC5" s="132"/>
      <c r="LMD5" s="132"/>
      <c r="LME5" s="132"/>
      <c r="LMF5" s="132"/>
      <c r="LMG5" s="132"/>
      <c r="LMH5" s="133"/>
      <c r="LMI5" s="133"/>
      <c r="LMJ5" s="133"/>
      <c r="LMK5" s="133"/>
      <c r="LML5" s="133"/>
      <c r="LMM5" s="133"/>
      <c r="LMN5" s="133"/>
      <c r="LMO5" s="133"/>
      <c r="LMP5" s="133"/>
      <c r="LMQ5" s="133"/>
      <c r="LMR5" s="133"/>
      <c r="LMS5" s="133"/>
      <c r="LMT5" s="133"/>
      <c r="LMU5" s="133"/>
      <c r="LMV5" s="133"/>
      <c r="LMW5" s="133"/>
      <c r="LMX5" s="133"/>
      <c r="LMY5" s="76"/>
      <c r="LMZ5" s="76"/>
      <c r="LNA5" s="76"/>
      <c r="LNB5" s="132"/>
      <c r="LNC5" s="132"/>
      <c r="LND5" s="132"/>
      <c r="LNE5" s="132"/>
      <c r="LNF5" s="132"/>
      <c r="LNG5" s="132"/>
      <c r="LNH5" s="132"/>
      <c r="LNI5" s="132"/>
      <c r="LNJ5" s="132"/>
      <c r="LNK5" s="132"/>
      <c r="LNL5" s="132"/>
      <c r="LNM5" s="132"/>
      <c r="LNN5" s="132"/>
      <c r="LNO5" s="132"/>
      <c r="LNP5" s="132"/>
      <c r="LNQ5" s="132"/>
      <c r="LNR5" s="132"/>
      <c r="LNS5" s="132"/>
      <c r="LNT5" s="133"/>
      <c r="LNU5" s="133"/>
      <c r="LNV5" s="133"/>
      <c r="LNW5" s="133"/>
      <c r="LNX5" s="133"/>
      <c r="LNY5" s="133"/>
      <c r="LNZ5" s="133"/>
      <c r="LOA5" s="133"/>
      <c r="LOB5" s="133"/>
      <c r="LOC5" s="133"/>
      <c r="LOD5" s="133"/>
      <c r="LOE5" s="133"/>
      <c r="LOF5" s="133"/>
      <c r="LOG5" s="133"/>
      <c r="LOH5" s="133"/>
      <c r="LOI5" s="133"/>
      <c r="LOJ5" s="133"/>
      <c r="LOK5" s="76"/>
      <c r="LOL5" s="76"/>
      <c r="LOM5" s="76"/>
      <c r="LON5" s="132"/>
      <c r="LOO5" s="132"/>
      <c r="LOP5" s="132"/>
      <c r="LOQ5" s="132"/>
      <c r="LOR5" s="132"/>
      <c r="LOS5" s="132"/>
      <c r="LOT5" s="132"/>
      <c r="LOU5" s="132"/>
      <c r="LOV5" s="132"/>
      <c r="LOW5" s="132"/>
      <c r="LOX5" s="132"/>
      <c r="LOY5" s="132"/>
      <c r="LOZ5" s="132"/>
      <c r="LPA5" s="132"/>
      <c r="LPB5" s="132"/>
      <c r="LPC5" s="132"/>
      <c r="LPD5" s="132"/>
      <c r="LPE5" s="132"/>
      <c r="LPF5" s="133"/>
      <c r="LPG5" s="133"/>
      <c r="LPH5" s="133"/>
      <c r="LPI5" s="133"/>
      <c r="LPJ5" s="133"/>
      <c r="LPK5" s="133"/>
      <c r="LPL5" s="133"/>
      <c r="LPM5" s="133"/>
      <c r="LPN5" s="133"/>
      <c r="LPO5" s="133"/>
      <c r="LPP5" s="133"/>
      <c r="LPQ5" s="133"/>
      <c r="LPR5" s="133"/>
      <c r="LPS5" s="133"/>
      <c r="LPT5" s="133"/>
      <c r="LPU5" s="133"/>
      <c r="LPV5" s="133"/>
      <c r="LPW5" s="76"/>
      <c r="LPX5" s="76"/>
      <c r="LPY5" s="76"/>
      <c r="LPZ5" s="132"/>
      <c r="LQA5" s="132"/>
      <c r="LQB5" s="132"/>
      <c r="LQC5" s="132"/>
      <c r="LQD5" s="132"/>
      <c r="LQE5" s="132"/>
      <c r="LQF5" s="132"/>
      <c r="LQG5" s="132"/>
      <c r="LQH5" s="132"/>
      <c r="LQI5" s="132"/>
      <c r="LQJ5" s="132"/>
      <c r="LQK5" s="132"/>
      <c r="LQL5" s="132"/>
      <c r="LQM5" s="132"/>
      <c r="LQN5" s="132"/>
      <c r="LQO5" s="132"/>
      <c r="LQP5" s="132"/>
      <c r="LQQ5" s="132"/>
      <c r="LQR5" s="133"/>
      <c r="LQS5" s="133"/>
      <c r="LQT5" s="133"/>
      <c r="LQU5" s="133"/>
      <c r="LQV5" s="133"/>
      <c r="LQW5" s="133"/>
      <c r="LQX5" s="133"/>
      <c r="LQY5" s="133"/>
      <c r="LQZ5" s="133"/>
      <c r="LRA5" s="133"/>
      <c r="LRB5" s="133"/>
      <c r="LRC5" s="133"/>
      <c r="LRD5" s="133"/>
      <c r="LRE5" s="133"/>
      <c r="LRF5" s="133"/>
      <c r="LRG5" s="133"/>
      <c r="LRH5" s="133"/>
      <c r="LRI5" s="76"/>
      <c r="LRJ5" s="76"/>
      <c r="LRK5" s="76"/>
      <c r="LRL5" s="132"/>
      <c r="LRM5" s="132"/>
      <c r="LRN5" s="132"/>
      <c r="LRO5" s="132"/>
      <c r="LRP5" s="132"/>
      <c r="LRQ5" s="132"/>
      <c r="LRR5" s="132"/>
      <c r="LRS5" s="132"/>
      <c r="LRT5" s="132"/>
      <c r="LRU5" s="132"/>
      <c r="LRV5" s="132"/>
      <c r="LRW5" s="132"/>
      <c r="LRX5" s="132"/>
      <c r="LRY5" s="132"/>
      <c r="LRZ5" s="132"/>
      <c r="LSA5" s="132"/>
      <c r="LSB5" s="132"/>
      <c r="LSC5" s="132"/>
      <c r="LSD5" s="133"/>
      <c r="LSE5" s="133"/>
      <c r="LSF5" s="133"/>
      <c r="LSG5" s="133"/>
      <c r="LSH5" s="133"/>
      <c r="LSI5" s="133"/>
      <c r="LSJ5" s="133"/>
      <c r="LSK5" s="133"/>
      <c r="LSL5" s="133"/>
      <c r="LSM5" s="133"/>
      <c r="LSN5" s="133"/>
      <c r="LSO5" s="133"/>
      <c r="LSP5" s="133"/>
      <c r="LSQ5" s="133"/>
      <c r="LSR5" s="133"/>
      <c r="LSS5" s="133"/>
      <c r="LST5" s="133"/>
      <c r="LSU5" s="76"/>
      <c r="LSV5" s="76"/>
      <c r="LSW5" s="76"/>
      <c r="LSX5" s="132"/>
      <c r="LSY5" s="132"/>
      <c r="LSZ5" s="132"/>
      <c r="LTA5" s="132"/>
      <c r="LTB5" s="132"/>
      <c r="LTC5" s="132"/>
      <c r="LTD5" s="132"/>
      <c r="LTE5" s="132"/>
      <c r="LTF5" s="132"/>
      <c r="LTG5" s="132"/>
      <c r="LTH5" s="132"/>
      <c r="LTI5" s="132"/>
      <c r="LTJ5" s="132"/>
      <c r="LTK5" s="132"/>
      <c r="LTL5" s="132"/>
      <c r="LTM5" s="132"/>
      <c r="LTN5" s="132"/>
      <c r="LTO5" s="132"/>
      <c r="LTP5" s="133"/>
      <c r="LTQ5" s="133"/>
      <c r="LTR5" s="133"/>
      <c r="LTS5" s="133"/>
      <c r="LTT5" s="133"/>
      <c r="LTU5" s="133"/>
      <c r="LTV5" s="133"/>
      <c r="LTW5" s="133"/>
      <c r="LTX5" s="133"/>
      <c r="LTY5" s="133"/>
      <c r="LTZ5" s="133"/>
      <c r="LUA5" s="133"/>
      <c r="LUB5" s="133"/>
      <c r="LUC5" s="133"/>
      <c r="LUD5" s="133"/>
      <c r="LUE5" s="133"/>
      <c r="LUF5" s="133"/>
      <c r="LUG5" s="76"/>
      <c r="LUH5" s="76"/>
      <c r="LUI5" s="76"/>
      <c r="LUJ5" s="132"/>
      <c r="LUK5" s="132"/>
      <c r="LUL5" s="132"/>
      <c r="LUM5" s="132"/>
      <c r="LUN5" s="132"/>
      <c r="LUO5" s="132"/>
      <c r="LUP5" s="132"/>
      <c r="LUQ5" s="132"/>
      <c r="LUR5" s="132"/>
      <c r="LUS5" s="132"/>
      <c r="LUT5" s="132"/>
      <c r="LUU5" s="132"/>
      <c r="LUV5" s="132"/>
      <c r="LUW5" s="132"/>
      <c r="LUX5" s="132"/>
      <c r="LUY5" s="132"/>
      <c r="LUZ5" s="132"/>
      <c r="LVA5" s="132"/>
      <c r="LVB5" s="133"/>
      <c r="LVC5" s="133"/>
      <c r="LVD5" s="133"/>
      <c r="LVE5" s="133"/>
      <c r="LVF5" s="133"/>
      <c r="LVG5" s="133"/>
      <c r="LVH5" s="133"/>
      <c r="LVI5" s="133"/>
      <c r="LVJ5" s="133"/>
      <c r="LVK5" s="133"/>
      <c r="LVL5" s="133"/>
      <c r="LVM5" s="133"/>
      <c r="LVN5" s="133"/>
      <c r="LVO5" s="133"/>
      <c r="LVP5" s="133"/>
      <c r="LVQ5" s="133"/>
      <c r="LVR5" s="133"/>
      <c r="LVS5" s="76"/>
      <c r="LVT5" s="76"/>
      <c r="LVU5" s="76"/>
      <c r="LVV5" s="132"/>
      <c r="LVW5" s="132"/>
      <c r="LVX5" s="132"/>
      <c r="LVY5" s="132"/>
      <c r="LVZ5" s="132"/>
      <c r="LWA5" s="132"/>
      <c r="LWB5" s="132"/>
      <c r="LWC5" s="132"/>
      <c r="LWD5" s="132"/>
      <c r="LWE5" s="132"/>
      <c r="LWF5" s="132"/>
      <c r="LWG5" s="132"/>
      <c r="LWH5" s="132"/>
      <c r="LWI5" s="132"/>
      <c r="LWJ5" s="132"/>
      <c r="LWK5" s="132"/>
      <c r="LWL5" s="132"/>
      <c r="LWM5" s="132"/>
      <c r="LWN5" s="133"/>
      <c r="LWO5" s="133"/>
      <c r="LWP5" s="133"/>
      <c r="LWQ5" s="133"/>
      <c r="LWR5" s="133"/>
      <c r="LWS5" s="133"/>
      <c r="LWT5" s="133"/>
      <c r="LWU5" s="133"/>
      <c r="LWV5" s="133"/>
      <c r="LWW5" s="133"/>
      <c r="LWX5" s="133"/>
      <c r="LWY5" s="133"/>
      <c r="LWZ5" s="133"/>
      <c r="LXA5" s="133"/>
      <c r="LXB5" s="133"/>
      <c r="LXC5" s="133"/>
      <c r="LXD5" s="133"/>
      <c r="LXE5" s="76"/>
      <c r="LXF5" s="76"/>
      <c r="LXG5" s="76"/>
      <c r="LXH5" s="132"/>
      <c r="LXI5" s="132"/>
      <c r="LXJ5" s="132"/>
      <c r="LXK5" s="132"/>
      <c r="LXL5" s="132"/>
      <c r="LXM5" s="132"/>
      <c r="LXN5" s="132"/>
      <c r="LXO5" s="132"/>
      <c r="LXP5" s="132"/>
      <c r="LXQ5" s="132"/>
      <c r="LXR5" s="132"/>
      <c r="LXS5" s="132"/>
      <c r="LXT5" s="132"/>
      <c r="LXU5" s="132"/>
      <c r="LXV5" s="132"/>
      <c r="LXW5" s="132"/>
      <c r="LXX5" s="132"/>
      <c r="LXY5" s="132"/>
      <c r="LXZ5" s="133"/>
      <c r="LYA5" s="133"/>
      <c r="LYB5" s="133"/>
      <c r="LYC5" s="133"/>
      <c r="LYD5" s="133"/>
      <c r="LYE5" s="133"/>
      <c r="LYF5" s="133"/>
      <c r="LYG5" s="133"/>
      <c r="LYH5" s="133"/>
      <c r="LYI5" s="133"/>
      <c r="LYJ5" s="133"/>
      <c r="LYK5" s="133"/>
      <c r="LYL5" s="133"/>
      <c r="LYM5" s="133"/>
      <c r="LYN5" s="133"/>
      <c r="LYO5" s="133"/>
      <c r="LYP5" s="133"/>
      <c r="LYQ5" s="76"/>
      <c r="LYR5" s="76"/>
      <c r="LYS5" s="76"/>
      <c r="LYT5" s="132"/>
      <c r="LYU5" s="132"/>
      <c r="LYV5" s="132"/>
      <c r="LYW5" s="132"/>
      <c r="LYX5" s="132"/>
      <c r="LYY5" s="132"/>
      <c r="LYZ5" s="132"/>
      <c r="LZA5" s="132"/>
      <c r="LZB5" s="132"/>
      <c r="LZC5" s="132"/>
      <c r="LZD5" s="132"/>
      <c r="LZE5" s="132"/>
      <c r="LZF5" s="132"/>
      <c r="LZG5" s="132"/>
      <c r="LZH5" s="132"/>
      <c r="LZI5" s="132"/>
      <c r="LZJ5" s="132"/>
      <c r="LZK5" s="132"/>
      <c r="LZL5" s="133"/>
      <c r="LZM5" s="133"/>
      <c r="LZN5" s="133"/>
      <c r="LZO5" s="133"/>
      <c r="LZP5" s="133"/>
      <c r="LZQ5" s="133"/>
      <c r="LZR5" s="133"/>
      <c r="LZS5" s="133"/>
      <c r="LZT5" s="133"/>
      <c r="LZU5" s="133"/>
      <c r="LZV5" s="133"/>
      <c r="LZW5" s="133"/>
      <c r="LZX5" s="133"/>
      <c r="LZY5" s="133"/>
      <c r="LZZ5" s="133"/>
      <c r="MAA5" s="133"/>
      <c r="MAB5" s="133"/>
      <c r="MAC5" s="76"/>
      <c r="MAD5" s="76"/>
      <c r="MAE5" s="76"/>
      <c r="MAF5" s="132"/>
      <c r="MAG5" s="132"/>
      <c r="MAH5" s="132"/>
      <c r="MAI5" s="132"/>
      <c r="MAJ5" s="132"/>
      <c r="MAK5" s="132"/>
      <c r="MAL5" s="132"/>
      <c r="MAM5" s="132"/>
      <c r="MAN5" s="132"/>
      <c r="MAO5" s="132"/>
      <c r="MAP5" s="132"/>
      <c r="MAQ5" s="132"/>
      <c r="MAR5" s="132"/>
      <c r="MAS5" s="132"/>
      <c r="MAT5" s="132"/>
      <c r="MAU5" s="132"/>
      <c r="MAV5" s="132"/>
      <c r="MAW5" s="132"/>
      <c r="MAX5" s="133"/>
      <c r="MAY5" s="133"/>
      <c r="MAZ5" s="133"/>
      <c r="MBA5" s="133"/>
      <c r="MBB5" s="133"/>
      <c r="MBC5" s="133"/>
      <c r="MBD5" s="133"/>
      <c r="MBE5" s="133"/>
      <c r="MBF5" s="133"/>
      <c r="MBG5" s="133"/>
      <c r="MBH5" s="133"/>
      <c r="MBI5" s="133"/>
      <c r="MBJ5" s="133"/>
      <c r="MBK5" s="133"/>
      <c r="MBL5" s="133"/>
      <c r="MBM5" s="133"/>
      <c r="MBN5" s="133"/>
      <c r="MBO5" s="76"/>
      <c r="MBP5" s="76"/>
      <c r="MBQ5" s="76"/>
      <c r="MBR5" s="132"/>
      <c r="MBS5" s="132"/>
      <c r="MBT5" s="132"/>
      <c r="MBU5" s="132"/>
      <c r="MBV5" s="132"/>
      <c r="MBW5" s="132"/>
      <c r="MBX5" s="132"/>
      <c r="MBY5" s="132"/>
      <c r="MBZ5" s="132"/>
      <c r="MCA5" s="132"/>
      <c r="MCB5" s="132"/>
      <c r="MCC5" s="132"/>
      <c r="MCD5" s="132"/>
      <c r="MCE5" s="132"/>
      <c r="MCF5" s="132"/>
      <c r="MCG5" s="132"/>
      <c r="MCH5" s="132"/>
      <c r="MCI5" s="132"/>
      <c r="MCJ5" s="133"/>
      <c r="MCK5" s="133"/>
      <c r="MCL5" s="133"/>
      <c r="MCM5" s="133"/>
      <c r="MCN5" s="133"/>
      <c r="MCO5" s="133"/>
      <c r="MCP5" s="133"/>
      <c r="MCQ5" s="133"/>
      <c r="MCR5" s="133"/>
      <c r="MCS5" s="133"/>
      <c r="MCT5" s="133"/>
      <c r="MCU5" s="133"/>
      <c r="MCV5" s="133"/>
      <c r="MCW5" s="133"/>
      <c r="MCX5" s="133"/>
      <c r="MCY5" s="133"/>
      <c r="MCZ5" s="133"/>
      <c r="MDA5" s="76"/>
      <c r="MDB5" s="76"/>
      <c r="MDC5" s="76"/>
      <c r="MDD5" s="132"/>
      <c r="MDE5" s="132"/>
      <c r="MDF5" s="132"/>
      <c r="MDG5" s="132"/>
      <c r="MDH5" s="132"/>
      <c r="MDI5" s="132"/>
      <c r="MDJ5" s="132"/>
      <c r="MDK5" s="132"/>
      <c r="MDL5" s="132"/>
      <c r="MDM5" s="132"/>
      <c r="MDN5" s="132"/>
      <c r="MDO5" s="132"/>
      <c r="MDP5" s="132"/>
      <c r="MDQ5" s="132"/>
      <c r="MDR5" s="132"/>
      <c r="MDS5" s="132"/>
      <c r="MDT5" s="132"/>
      <c r="MDU5" s="132"/>
      <c r="MDV5" s="133"/>
      <c r="MDW5" s="133"/>
      <c r="MDX5" s="133"/>
      <c r="MDY5" s="133"/>
      <c r="MDZ5" s="133"/>
      <c r="MEA5" s="133"/>
      <c r="MEB5" s="133"/>
      <c r="MEC5" s="133"/>
      <c r="MED5" s="133"/>
      <c r="MEE5" s="133"/>
      <c r="MEF5" s="133"/>
      <c r="MEG5" s="133"/>
      <c r="MEH5" s="133"/>
      <c r="MEI5" s="133"/>
      <c r="MEJ5" s="133"/>
      <c r="MEK5" s="133"/>
      <c r="MEL5" s="133"/>
      <c r="MEM5" s="76"/>
      <c r="MEN5" s="76"/>
      <c r="MEO5" s="76"/>
      <c r="MEP5" s="132"/>
      <c r="MEQ5" s="132"/>
      <c r="MER5" s="132"/>
      <c r="MES5" s="132"/>
      <c r="MET5" s="132"/>
      <c r="MEU5" s="132"/>
      <c r="MEV5" s="132"/>
      <c r="MEW5" s="132"/>
      <c r="MEX5" s="132"/>
      <c r="MEY5" s="132"/>
      <c r="MEZ5" s="132"/>
      <c r="MFA5" s="132"/>
      <c r="MFB5" s="132"/>
      <c r="MFC5" s="132"/>
      <c r="MFD5" s="132"/>
      <c r="MFE5" s="132"/>
      <c r="MFF5" s="132"/>
      <c r="MFG5" s="132"/>
      <c r="MFH5" s="133"/>
      <c r="MFI5" s="133"/>
      <c r="MFJ5" s="133"/>
      <c r="MFK5" s="133"/>
      <c r="MFL5" s="133"/>
      <c r="MFM5" s="133"/>
      <c r="MFN5" s="133"/>
      <c r="MFO5" s="133"/>
      <c r="MFP5" s="133"/>
      <c r="MFQ5" s="133"/>
      <c r="MFR5" s="133"/>
      <c r="MFS5" s="133"/>
      <c r="MFT5" s="133"/>
      <c r="MFU5" s="133"/>
      <c r="MFV5" s="133"/>
      <c r="MFW5" s="133"/>
      <c r="MFX5" s="133"/>
      <c r="MFY5" s="76"/>
      <c r="MFZ5" s="76"/>
      <c r="MGA5" s="76"/>
      <c r="MGB5" s="132"/>
      <c r="MGC5" s="132"/>
      <c r="MGD5" s="132"/>
      <c r="MGE5" s="132"/>
      <c r="MGF5" s="132"/>
      <c r="MGG5" s="132"/>
      <c r="MGH5" s="132"/>
      <c r="MGI5" s="132"/>
      <c r="MGJ5" s="132"/>
      <c r="MGK5" s="132"/>
      <c r="MGL5" s="132"/>
      <c r="MGM5" s="132"/>
      <c r="MGN5" s="132"/>
      <c r="MGO5" s="132"/>
      <c r="MGP5" s="132"/>
      <c r="MGQ5" s="132"/>
      <c r="MGR5" s="132"/>
      <c r="MGS5" s="132"/>
      <c r="MGT5" s="133"/>
      <c r="MGU5" s="133"/>
      <c r="MGV5" s="133"/>
      <c r="MGW5" s="133"/>
      <c r="MGX5" s="133"/>
      <c r="MGY5" s="133"/>
      <c r="MGZ5" s="133"/>
      <c r="MHA5" s="133"/>
      <c r="MHB5" s="133"/>
      <c r="MHC5" s="133"/>
      <c r="MHD5" s="133"/>
      <c r="MHE5" s="133"/>
      <c r="MHF5" s="133"/>
      <c r="MHG5" s="133"/>
      <c r="MHH5" s="133"/>
      <c r="MHI5" s="133"/>
      <c r="MHJ5" s="133"/>
      <c r="MHK5" s="76"/>
      <c r="MHL5" s="76"/>
      <c r="MHM5" s="76"/>
      <c r="MHN5" s="132"/>
      <c r="MHO5" s="132"/>
      <c r="MHP5" s="132"/>
      <c r="MHQ5" s="132"/>
      <c r="MHR5" s="132"/>
      <c r="MHS5" s="132"/>
      <c r="MHT5" s="132"/>
      <c r="MHU5" s="132"/>
      <c r="MHV5" s="132"/>
      <c r="MHW5" s="132"/>
      <c r="MHX5" s="132"/>
      <c r="MHY5" s="132"/>
      <c r="MHZ5" s="132"/>
      <c r="MIA5" s="132"/>
      <c r="MIB5" s="132"/>
      <c r="MIC5" s="132"/>
      <c r="MID5" s="132"/>
      <c r="MIE5" s="132"/>
      <c r="MIF5" s="133"/>
      <c r="MIG5" s="133"/>
      <c r="MIH5" s="133"/>
      <c r="MII5" s="133"/>
      <c r="MIJ5" s="133"/>
      <c r="MIK5" s="133"/>
      <c r="MIL5" s="133"/>
      <c r="MIM5" s="133"/>
      <c r="MIN5" s="133"/>
      <c r="MIO5" s="133"/>
      <c r="MIP5" s="133"/>
      <c r="MIQ5" s="133"/>
      <c r="MIR5" s="133"/>
      <c r="MIS5" s="133"/>
      <c r="MIT5" s="133"/>
      <c r="MIU5" s="133"/>
      <c r="MIV5" s="133"/>
      <c r="MIW5" s="76"/>
      <c r="MIX5" s="76"/>
      <c r="MIY5" s="76"/>
      <c r="MIZ5" s="132"/>
      <c r="MJA5" s="132"/>
      <c r="MJB5" s="132"/>
      <c r="MJC5" s="132"/>
      <c r="MJD5" s="132"/>
      <c r="MJE5" s="132"/>
      <c r="MJF5" s="132"/>
      <c r="MJG5" s="132"/>
      <c r="MJH5" s="132"/>
      <c r="MJI5" s="132"/>
      <c r="MJJ5" s="132"/>
      <c r="MJK5" s="132"/>
      <c r="MJL5" s="132"/>
      <c r="MJM5" s="132"/>
      <c r="MJN5" s="132"/>
      <c r="MJO5" s="132"/>
      <c r="MJP5" s="132"/>
      <c r="MJQ5" s="132"/>
      <c r="MJR5" s="133"/>
      <c r="MJS5" s="133"/>
      <c r="MJT5" s="133"/>
      <c r="MJU5" s="133"/>
      <c r="MJV5" s="133"/>
      <c r="MJW5" s="133"/>
      <c r="MJX5" s="133"/>
      <c r="MJY5" s="133"/>
      <c r="MJZ5" s="133"/>
      <c r="MKA5" s="133"/>
      <c r="MKB5" s="133"/>
      <c r="MKC5" s="133"/>
      <c r="MKD5" s="133"/>
      <c r="MKE5" s="133"/>
      <c r="MKF5" s="133"/>
      <c r="MKG5" s="133"/>
      <c r="MKH5" s="133"/>
      <c r="MKI5" s="76"/>
      <c r="MKJ5" s="76"/>
      <c r="MKK5" s="76"/>
      <c r="MKL5" s="132"/>
      <c r="MKM5" s="132"/>
      <c r="MKN5" s="132"/>
      <c r="MKO5" s="132"/>
      <c r="MKP5" s="132"/>
      <c r="MKQ5" s="132"/>
      <c r="MKR5" s="132"/>
      <c r="MKS5" s="132"/>
      <c r="MKT5" s="132"/>
      <c r="MKU5" s="132"/>
      <c r="MKV5" s="132"/>
      <c r="MKW5" s="132"/>
      <c r="MKX5" s="132"/>
      <c r="MKY5" s="132"/>
      <c r="MKZ5" s="132"/>
      <c r="MLA5" s="132"/>
      <c r="MLB5" s="132"/>
      <c r="MLC5" s="132"/>
      <c r="MLD5" s="133"/>
      <c r="MLE5" s="133"/>
      <c r="MLF5" s="133"/>
      <c r="MLG5" s="133"/>
      <c r="MLH5" s="133"/>
      <c r="MLI5" s="133"/>
      <c r="MLJ5" s="133"/>
      <c r="MLK5" s="133"/>
      <c r="MLL5" s="133"/>
      <c r="MLM5" s="133"/>
      <c r="MLN5" s="133"/>
      <c r="MLO5" s="133"/>
      <c r="MLP5" s="133"/>
      <c r="MLQ5" s="133"/>
      <c r="MLR5" s="133"/>
      <c r="MLS5" s="133"/>
      <c r="MLT5" s="133"/>
      <c r="MLU5" s="76"/>
      <c r="MLV5" s="76"/>
      <c r="MLW5" s="76"/>
      <c r="MLX5" s="132"/>
      <c r="MLY5" s="132"/>
      <c r="MLZ5" s="132"/>
      <c r="MMA5" s="132"/>
      <c r="MMB5" s="132"/>
      <c r="MMC5" s="132"/>
      <c r="MMD5" s="132"/>
      <c r="MME5" s="132"/>
      <c r="MMF5" s="132"/>
      <c r="MMG5" s="132"/>
      <c r="MMH5" s="132"/>
      <c r="MMI5" s="132"/>
      <c r="MMJ5" s="132"/>
      <c r="MMK5" s="132"/>
      <c r="MML5" s="132"/>
      <c r="MMM5" s="132"/>
      <c r="MMN5" s="132"/>
      <c r="MMO5" s="132"/>
      <c r="MMP5" s="133"/>
      <c r="MMQ5" s="133"/>
      <c r="MMR5" s="133"/>
      <c r="MMS5" s="133"/>
      <c r="MMT5" s="133"/>
      <c r="MMU5" s="133"/>
      <c r="MMV5" s="133"/>
      <c r="MMW5" s="133"/>
      <c r="MMX5" s="133"/>
      <c r="MMY5" s="133"/>
      <c r="MMZ5" s="133"/>
      <c r="MNA5" s="133"/>
      <c r="MNB5" s="133"/>
      <c r="MNC5" s="133"/>
      <c r="MND5" s="133"/>
      <c r="MNE5" s="133"/>
      <c r="MNF5" s="133"/>
      <c r="MNG5" s="76"/>
      <c r="MNH5" s="76"/>
      <c r="MNI5" s="76"/>
      <c r="MNJ5" s="132"/>
      <c r="MNK5" s="132"/>
      <c r="MNL5" s="132"/>
      <c r="MNM5" s="132"/>
      <c r="MNN5" s="132"/>
      <c r="MNO5" s="132"/>
      <c r="MNP5" s="132"/>
      <c r="MNQ5" s="132"/>
      <c r="MNR5" s="132"/>
      <c r="MNS5" s="132"/>
      <c r="MNT5" s="132"/>
      <c r="MNU5" s="132"/>
      <c r="MNV5" s="132"/>
      <c r="MNW5" s="132"/>
      <c r="MNX5" s="132"/>
      <c r="MNY5" s="132"/>
      <c r="MNZ5" s="132"/>
      <c r="MOA5" s="132"/>
      <c r="MOB5" s="133"/>
      <c r="MOC5" s="133"/>
      <c r="MOD5" s="133"/>
      <c r="MOE5" s="133"/>
      <c r="MOF5" s="133"/>
      <c r="MOG5" s="133"/>
      <c r="MOH5" s="133"/>
      <c r="MOI5" s="133"/>
      <c r="MOJ5" s="133"/>
      <c r="MOK5" s="133"/>
      <c r="MOL5" s="133"/>
      <c r="MOM5" s="133"/>
      <c r="MON5" s="133"/>
      <c r="MOO5" s="133"/>
      <c r="MOP5" s="133"/>
      <c r="MOQ5" s="133"/>
      <c r="MOR5" s="133"/>
      <c r="MOS5" s="76"/>
      <c r="MOT5" s="76"/>
      <c r="MOU5" s="76"/>
      <c r="MOV5" s="132"/>
      <c r="MOW5" s="132"/>
      <c r="MOX5" s="132"/>
      <c r="MOY5" s="132"/>
      <c r="MOZ5" s="132"/>
      <c r="MPA5" s="132"/>
      <c r="MPB5" s="132"/>
      <c r="MPC5" s="132"/>
      <c r="MPD5" s="132"/>
      <c r="MPE5" s="132"/>
      <c r="MPF5" s="132"/>
      <c r="MPG5" s="132"/>
      <c r="MPH5" s="132"/>
      <c r="MPI5" s="132"/>
      <c r="MPJ5" s="132"/>
      <c r="MPK5" s="132"/>
      <c r="MPL5" s="132"/>
      <c r="MPM5" s="132"/>
      <c r="MPN5" s="133"/>
      <c r="MPO5" s="133"/>
      <c r="MPP5" s="133"/>
      <c r="MPQ5" s="133"/>
      <c r="MPR5" s="133"/>
      <c r="MPS5" s="133"/>
      <c r="MPT5" s="133"/>
      <c r="MPU5" s="133"/>
      <c r="MPV5" s="133"/>
      <c r="MPW5" s="133"/>
      <c r="MPX5" s="133"/>
      <c r="MPY5" s="133"/>
      <c r="MPZ5" s="133"/>
      <c r="MQA5" s="133"/>
      <c r="MQB5" s="133"/>
      <c r="MQC5" s="133"/>
      <c r="MQD5" s="133"/>
      <c r="MQE5" s="76"/>
      <c r="MQF5" s="76"/>
      <c r="MQG5" s="76"/>
      <c r="MQH5" s="132"/>
      <c r="MQI5" s="132"/>
      <c r="MQJ5" s="132"/>
      <c r="MQK5" s="132"/>
      <c r="MQL5" s="132"/>
      <c r="MQM5" s="132"/>
      <c r="MQN5" s="132"/>
      <c r="MQO5" s="132"/>
      <c r="MQP5" s="132"/>
      <c r="MQQ5" s="132"/>
      <c r="MQR5" s="132"/>
      <c r="MQS5" s="132"/>
      <c r="MQT5" s="132"/>
      <c r="MQU5" s="132"/>
      <c r="MQV5" s="132"/>
      <c r="MQW5" s="132"/>
      <c r="MQX5" s="132"/>
      <c r="MQY5" s="132"/>
      <c r="MQZ5" s="133"/>
      <c r="MRA5" s="133"/>
      <c r="MRB5" s="133"/>
      <c r="MRC5" s="133"/>
      <c r="MRD5" s="133"/>
      <c r="MRE5" s="133"/>
      <c r="MRF5" s="133"/>
      <c r="MRG5" s="133"/>
      <c r="MRH5" s="133"/>
      <c r="MRI5" s="133"/>
      <c r="MRJ5" s="133"/>
      <c r="MRK5" s="133"/>
      <c r="MRL5" s="133"/>
      <c r="MRM5" s="133"/>
      <c r="MRN5" s="133"/>
      <c r="MRO5" s="133"/>
      <c r="MRP5" s="133"/>
      <c r="MRQ5" s="76"/>
      <c r="MRR5" s="76"/>
      <c r="MRS5" s="76"/>
      <c r="MRT5" s="132"/>
      <c r="MRU5" s="132"/>
      <c r="MRV5" s="132"/>
      <c r="MRW5" s="132"/>
      <c r="MRX5" s="132"/>
      <c r="MRY5" s="132"/>
      <c r="MRZ5" s="132"/>
      <c r="MSA5" s="132"/>
      <c r="MSB5" s="132"/>
      <c r="MSC5" s="132"/>
      <c r="MSD5" s="132"/>
      <c r="MSE5" s="132"/>
      <c r="MSF5" s="132"/>
      <c r="MSG5" s="132"/>
      <c r="MSH5" s="132"/>
      <c r="MSI5" s="132"/>
      <c r="MSJ5" s="132"/>
      <c r="MSK5" s="132"/>
      <c r="MSL5" s="133"/>
      <c r="MSM5" s="133"/>
      <c r="MSN5" s="133"/>
      <c r="MSO5" s="133"/>
      <c r="MSP5" s="133"/>
      <c r="MSQ5" s="133"/>
      <c r="MSR5" s="133"/>
      <c r="MSS5" s="133"/>
      <c r="MST5" s="133"/>
      <c r="MSU5" s="133"/>
      <c r="MSV5" s="133"/>
      <c r="MSW5" s="133"/>
      <c r="MSX5" s="133"/>
      <c r="MSY5" s="133"/>
      <c r="MSZ5" s="133"/>
      <c r="MTA5" s="133"/>
      <c r="MTB5" s="133"/>
      <c r="MTC5" s="76"/>
      <c r="MTD5" s="76"/>
      <c r="MTE5" s="76"/>
      <c r="MTF5" s="132"/>
      <c r="MTG5" s="132"/>
      <c r="MTH5" s="132"/>
      <c r="MTI5" s="132"/>
      <c r="MTJ5" s="132"/>
      <c r="MTK5" s="132"/>
      <c r="MTL5" s="132"/>
      <c r="MTM5" s="132"/>
      <c r="MTN5" s="132"/>
      <c r="MTO5" s="132"/>
      <c r="MTP5" s="132"/>
      <c r="MTQ5" s="132"/>
      <c r="MTR5" s="132"/>
      <c r="MTS5" s="132"/>
      <c r="MTT5" s="132"/>
      <c r="MTU5" s="132"/>
      <c r="MTV5" s="132"/>
      <c r="MTW5" s="132"/>
      <c r="MTX5" s="133"/>
      <c r="MTY5" s="133"/>
      <c r="MTZ5" s="133"/>
      <c r="MUA5" s="133"/>
      <c r="MUB5" s="133"/>
      <c r="MUC5" s="133"/>
      <c r="MUD5" s="133"/>
      <c r="MUE5" s="133"/>
      <c r="MUF5" s="133"/>
      <c r="MUG5" s="133"/>
      <c r="MUH5" s="133"/>
      <c r="MUI5" s="133"/>
      <c r="MUJ5" s="133"/>
      <c r="MUK5" s="133"/>
      <c r="MUL5" s="133"/>
      <c r="MUM5" s="133"/>
      <c r="MUN5" s="133"/>
      <c r="MUO5" s="76"/>
      <c r="MUP5" s="76"/>
      <c r="MUQ5" s="76"/>
      <c r="MUR5" s="132"/>
      <c r="MUS5" s="132"/>
      <c r="MUT5" s="132"/>
      <c r="MUU5" s="132"/>
      <c r="MUV5" s="132"/>
      <c r="MUW5" s="132"/>
      <c r="MUX5" s="132"/>
      <c r="MUY5" s="132"/>
      <c r="MUZ5" s="132"/>
      <c r="MVA5" s="132"/>
      <c r="MVB5" s="132"/>
      <c r="MVC5" s="132"/>
      <c r="MVD5" s="132"/>
      <c r="MVE5" s="132"/>
      <c r="MVF5" s="132"/>
      <c r="MVG5" s="132"/>
      <c r="MVH5" s="132"/>
      <c r="MVI5" s="132"/>
      <c r="MVJ5" s="133"/>
      <c r="MVK5" s="133"/>
      <c r="MVL5" s="133"/>
      <c r="MVM5" s="133"/>
      <c r="MVN5" s="133"/>
      <c r="MVO5" s="133"/>
      <c r="MVP5" s="133"/>
      <c r="MVQ5" s="133"/>
      <c r="MVR5" s="133"/>
      <c r="MVS5" s="133"/>
      <c r="MVT5" s="133"/>
      <c r="MVU5" s="133"/>
      <c r="MVV5" s="133"/>
      <c r="MVW5" s="133"/>
      <c r="MVX5" s="133"/>
      <c r="MVY5" s="133"/>
      <c r="MVZ5" s="133"/>
      <c r="MWA5" s="76"/>
      <c r="MWB5" s="76"/>
      <c r="MWC5" s="76"/>
      <c r="MWD5" s="132"/>
      <c r="MWE5" s="132"/>
      <c r="MWF5" s="132"/>
      <c r="MWG5" s="132"/>
      <c r="MWH5" s="132"/>
      <c r="MWI5" s="132"/>
      <c r="MWJ5" s="132"/>
      <c r="MWK5" s="132"/>
      <c r="MWL5" s="132"/>
      <c r="MWM5" s="132"/>
      <c r="MWN5" s="132"/>
      <c r="MWO5" s="132"/>
      <c r="MWP5" s="132"/>
      <c r="MWQ5" s="132"/>
      <c r="MWR5" s="132"/>
      <c r="MWS5" s="132"/>
      <c r="MWT5" s="132"/>
      <c r="MWU5" s="132"/>
      <c r="MWV5" s="133"/>
      <c r="MWW5" s="133"/>
      <c r="MWX5" s="133"/>
      <c r="MWY5" s="133"/>
      <c r="MWZ5" s="133"/>
      <c r="MXA5" s="133"/>
      <c r="MXB5" s="133"/>
      <c r="MXC5" s="133"/>
      <c r="MXD5" s="133"/>
      <c r="MXE5" s="133"/>
      <c r="MXF5" s="133"/>
      <c r="MXG5" s="133"/>
      <c r="MXH5" s="133"/>
      <c r="MXI5" s="133"/>
      <c r="MXJ5" s="133"/>
      <c r="MXK5" s="133"/>
      <c r="MXL5" s="133"/>
      <c r="MXM5" s="76"/>
      <c r="MXN5" s="76"/>
      <c r="MXO5" s="76"/>
      <c r="MXP5" s="132"/>
      <c r="MXQ5" s="132"/>
      <c r="MXR5" s="132"/>
      <c r="MXS5" s="132"/>
      <c r="MXT5" s="132"/>
      <c r="MXU5" s="132"/>
      <c r="MXV5" s="132"/>
      <c r="MXW5" s="132"/>
      <c r="MXX5" s="132"/>
      <c r="MXY5" s="132"/>
      <c r="MXZ5" s="132"/>
      <c r="MYA5" s="132"/>
      <c r="MYB5" s="132"/>
      <c r="MYC5" s="132"/>
      <c r="MYD5" s="132"/>
      <c r="MYE5" s="132"/>
      <c r="MYF5" s="132"/>
      <c r="MYG5" s="132"/>
      <c r="MYH5" s="133"/>
      <c r="MYI5" s="133"/>
      <c r="MYJ5" s="133"/>
      <c r="MYK5" s="133"/>
      <c r="MYL5" s="133"/>
      <c r="MYM5" s="133"/>
      <c r="MYN5" s="133"/>
      <c r="MYO5" s="133"/>
      <c r="MYP5" s="133"/>
      <c r="MYQ5" s="133"/>
      <c r="MYR5" s="133"/>
      <c r="MYS5" s="133"/>
      <c r="MYT5" s="133"/>
      <c r="MYU5" s="133"/>
      <c r="MYV5" s="133"/>
      <c r="MYW5" s="133"/>
      <c r="MYX5" s="133"/>
      <c r="MYY5" s="76"/>
      <c r="MYZ5" s="76"/>
      <c r="MZA5" s="76"/>
      <c r="MZB5" s="132"/>
      <c r="MZC5" s="132"/>
      <c r="MZD5" s="132"/>
      <c r="MZE5" s="132"/>
      <c r="MZF5" s="132"/>
      <c r="MZG5" s="132"/>
      <c r="MZH5" s="132"/>
      <c r="MZI5" s="132"/>
      <c r="MZJ5" s="132"/>
      <c r="MZK5" s="132"/>
      <c r="MZL5" s="132"/>
      <c r="MZM5" s="132"/>
      <c r="MZN5" s="132"/>
      <c r="MZO5" s="132"/>
      <c r="MZP5" s="132"/>
      <c r="MZQ5" s="132"/>
      <c r="MZR5" s="132"/>
      <c r="MZS5" s="132"/>
      <c r="MZT5" s="133"/>
      <c r="MZU5" s="133"/>
      <c r="MZV5" s="133"/>
      <c r="MZW5" s="133"/>
      <c r="MZX5" s="133"/>
      <c r="MZY5" s="133"/>
      <c r="MZZ5" s="133"/>
      <c r="NAA5" s="133"/>
      <c r="NAB5" s="133"/>
      <c r="NAC5" s="133"/>
      <c r="NAD5" s="133"/>
      <c r="NAE5" s="133"/>
      <c r="NAF5" s="133"/>
      <c r="NAG5" s="133"/>
      <c r="NAH5" s="133"/>
      <c r="NAI5" s="133"/>
      <c r="NAJ5" s="133"/>
      <c r="NAK5" s="76"/>
      <c r="NAL5" s="76"/>
      <c r="NAM5" s="76"/>
      <c r="NAN5" s="132"/>
      <c r="NAO5" s="132"/>
      <c r="NAP5" s="132"/>
      <c r="NAQ5" s="132"/>
      <c r="NAR5" s="132"/>
      <c r="NAS5" s="132"/>
      <c r="NAT5" s="132"/>
      <c r="NAU5" s="132"/>
      <c r="NAV5" s="132"/>
      <c r="NAW5" s="132"/>
      <c r="NAX5" s="132"/>
      <c r="NAY5" s="132"/>
      <c r="NAZ5" s="132"/>
      <c r="NBA5" s="132"/>
      <c r="NBB5" s="132"/>
      <c r="NBC5" s="132"/>
      <c r="NBD5" s="132"/>
      <c r="NBE5" s="132"/>
      <c r="NBF5" s="133"/>
      <c r="NBG5" s="133"/>
      <c r="NBH5" s="133"/>
      <c r="NBI5" s="133"/>
      <c r="NBJ5" s="133"/>
      <c r="NBK5" s="133"/>
      <c r="NBL5" s="133"/>
      <c r="NBM5" s="133"/>
      <c r="NBN5" s="133"/>
      <c r="NBO5" s="133"/>
      <c r="NBP5" s="133"/>
      <c r="NBQ5" s="133"/>
      <c r="NBR5" s="133"/>
      <c r="NBS5" s="133"/>
      <c r="NBT5" s="133"/>
      <c r="NBU5" s="133"/>
      <c r="NBV5" s="133"/>
      <c r="NBW5" s="76"/>
      <c r="NBX5" s="76"/>
      <c r="NBY5" s="76"/>
      <c r="NBZ5" s="132"/>
      <c r="NCA5" s="132"/>
      <c r="NCB5" s="132"/>
      <c r="NCC5" s="132"/>
      <c r="NCD5" s="132"/>
      <c r="NCE5" s="132"/>
      <c r="NCF5" s="132"/>
      <c r="NCG5" s="132"/>
      <c r="NCH5" s="132"/>
      <c r="NCI5" s="132"/>
      <c r="NCJ5" s="132"/>
      <c r="NCK5" s="132"/>
      <c r="NCL5" s="132"/>
      <c r="NCM5" s="132"/>
      <c r="NCN5" s="132"/>
      <c r="NCO5" s="132"/>
      <c r="NCP5" s="132"/>
      <c r="NCQ5" s="132"/>
      <c r="NCR5" s="133"/>
      <c r="NCS5" s="133"/>
      <c r="NCT5" s="133"/>
      <c r="NCU5" s="133"/>
      <c r="NCV5" s="133"/>
      <c r="NCW5" s="133"/>
      <c r="NCX5" s="133"/>
      <c r="NCY5" s="133"/>
      <c r="NCZ5" s="133"/>
      <c r="NDA5" s="133"/>
      <c r="NDB5" s="133"/>
      <c r="NDC5" s="133"/>
      <c r="NDD5" s="133"/>
      <c r="NDE5" s="133"/>
      <c r="NDF5" s="133"/>
      <c r="NDG5" s="133"/>
      <c r="NDH5" s="133"/>
      <c r="NDI5" s="76"/>
      <c r="NDJ5" s="76"/>
      <c r="NDK5" s="76"/>
      <c r="NDL5" s="132"/>
      <c r="NDM5" s="132"/>
      <c r="NDN5" s="132"/>
      <c r="NDO5" s="132"/>
      <c r="NDP5" s="132"/>
      <c r="NDQ5" s="132"/>
      <c r="NDR5" s="132"/>
      <c r="NDS5" s="132"/>
      <c r="NDT5" s="132"/>
      <c r="NDU5" s="132"/>
      <c r="NDV5" s="132"/>
      <c r="NDW5" s="132"/>
      <c r="NDX5" s="132"/>
      <c r="NDY5" s="132"/>
      <c r="NDZ5" s="132"/>
      <c r="NEA5" s="132"/>
      <c r="NEB5" s="132"/>
      <c r="NEC5" s="132"/>
      <c r="NED5" s="133"/>
      <c r="NEE5" s="133"/>
      <c r="NEF5" s="133"/>
      <c r="NEG5" s="133"/>
      <c r="NEH5" s="133"/>
      <c r="NEI5" s="133"/>
      <c r="NEJ5" s="133"/>
      <c r="NEK5" s="133"/>
      <c r="NEL5" s="133"/>
      <c r="NEM5" s="133"/>
      <c r="NEN5" s="133"/>
      <c r="NEO5" s="133"/>
      <c r="NEP5" s="133"/>
      <c r="NEQ5" s="133"/>
      <c r="NER5" s="133"/>
      <c r="NES5" s="133"/>
      <c r="NET5" s="133"/>
      <c r="NEU5" s="76"/>
      <c r="NEV5" s="76"/>
      <c r="NEW5" s="76"/>
      <c r="NEX5" s="132"/>
      <c r="NEY5" s="132"/>
      <c r="NEZ5" s="132"/>
      <c r="NFA5" s="132"/>
      <c r="NFB5" s="132"/>
      <c r="NFC5" s="132"/>
      <c r="NFD5" s="132"/>
      <c r="NFE5" s="132"/>
      <c r="NFF5" s="132"/>
      <c r="NFG5" s="132"/>
      <c r="NFH5" s="132"/>
      <c r="NFI5" s="132"/>
      <c r="NFJ5" s="132"/>
      <c r="NFK5" s="132"/>
      <c r="NFL5" s="132"/>
      <c r="NFM5" s="132"/>
      <c r="NFN5" s="132"/>
      <c r="NFO5" s="132"/>
      <c r="NFP5" s="133"/>
      <c r="NFQ5" s="133"/>
      <c r="NFR5" s="133"/>
      <c r="NFS5" s="133"/>
      <c r="NFT5" s="133"/>
      <c r="NFU5" s="133"/>
      <c r="NFV5" s="133"/>
      <c r="NFW5" s="133"/>
      <c r="NFX5" s="133"/>
      <c r="NFY5" s="133"/>
      <c r="NFZ5" s="133"/>
      <c r="NGA5" s="133"/>
      <c r="NGB5" s="133"/>
      <c r="NGC5" s="133"/>
      <c r="NGD5" s="133"/>
      <c r="NGE5" s="133"/>
      <c r="NGF5" s="133"/>
      <c r="NGG5" s="76"/>
      <c r="NGH5" s="76"/>
      <c r="NGI5" s="76"/>
      <c r="NGJ5" s="132"/>
      <c r="NGK5" s="132"/>
      <c r="NGL5" s="132"/>
      <c r="NGM5" s="132"/>
      <c r="NGN5" s="132"/>
      <c r="NGO5" s="132"/>
      <c r="NGP5" s="132"/>
      <c r="NGQ5" s="132"/>
      <c r="NGR5" s="132"/>
      <c r="NGS5" s="132"/>
      <c r="NGT5" s="132"/>
      <c r="NGU5" s="132"/>
      <c r="NGV5" s="132"/>
      <c r="NGW5" s="132"/>
      <c r="NGX5" s="132"/>
      <c r="NGY5" s="132"/>
      <c r="NGZ5" s="132"/>
      <c r="NHA5" s="132"/>
      <c r="NHB5" s="133"/>
      <c r="NHC5" s="133"/>
      <c r="NHD5" s="133"/>
      <c r="NHE5" s="133"/>
      <c r="NHF5" s="133"/>
      <c r="NHG5" s="133"/>
      <c r="NHH5" s="133"/>
      <c r="NHI5" s="133"/>
      <c r="NHJ5" s="133"/>
      <c r="NHK5" s="133"/>
      <c r="NHL5" s="133"/>
      <c r="NHM5" s="133"/>
      <c r="NHN5" s="133"/>
      <c r="NHO5" s="133"/>
      <c r="NHP5" s="133"/>
      <c r="NHQ5" s="133"/>
      <c r="NHR5" s="133"/>
      <c r="NHS5" s="76"/>
      <c r="NHT5" s="76"/>
      <c r="NHU5" s="76"/>
      <c r="NHV5" s="132"/>
      <c r="NHW5" s="132"/>
      <c r="NHX5" s="132"/>
      <c r="NHY5" s="132"/>
      <c r="NHZ5" s="132"/>
      <c r="NIA5" s="132"/>
      <c r="NIB5" s="132"/>
      <c r="NIC5" s="132"/>
      <c r="NID5" s="132"/>
      <c r="NIE5" s="132"/>
      <c r="NIF5" s="132"/>
      <c r="NIG5" s="132"/>
      <c r="NIH5" s="132"/>
      <c r="NII5" s="132"/>
      <c r="NIJ5" s="132"/>
      <c r="NIK5" s="132"/>
      <c r="NIL5" s="132"/>
      <c r="NIM5" s="132"/>
      <c r="NIN5" s="133"/>
      <c r="NIO5" s="133"/>
      <c r="NIP5" s="133"/>
      <c r="NIQ5" s="133"/>
      <c r="NIR5" s="133"/>
      <c r="NIS5" s="133"/>
      <c r="NIT5" s="133"/>
      <c r="NIU5" s="133"/>
      <c r="NIV5" s="133"/>
      <c r="NIW5" s="133"/>
      <c r="NIX5" s="133"/>
      <c r="NIY5" s="133"/>
      <c r="NIZ5" s="133"/>
      <c r="NJA5" s="133"/>
      <c r="NJB5" s="133"/>
      <c r="NJC5" s="133"/>
      <c r="NJD5" s="133"/>
      <c r="NJE5" s="76"/>
      <c r="NJF5" s="76"/>
      <c r="NJG5" s="76"/>
      <c r="NJH5" s="132"/>
      <c r="NJI5" s="132"/>
      <c r="NJJ5" s="132"/>
      <c r="NJK5" s="132"/>
      <c r="NJL5" s="132"/>
      <c r="NJM5" s="132"/>
      <c r="NJN5" s="132"/>
      <c r="NJO5" s="132"/>
      <c r="NJP5" s="132"/>
      <c r="NJQ5" s="132"/>
      <c r="NJR5" s="132"/>
      <c r="NJS5" s="132"/>
      <c r="NJT5" s="132"/>
      <c r="NJU5" s="132"/>
      <c r="NJV5" s="132"/>
      <c r="NJW5" s="132"/>
      <c r="NJX5" s="132"/>
      <c r="NJY5" s="132"/>
      <c r="NJZ5" s="133"/>
      <c r="NKA5" s="133"/>
      <c r="NKB5" s="133"/>
      <c r="NKC5" s="133"/>
      <c r="NKD5" s="133"/>
      <c r="NKE5" s="133"/>
      <c r="NKF5" s="133"/>
      <c r="NKG5" s="133"/>
      <c r="NKH5" s="133"/>
      <c r="NKI5" s="133"/>
      <c r="NKJ5" s="133"/>
      <c r="NKK5" s="133"/>
      <c r="NKL5" s="133"/>
      <c r="NKM5" s="133"/>
      <c r="NKN5" s="133"/>
      <c r="NKO5" s="133"/>
      <c r="NKP5" s="133"/>
      <c r="NKQ5" s="76"/>
      <c r="NKR5" s="76"/>
      <c r="NKS5" s="76"/>
      <c r="NKT5" s="132"/>
      <c r="NKU5" s="132"/>
      <c r="NKV5" s="132"/>
      <c r="NKW5" s="132"/>
      <c r="NKX5" s="132"/>
      <c r="NKY5" s="132"/>
      <c r="NKZ5" s="132"/>
      <c r="NLA5" s="132"/>
      <c r="NLB5" s="132"/>
      <c r="NLC5" s="132"/>
      <c r="NLD5" s="132"/>
      <c r="NLE5" s="132"/>
      <c r="NLF5" s="132"/>
      <c r="NLG5" s="132"/>
      <c r="NLH5" s="132"/>
      <c r="NLI5" s="132"/>
      <c r="NLJ5" s="132"/>
      <c r="NLK5" s="132"/>
      <c r="NLL5" s="133"/>
      <c r="NLM5" s="133"/>
      <c r="NLN5" s="133"/>
      <c r="NLO5" s="133"/>
      <c r="NLP5" s="133"/>
      <c r="NLQ5" s="133"/>
      <c r="NLR5" s="133"/>
      <c r="NLS5" s="133"/>
      <c r="NLT5" s="133"/>
      <c r="NLU5" s="133"/>
      <c r="NLV5" s="133"/>
      <c r="NLW5" s="133"/>
      <c r="NLX5" s="133"/>
      <c r="NLY5" s="133"/>
      <c r="NLZ5" s="133"/>
      <c r="NMA5" s="133"/>
      <c r="NMB5" s="133"/>
      <c r="NMC5" s="76"/>
      <c r="NMD5" s="76"/>
      <c r="NME5" s="76"/>
      <c r="NMF5" s="132"/>
      <c r="NMG5" s="132"/>
      <c r="NMH5" s="132"/>
      <c r="NMI5" s="132"/>
      <c r="NMJ5" s="132"/>
      <c r="NMK5" s="132"/>
      <c r="NML5" s="132"/>
      <c r="NMM5" s="132"/>
      <c r="NMN5" s="132"/>
      <c r="NMO5" s="132"/>
      <c r="NMP5" s="132"/>
      <c r="NMQ5" s="132"/>
      <c r="NMR5" s="132"/>
      <c r="NMS5" s="132"/>
      <c r="NMT5" s="132"/>
      <c r="NMU5" s="132"/>
      <c r="NMV5" s="132"/>
      <c r="NMW5" s="132"/>
      <c r="NMX5" s="133"/>
      <c r="NMY5" s="133"/>
      <c r="NMZ5" s="133"/>
      <c r="NNA5" s="133"/>
      <c r="NNB5" s="133"/>
      <c r="NNC5" s="133"/>
      <c r="NND5" s="133"/>
      <c r="NNE5" s="133"/>
      <c r="NNF5" s="133"/>
      <c r="NNG5" s="133"/>
      <c r="NNH5" s="133"/>
      <c r="NNI5" s="133"/>
      <c r="NNJ5" s="133"/>
      <c r="NNK5" s="133"/>
      <c r="NNL5" s="133"/>
      <c r="NNM5" s="133"/>
      <c r="NNN5" s="133"/>
      <c r="NNO5" s="76"/>
      <c r="NNP5" s="76"/>
      <c r="NNQ5" s="76"/>
      <c r="NNR5" s="132"/>
      <c r="NNS5" s="132"/>
      <c r="NNT5" s="132"/>
      <c r="NNU5" s="132"/>
      <c r="NNV5" s="132"/>
      <c r="NNW5" s="132"/>
      <c r="NNX5" s="132"/>
      <c r="NNY5" s="132"/>
      <c r="NNZ5" s="132"/>
      <c r="NOA5" s="132"/>
      <c r="NOB5" s="132"/>
      <c r="NOC5" s="132"/>
      <c r="NOD5" s="132"/>
      <c r="NOE5" s="132"/>
      <c r="NOF5" s="132"/>
      <c r="NOG5" s="132"/>
      <c r="NOH5" s="132"/>
      <c r="NOI5" s="132"/>
      <c r="NOJ5" s="133"/>
      <c r="NOK5" s="133"/>
      <c r="NOL5" s="133"/>
      <c r="NOM5" s="133"/>
      <c r="NON5" s="133"/>
      <c r="NOO5" s="133"/>
      <c r="NOP5" s="133"/>
      <c r="NOQ5" s="133"/>
      <c r="NOR5" s="133"/>
      <c r="NOS5" s="133"/>
      <c r="NOT5" s="133"/>
      <c r="NOU5" s="133"/>
      <c r="NOV5" s="133"/>
      <c r="NOW5" s="133"/>
      <c r="NOX5" s="133"/>
      <c r="NOY5" s="133"/>
      <c r="NOZ5" s="133"/>
      <c r="NPA5" s="76"/>
      <c r="NPB5" s="76"/>
      <c r="NPC5" s="76"/>
      <c r="NPD5" s="132"/>
      <c r="NPE5" s="132"/>
      <c r="NPF5" s="132"/>
      <c r="NPG5" s="132"/>
      <c r="NPH5" s="132"/>
      <c r="NPI5" s="132"/>
      <c r="NPJ5" s="132"/>
      <c r="NPK5" s="132"/>
      <c r="NPL5" s="132"/>
      <c r="NPM5" s="132"/>
      <c r="NPN5" s="132"/>
      <c r="NPO5" s="132"/>
      <c r="NPP5" s="132"/>
      <c r="NPQ5" s="132"/>
      <c r="NPR5" s="132"/>
      <c r="NPS5" s="132"/>
      <c r="NPT5" s="132"/>
      <c r="NPU5" s="132"/>
      <c r="NPV5" s="133"/>
      <c r="NPW5" s="133"/>
      <c r="NPX5" s="133"/>
      <c r="NPY5" s="133"/>
      <c r="NPZ5" s="133"/>
      <c r="NQA5" s="133"/>
      <c r="NQB5" s="133"/>
      <c r="NQC5" s="133"/>
      <c r="NQD5" s="133"/>
      <c r="NQE5" s="133"/>
      <c r="NQF5" s="133"/>
      <c r="NQG5" s="133"/>
      <c r="NQH5" s="133"/>
      <c r="NQI5" s="133"/>
      <c r="NQJ5" s="133"/>
      <c r="NQK5" s="133"/>
      <c r="NQL5" s="133"/>
      <c r="NQM5" s="76"/>
      <c r="NQN5" s="76"/>
      <c r="NQO5" s="76"/>
      <c r="NQP5" s="132"/>
      <c r="NQQ5" s="132"/>
      <c r="NQR5" s="132"/>
      <c r="NQS5" s="132"/>
      <c r="NQT5" s="132"/>
      <c r="NQU5" s="132"/>
      <c r="NQV5" s="132"/>
      <c r="NQW5" s="132"/>
      <c r="NQX5" s="132"/>
      <c r="NQY5" s="132"/>
      <c r="NQZ5" s="132"/>
      <c r="NRA5" s="132"/>
      <c r="NRB5" s="132"/>
      <c r="NRC5" s="132"/>
      <c r="NRD5" s="132"/>
      <c r="NRE5" s="132"/>
      <c r="NRF5" s="132"/>
      <c r="NRG5" s="132"/>
      <c r="NRH5" s="133"/>
      <c r="NRI5" s="133"/>
      <c r="NRJ5" s="133"/>
      <c r="NRK5" s="133"/>
      <c r="NRL5" s="133"/>
      <c r="NRM5" s="133"/>
      <c r="NRN5" s="133"/>
      <c r="NRO5" s="133"/>
      <c r="NRP5" s="133"/>
      <c r="NRQ5" s="133"/>
      <c r="NRR5" s="133"/>
      <c r="NRS5" s="133"/>
      <c r="NRT5" s="133"/>
      <c r="NRU5" s="133"/>
      <c r="NRV5" s="133"/>
      <c r="NRW5" s="133"/>
      <c r="NRX5" s="133"/>
      <c r="NRY5" s="76"/>
      <c r="NRZ5" s="76"/>
      <c r="NSA5" s="76"/>
      <c r="NSB5" s="132"/>
      <c r="NSC5" s="132"/>
      <c r="NSD5" s="132"/>
      <c r="NSE5" s="132"/>
      <c r="NSF5" s="132"/>
      <c r="NSG5" s="132"/>
      <c r="NSH5" s="132"/>
      <c r="NSI5" s="132"/>
      <c r="NSJ5" s="132"/>
      <c r="NSK5" s="132"/>
      <c r="NSL5" s="132"/>
      <c r="NSM5" s="132"/>
      <c r="NSN5" s="132"/>
      <c r="NSO5" s="132"/>
      <c r="NSP5" s="132"/>
      <c r="NSQ5" s="132"/>
      <c r="NSR5" s="132"/>
      <c r="NSS5" s="132"/>
      <c r="NST5" s="133"/>
      <c r="NSU5" s="133"/>
      <c r="NSV5" s="133"/>
      <c r="NSW5" s="133"/>
      <c r="NSX5" s="133"/>
      <c r="NSY5" s="133"/>
      <c r="NSZ5" s="133"/>
      <c r="NTA5" s="133"/>
      <c r="NTB5" s="133"/>
      <c r="NTC5" s="133"/>
      <c r="NTD5" s="133"/>
      <c r="NTE5" s="133"/>
      <c r="NTF5" s="133"/>
      <c r="NTG5" s="133"/>
      <c r="NTH5" s="133"/>
      <c r="NTI5" s="133"/>
      <c r="NTJ5" s="133"/>
      <c r="NTK5" s="76"/>
      <c r="NTL5" s="76"/>
      <c r="NTM5" s="76"/>
      <c r="NTN5" s="132"/>
      <c r="NTO5" s="132"/>
      <c r="NTP5" s="132"/>
      <c r="NTQ5" s="132"/>
      <c r="NTR5" s="132"/>
      <c r="NTS5" s="132"/>
      <c r="NTT5" s="132"/>
      <c r="NTU5" s="132"/>
      <c r="NTV5" s="132"/>
      <c r="NTW5" s="132"/>
      <c r="NTX5" s="132"/>
      <c r="NTY5" s="132"/>
      <c r="NTZ5" s="132"/>
      <c r="NUA5" s="132"/>
      <c r="NUB5" s="132"/>
      <c r="NUC5" s="132"/>
      <c r="NUD5" s="132"/>
      <c r="NUE5" s="132"/>
      <c r="NUF5" s="133"/>
      <c r="NUG5" s="133"/>
      <c r="NUH5" s="133"/>
      <c r="NUI5" s="133"/>
      <c r="NUJ5" s="133"/>
      <c r="NUK5" s="133"/>
      <c r="NUL5" s="133"/>
      <c r="NUM5" s="133"/>
      <c r="NUN5" s="133"/>
      <c r="NUO5" s="133"/>
      <c r="NUP5" s="133"/>
      <c r="NUQ5" s="133"/>
      <c r="NUR5" s="133"/>
      <c r="NUS5" s="133"/>
      <c r="NUT5" s="133"/>
      <c r="NUU5" s="133"/>
      <c r="NUV5" s="133"/>
      <c r="NUW5" s="76"/>
      <c r="NUX5" s="76"/>
      <c r="NUY5" s="76"/>
      <c r="NUZ5" s="132"/>
      <c r="NVA5" s="132"/>
      <c r="NVB5" s="132"/>
      <c r="NVC5" s="132"/>
      <c r="NVD5" s="132"/>
      <c r="NVE5" s="132"/>
      <c r="NVF5" s="132"/>
      <c r="NVG5" s="132"/>
      <c r="NVH5" s="132"/>
      <c r="NVI5" s="132"/>
      <c r="NVJ5" s="132"/>
      <c r="NVK5" s="132"/>
      <c r="NVL5" s="132"/>
      <c r="NVM5" s="132"/>
      <c r="NVN5" s="132"/>
      <c r="NVO5" s="132"/>
      <c r="NVP5" s="132"/>
      <c r="NVQ5" s="132"/>
      <c r="NVR5" s="133"/>
      <c r="NVS5" s="133"/>
      <c r="NVT5" s="133"/>
      <c r="NVU5" s="133"/>
      <c r="NVV5" s="133"/>
      <c r="NVW5" s="133"/>
      <c r="NVX5" s="133"/>
      <c r="NVY5" s="133"/>
      <c r="NVZ5" s="133"/>
      <c r="NWA5" s="133"/>
      <c r="NWB5" s="133"/>
      <c r="NWC5" s="133"/>
      <c r="NWD5" s="133"/>
      <c r="NWE5" s="133"/>
      <c r="NWF5" s="133"/>
      <c r="NWG5" s="133"/>
      <c r="NWH5" s="133"/>
      <c r="NWI5" s="76"/>
      <c r="NWJ5" s="76"/>
      <c r="NWK5" s="76"/>
      <c r="NWL5" s="132"/>
      <c r="NWM5" s="132"/>
      <c r="NWN5" s="132"/>
      <c r="NWO5" s="132"/>
      <c r="NWP5" s="132"/>
      <c r="NWQ5" s="132"/>
      <c r="NWR5" s="132"/>
      <c r="NWS5" s="132"/>
      <c r="NWT5" s="132"/>
      <c r="NWU5" s="132"/>
      <c r="NWV5" s="132"/>
      <c r="NWW5" s="132"/>
      <c r="NWX5" s="132"/>
      <c r="NWY5" s="132"/>
      <c r="NWZ5" s="132"/>
      <c r="NXA5" s="132"/>
      <c r="NXB5" s="132"/>
      <c r="NXC5" s="132"/>
      <c r="NXD5" s="133"/>
      <c r="NXE5" s="133"/>
      <c r="NXF5" s="133"/>
      <c r="NXG5" s="133"/>
      <c r="NXH5" s="133"/>
      <c r="NXI5" s="133"/>
      <c r="NXJ5" s="133"/>
      <c r="NXK5" s="133"/>
      <c r="NXL5" s="133"/>
      <c r="NXM5" s="133"/>
      <c r="NXN5" s="133"/>
      <c r="NXO5" s="133"/>
      <c r="NXP5" s="133"/>
      <c r="NXQ5" s="133"/>
      <c r="NXR5" s="133"/>
      <c r="NXS5" s="133"/>
      <c r="NXT5" s="133"/>
      <c r="NXU5" s="76"/>
      <c r="NXV5" s="76"/>
      <c r="NXW5" s="76"/>
      <c r="NXX5" s="132"/>
      <c r="NXY5" s="132"/>
      <c r="NXZ5" s="132"/>
      <c r="NYA5" s="132"/>
      <c r="NYB5" s="132"/>
      <c r="NYC5" s="132"/>
      <c r="NYD5" s="132"/>
      <c r="NYE5" s="132"/>
      <c r="NYF5" s="132"/>
      <c r="NYG5" s="132"/>
      <c r="NYH5" s="132"/>
      <c r="NYI5" s="132"/>
      <c r="NYJ5" s="132"/>
      <c r="NYK5" s="132"/>
      <c r="NYL5" s="132"/>
      <c r="NYM5" s="132"/>
      <c r="NYN5" s="132"/>
      <c r="NYO5" s="132"/>
      <c r="NYP5" s="133"/>
      <c r="NYQ5" s="133"/>
      <c r="NYR5" s="133"/>
      <c r="NYS5" s="133"/>
      <c r="NYT5" s="133"/>
      <c r="NYU5" s="133"/>
      <c r="NYV5" s="133"/>
      <c r="NYW5" s="133"/>
      <c r="NYX5" s="133"/>
      <c r="NYY5" s="133"/>
      <c r="NYZ5" s="133"/>
      <c r="NZA5" s="133"/>
      <c r="NZB5" s="133"/>
      <c r="NZC5" s="133"/>
      <c r="NZD5" s="133"/>
      <c r="NZE5" s="133"/>
      <c r="NZF5" s="133"/>
      <c r="NZG5" s="76"/>
      <c r="NZH5" s="76"/>
      <c r="NZI5" s="76"/>
      <c r="NZJ5" s="132"/>
      <c r="NZK5" s="132"/>
      <c r="NZL5" s="132"/>
      <c r="NZM5" s="132"/>
      <c r="NZN5" s="132"/>
      <c r="NZO5" s="132"/>
      <c r="NZP5" s="132"/>
      <c r="NZQ5" s="132"/>
      <c r="NZR5" s="132"/>
      <c r="NZS5" s="132"/>
      <c r="NZT5" s="132"/>
      <c r="NZU5" s="132"/>
      <c r="NZV5" s="132"/>
      <c r="NZW5" s="132"/>
      <c r="NZX5" s="132"/>
      <c r="NZY5" s="132"/>
      <c r="NZZ5" s="132"/>
      <c r="OAA5" s="132"/>
      <c r="OAB5" s="133"/>
      <c r="OAC5" s="133"/>
      <c r="OAD5" s="133"/>
      <c r="OAE5" s="133"/>
      <c r="OAF5" s="133"/>
      <c r="OAG5" s="133"/>
      <c r="OAH5" s="133"/>
      <c r="OAI5" s="133"/>
      <c r="OAJ5" s="133"/>
      <c r="OAK5" s="133"/>
      <c r="OAL5" s="133"/>
      <c r="OAM5" s="133"/>
      <c r="OAN5" s="133"/>
      <c r="OAO5" s="133"/>
      <c r="OAP5" s="133"/>
      <c r="OAQ5" s="133"/>
      <c r="OAR5" s="133"/>
      <c r="OAS5" s="76"/>
      <c r="OAT5" s="76"/>
      <c r="OAU5" s="76"/>
      <c r="OAV5" s="132"/>
      <c r="OAW5" s="132"/>
      <c r="OAX5" s="132"/>
      <c r="OAY5" s="132"/>
      <c r="OAZ5" s="132"/>
      <c r="OBA5" s="132"/>
      <c r="OBB5" s="132"/>
      <c r="OBC5" s="132"/>
      <c r="OBD5" s="132"/>
      <c r="OBE5" s="132"/>
      <c r="OBF5" s="132"/>
      <c r="OBG5" s="132"/>
      <c r="OBH5" s="132"/>
      <c r="OBI5" s="132"/>
      <c r="OBJ5" s="132"/>
      <c r="OBK5" s="132"/>
      <c r="OBL5" s="132"/>
      <c r="OBM5" s="132"/>
      <c r="OBN5" s="133"/>
      <c r="OBO5" s="133"/>
      <c r="OBP5" s="133"/>
      <c r="OBQ5" s="133"/>
      <c r="OBR5" s="133"/>
      <c r="OBS5" s="133"/>
      <c r="OBT5" s="133"/>
      <c r="OBU5" s="133"/>
      <c r="OBV5" s="133"/>
      <c r="OBW5" s="133"/>
      <c r="OBX5" s="133"/>
      <c r="OBY5" s="133"/>
      <c r="OBZ5" s="133"/>
      <c r="OCA5" s="133"/>
      <c r="OCB5" s="133"/>
      <c r="OCC5" s="133"/>
      <c r="OCD5" s="133"/>
      <c r="OCE5" s="76"/>
      <c r="OCF5" s="76"/>
      <c r="OCG5" s="76"/>
      <c r="OCH5" s="132"/>
      <c r="OCI5" s="132"/>
      <c r="OCJ5" s="132"/>
      <c r="OCK5" s="132"/>
      <c r="OCL5" s="132"/>
      <c r="OCM5" s="132"/>
      <c r="OCN5" s="132"/>
      <c r="OCO5" s="132"/>
      <c r="OCP5" s="132"/>
      <c r="OCQ5" s="132"/>
      <c r="OCR5" s="132"/>
      <c r="OCS5" s="132"/>
      <c r="OCT5" s="132"/>
      <c r="OCU5" s="132"/>
      <c r="OCV5" s="132"/>
      <c r="OCW5" s="132"/>
      <c r="OCX5" s="132"/>
      <c r="OCY5" s="132"/>
      <c r="OCZ5" s="133"/>
      <c r="ODA5" s="133"/>
      <c r="ODB5" s="133"/>
      <c r="ODC5" s="133"/>
      <c r="ODD5" s="133"/>
      <c r="ODE5" s="133"/>
      <c r="ODF5" s="133"/>
      <c r="ODG5" s="133"/>
      <c r="ODH5" s="133"/>
      <c r="ODI5" s="133"/>
      <c r="ODJ5" s="133"/>
      <c r="ODK5" s="133"/>
      <c r="ODL5" s="133"/>
      <c r="ODM5" s="133"/>
      <c r="ODN5" s="133"/>
      <c r="ODO5" s="133"/>
      <c r="ODP5" s="133"/>
      <c r="ODQ5" s="76"/>
      <c r="ODR5" s="76"/>
      <c r="ODS5" s="76"/>
      <c r="ODT5" s="132"/>
      <c r="ODU5" s="132"/>
      <c r="ODV5" s="132"/>
      <c r="ODW5" s="132"/>
      <c r="ODX5" s="132"/>
      <c r="ODY5" s="132"/>
      <c r="ODZ5" s="132"/>
      <c r="OEA5" s="132"/>
      <c r="OEB5" s="132"/>
      <c r="OEC5" s="132"/>
      <c r="OED5" s="132"/>
      <c r="OEE5" s="132"/>
      <c r="OEF5" s="132"/>
      <c r="OEG5" s="132"/>
      <c r="OEH5" s="132"/>
      <c r="OEI5" s="132"/>
      <c r="OEJ5" s="132"/>
      <c r="OEK5" s="132"/>
      <c r="OEL5" s="133"/>
      <c r="OEM5" s="133"/>
      <c r="OEN5" s="133"/>
      <c r="OEO5" s="133"/>
      <c r="OEP5" s="133"/>
      <c r="OEQ5" s="133"/>
      <c r="OER5" s="133"/>
      <c r="OES5" s="133"/>
      <c r="OET5" s="133"/>
      <c r="OEU5" s="133"/>
      <c r="OEV5" s="133"/>
      <c r="OEW5" s="133"/>
      <c r="OEX5" s="133"/>
      <c r="OEY5" s="133"/>
      <c r="OEZ5" s="133"/>
      <c r="OFA5" s="133"/>
      <c r="OFB5" s="133"/>
      <c r="OFC5" s="76"/>
      <c r="OFD5" s="76"/>
      <c r="OFE5" s="76"/>
      <c r="OFF5" s="132"/>
      <c r="OFG5" s="132"/>
      <c r="OFH5" s="132"/>
      <c r="OFI5" s="132"/>
      <c r="OFJ5" s="132"/>
      <c r="OFK5" s="132"/>
      <c r="OFL5" s="132"/>
      <c r="OFM5" s="132"/>
      <c r="OFN5" s="132"/>
      <c r="OFO5" s="132"/>
      <c r="OFP5" s="132"/>
      <c r="OFQ5" s="132"/>
      <c r="OFR5" s="132"/>
      <c r="OFS5" s="132"/>
      <c r="OFT5" s="132"/>
      <c r="OFU5" s="132"/>
      <c r="OFV5" s="132"/>
      <c r="OFW5" s="132"/>
      <c r="OFX5" s="133"/>
      <c r="OFY5" s="133"/>
      <c r="OFZ5" s="133"/>
      <c r="OGA5" s="133"/>
      <c r="OGB5" s="133"/>
      <c r="OGC5" s="133"/>
      <c r="OGD5" s="133"/>
      <c r="OGE5" s="133"/>
      <c r="OGF5" s="133"/>
      <c r="OGG5" s="133"/>
      <c r="OGH5" s="133"/>
      <c r="OGI5" s="133"/>
      <c r="OGJ5" s="133"/>
      <c r="OGK5" s="133"/>
      <c r="OGL5" s="133"/>
      <c r="OGM5" s="133"/>
      <c r="OGN5" s="133"/>
      <c r="OGO5" s="76"/>
      <c r="OGP5" s="76"/>
      <c r="OGQ5" s="76"/>
      <c r="OGR5" s="132"/>
      <c r="OGS5" s="132"/>
      <c r="OGT5" s="132"/>
      <c r="OGU5" s="132"/>
      <c r="OGV5" s="132"/>
      <c r="OGW5" s="132"/>
      <c r="OGX5" s="132"/>
      <c r="OGY5" s="132"/>
      <c r="OGZ5" s="132"/>
      <c r="OHA5" s="132"/>
      <c r="OHB5" s="132"/>
      <c r="OHC5" s="132"/>
      <c r="OHD5" s="132"/>
      <c r="OHE5" s="132"/>
      <c r="OHF5" s="132"/>
      <c r="OHG5" s="132"/>
      <c r="OHH5" s="132"/>
      <c r="OHI5" s="132"/>
      <c r="OHJ5" s="133"/>
      <c r="OHK5" s="133"/>
      <c r="OHL5" s="133"/>
      <c r="OHM5" s="133"/>
      <c r="OHN5" s="133"/>
      <c r="OHO5" s="133"/>
      <c r="OHP5" s="133"/>
      <c r="OHQ5" s="133"/>
      <c r="OHR5" s="133"/>
      <c r="OHS5" s="133"/>
      <c r="OHT5" s="133"/>
      <c r="OHU5" s="133"/>
      <c r="OHV5" s="133"/>
      <c r="OHW5" s="133"/>
      <c r="OHX5" s="133"/>
      <c r="OHY5" s="133"/>
      <c r="OHZ5" s="133"/>
      <c r="OIA5" s="76"/>
      <c r="OIB5" s="76"/>
      <c r="OIC5" s="76"/>
      <c r="OID5" s="132"/>
      <c r="OIE5" s="132"/>
      <c r="OIF5" s="132"/>
      <c r="OIG5" s="132"/>
      <c r="OIH5" s="132"/>
      <c r="OII5" s="132"/>
      <c r="OIJ5" s="132"/>
      <c r="OIK5" s="132"/>
      <c r="OIL5" s="132"/>
      <c r="OIM5" s="132"/>
      <c r="OIN5" s="132"/>
      <c r="OIO5" s="132"/>
      <c r="OIP5" s="132"/>
      <c r="OIQ5" s="132"/>
      <c r="OIR5" s="132"/>
      <c r="OIS5" s="132"/>
      <c r="OIT5" s="132"/>
      <c r="OIU5" s="132"/>
      <c r="OIV5" s="133"/>
      <c r="OIW5" s="133"/>
      <c r="OIX5" s="133"/>
      <c r="OIY5" s="133"/>
      <c r="OIZ5" s="133"/>
      <c r="OJA5" s="133"/>
      <c r="OJB5" s="133"/>
      <c r="OJC5" s="133"/>
      <c r="OJD5" s="133"/>
      <c r="OJE5" s="133"/>
      <c r="OJF5" s="133"/>
      <c r="OJG5" s="133"/>
      <c r="OJH5" s="133"/>
      <c r="OJI5" s="133"/>
      <c r="OJJ5" s="133"/>
      <c r="OJK5" s="133"/>
      <c r="OJL5" s="133"/>
      <c r="OJM5" s="76"/>
      <c r="OJN5" s="76"/>
      <c r="OJO5" s="76"/>
      <c r="OJP5" s="132"/>
      <c r="OJQ5" s="132"/>
      <c r="OJR5" s="132"/>
      <c r="OJS5" s="132"/>
      <c r="OJT5" s="132"/>
      <c r="OJU5" s="132"/>
      <c r="OJV5" s="132"/>
      <c r="OJW5" s="132"/>
      <c r="OJX5" s="132"/>
      <c r="OJY5" s="132"/>
      <c r="OJZ5" s="132"/>
      <c r="OKA5" s="132"/>
      <c r="OKB5" s="132"/>
      <c r="OKC5" s="132"/>
      <c r="OKD5" s="132"/>
      <c r="OKE5" s="132"/>
      <c r="OKF5" s="132"/>
      <c r="OKG5" s="132"/>
      <c r="OKH5" s="133"/>
      <c r="OKI5" s="133"/>
      <c r="OKJ5" s="133"/>
      <c r="OKK5" s="133"/>
      <c r="OKL5" s="133"/>
      <c r="OKM5" s="133"/>
      <c r="OKN5" s="133"/>
      <c r="OKO5" s="133"/>
      <c r="OKP5" s="133"/>
      <c r="OKQ5" s="133"/>
      <c r="OKR5" s="133"/>
      <c r="OKS5" s="133"/>
      <c r="OKT5" s="133"/>
      <c r="OKU5" s="133"/>
      <c r="OKV5" s="133"/>
      <c r="OKW5" s="133"/>
      <c r="OKX5" s="133"/>
      <c r="OKY5" s="76"/>
      <c r="OKZ5" s="76"/>
      <c r="OLA5" s="76"/>
      <c r="OLB5" s="132"/>
      <c r="OLC5" s="132"/>
      <c r="OLD5" s="132"/>
      <c r="OLE5" s="132"/>
      <c r="OLF5" s="132"/>
      <c r="OLG5" s="132"/>
      <c r="OLH5" s="132"/>
      <c r="OLI5" s="132"/>
      <c r="OLJ5" s="132"/>
      <c r="OLK5" s="132"/>
      <c r="OLL5" s="132"/>
      <c r="OLM5" s="132"/>
      <c r="OLN5" s="132"/>
      <c r="OLO5" s="132"/>
      <c r="OLP5" s="132"/>
      <c r="OLQ5" s="132"/>
      <c r="OLR5" s="132"/>
      <c r="OLS5" s="132"/>
      <c r="OLT5" s="133"/>
      <c r="OLU5" s="133"/>
      <c r="OLV5" s="133"/>
      <c r="OLW5" s="133"/>
      <c r="OLX5" s="133"/>
      <c r="OLY5" s="133"/>
      <c r="OLZ5" s="133"/>
      <c r="OMA5" s="133"/>
      <c r="OMB5" s="133"/>
      <c r="OMC5" s="133"/>
      <c r="OMD5" s="133"/>
      <c r="OME5" s="133"/>
      <c r="OMF5" s="133"/>
      <c r="OMG5" s="133"/>
      <c r="OMH5" s="133"/>
      <c r="OMI5" s="133"/>
      <c r="OMJ5" s="133"/>
      <c r="OMK5" s="76"/>
      <c r="OML5" s="76"/>
      <c r="OMM5" s="76"/>
      <c r="OMN5" s="132"/>
      <c r="OMO5" s="132"/>
      <c r="OMP5" s="132"/>
      <c r="OMQ5" s="132"/>
      <c r="OMR5" s="132"/>
      <c r="OMS5" s="132"/>
      <c r="OMT5" s="132"/>
      <c r="OMU5" s="132"/>
      <c r="OMV5" s="132"/>
      <c r="OMW5" s="132"/>
      <c r="OMX5" s="132"/>
      <c r="OMY5" s="132"/>
      <c r="OMZ5" s="132"/>
      <c r="ONA5" s="132"/>
      <c r="ONB5" s="132"/>
      <c r="ONC5" s="132"/>
      <c r="OND5" s="132"/>
      <c r="ONE5" s="132"/>
      <c r="ONF5" s="133"/>
      <c r="ONG5" s="133"/>
      <c r="ONH5" s="133"/>
      <c r="ONI5" s="133"/>
      <c r="ONJ5" s="133"/>
      <c r="ONK5" s="133"/>
      <c r="ONL5" s="133"/>
      <c r="ONM5" s="133"/>
      <c r="ONN5" s="133"/>
      <c r="ONO5" s="133"/>
      <c r="ONP5" s="133"/>
      <c r="ONQ5" s="133"/>
      <c r="ONR5" s="133"/>
      <c r="ONS5" s="133"/>
      <c r="ONT5" s="133"/>
      <c r="ONU5" s="133"/>
      <c r="ONV5" s="133"/>
      <c r="ONW5" s="76"/>
      <c r="ONX5" s="76"/>
      <c r="ONY5" s="76"/>
      <c r="ONZ5" s="132"/>
      <c r="OOA5" s="132"/>
      <c r="OOB5" s="132"/>
      <c r="OOC5" s="132"/>
      <c r="OOD5" s="132"/>
      <c r="OOE5" s="132"/>
      <c r="OOF5" s="132"/>
      <c r="OOG5" s="132"/>
      <c r="OOH5" s="132"/>
      <c r="OOI5" s="132"/>
      <c r="OOJ5" s="132"/>
      <c r="OOK5" s="132"/>
      <c r="OOL5" s="132"/>
      <c r="OOM5" s="132"/>
      <c r="OON5" s="132"/>
      <c r="OOO5" s="132"/>
      <c r="OOP5" s="132"/>
      <c r="OOQ5" s="132"/>
      <c r="OOR5" s="133"/>
      <c r="OOS5" s="133"/>
      <c r="OOT5" s="133"/>
      <c r="OOU5" s="133"/>
      <c r="OOV5" s="133"/>
      <c r="OOW5" s="133"/>
      <c r="OOX5" s="133"/>
      <c r="OOY5" s="133"/>
      <c r="OOZ5" s="133"/>
      <c r="OPA5" s="133"/>
      <c r="OPB5" s="133"/>
      <c r="OPC5" s="133"/>
      <c r="OPD5" s="133"/>
      <c r="OPE5" s="133"/>
      <c r="OPF5" s="133"/>
      <c r="OPG5" s="133"/>
      <c r="OPH5" s="133"/>
      <c r="OPI5" s="76"/>
      <c r="OPJ5" s="76"/>
      <c r="OPK5" s="76"/>
      <c r="OPL5" s="132"/>
      <c r="OPM5" s="132"/>
      <c r="OPN5" s="132"/>
      <c r="OPO5" s="132"/>
      <c r="OPP5" s="132"/>
      <c r="OPQ5" s="132"/>
      <c r="OPR5" s="132"/>
      <c r="OPS5" s="132"/>
      <c r="OPT5" s="132"/>
      <c r="OPU5" s="132"/>
      <c r="OPV5" s="132"/>
      <c r="OPW5" s="132"/>
      <c r="OPX5" s="132"/>
      <c r="OPY5" s="132"/>
      <c r="OPZ5" s="132"/>
      <c r="OQA5" s="132"/>
      <c r="OQB5" s="132"/>
      <c r="OQC5" s="132"/>
      <c r="OQD5" s="133"/>
      <c r="OQE5" s="133"/>
      <c r="OQF5" s="133"/>
      <c r="OQG5" s="133"/>
      <c r="OQH5" s="133"/>
      <c r="OQI5" s="133"/>
      <c r="OQJ5" s="133"/>
      <c r="OQK5" s="133"/>
      <c r="OQL5" s="133"/>
      <c r="OQM5" s="133"/>
      <c r="OQN5" s="133"/>
      <c r="OQO5" s="133"/>
      <c r="OQP5" s="133"/>
      <c r="OQQ5" s="133"/>
      <c r="OQR5" s="133"/>
      <c r="OQS5" s="133"/>
      <c r="OQT5" s="133"/>
      <c r="OQU5" s="76"/>
      <c r="OQV5" s="76"/>
      <c r="OQW5" s="76"/>
      <c r="OQX5" s="132"/>
      <c r="OQY5" s="132"/>
      <c r="OQZ5" s="132"/>
      <c r="ORA5" s="132"/>
      <c r="ORB5" s="132"/>
      <c r="ORC5" s="132"/>
      <c r="ORD5" s="132"/>
      <c r="ORE5" s="132"/>
      <c r="ORF5" s="132"/>
      <c r="ORG5" s="132"/>
      <c r="ORH5" s="132"/>
      <c r="ORI5" s="132"/>
      <c r="ORJ5" s="132"/>
      <c r="ORK5" s="132"/>
      <c r="ORL5" s="132"/>
      <c r="ORM5" s="132"/>
      <c r="ORN5" s="132"/>
      <c r="ORO5" s="132"/>
      <c r="ORP5" s="133"/>
      <c r="ORQ5" s="133"/>
      <c r="ORR5" s="133"/>
      <c r="ORS5" s="133"/>
      <c r="ORT5" s="133"/>
      <c r="ORU5" s="133"/>
      <c r="ORV5" s="133"/>
      <c r="ORW5" s="133"/>
      <c r="ORX5" s="133"/>
      <c r="ORY5" s="133"/>
      <c r="ORZ5" s="133"/>
      <c r="OSA5" s="133"/>
      <c r="OSB5" s="133"/>
      <c r="OSC5" s="133"/>
      <c r="OSD5" s="133"/>
      <c r="OSE5" s="133"/>
      <c r="OSF5" s="133"/>
      <c r="OSG5" s="76"/>
      <c r="OSH5" s="76"/>
      <c r="OSI5" s="76"/>
      <c r="OSJ5" s="132"/>
      <c r="OSK5" s="132"/>
      <c r="OSL5" s="132"/>
      <c r="OSM5" s="132"/>
      <c r="OSN5" s="132"/>
      <c r="OSO5" s="132"/>
      <c r="OSP5" s="132"/>
      <c r="OSQ5" s="132"/>
      <c r="OSR5" s="132"/>
      <c r="OSS5" s="132"/>
      <c r="OST5" s="132"/>
      <c r="OSU5" s="132"/>
      <c r="OSV5" s="132"/>
      <c r="OSW5" s="132"/>
      <c r="OSX5" s="132"/>
      <c r="OSY5" s="132"/>
      <c r="OSZ5" s="132"/>
      <c r="OTA5" s="132"/>
      <c r="OTB5" s="133"/>
      <c r="OTC5" s="133"/>
      <c r="OTD5" s="133"/>
      <c r="OTE5" s="133"/>
      <c r="OTF5" s="133"/>
      <c r="OTG5" s="133"/>
      <c r="OTH5" s="133"/>
      <c r="OTI5" s="133"/>
      <c r="OTJ5" s="133"/>
      <c r="OTK5" s="133"/>
      <c r="OTL5" s="133"/>
      <c r="OTM5" s="133"/>
      <c r="OTN5" s="133"/>
      <c r="OTO5" s="133"/>
      <c r="OTP5" s="133"/>
      <c r="OTQ5" s="133"/>
      <c r="OTR5" s="133"/>
      <c r="OTS5" s="76"/>
      <c r="OTT5" s="76"/>
      <c r="OTU5" s="76"/>
      <c r="OTV5" s="132"/>
      <c r="OTW5" s="132"/>
      <c r="OTX5" s="132"/>
      <c r="OTY5" s="132"/>
      <c r="OTZ5" s="132"/>
      <c r="OUA5" s="132"/>
      <c r="OUB5" s="132"/>
      <c r="OUC5" s="132"/>
      <c r="OUD5" s="132"/>
      <c r="OUE5" s="132"/>
      <c r="OUF5" s="132"/>
      <c r="OUG5" s="132"/>
      <c r="OUH5" s="132"/>
      <c r="OUI5" s="132"/>
      <c r="OUJ5" s="132"/>
      <c r="OUK5" s="132"/>
      <c r="OUL5" s="132"/>
      <c r="OUM5" s="132"/>
      <c r="OUN5" s="133"/>
      <c r="OUO5" s="133"/>
      <c r="OUP5" s="133"/>
      <c r="OUQ5" s="133"/>
      <c r="OUR5" s="133"/>
      <c r="OUS5" s="133"/>
      <c r="OUT5" s="133"/>
      <c r="OUU5" s="133"/>
      <c r="OUV5" s="133"/>
      <c r="OUW5" s="133"/>
      <c r="OUX5" s="133"/>
      <c r="OUY5" s="133"/>
      <c r="OUZ5" s="133"/>
      <c r="OVA5" s="133"/>
      <c r="OVB5" s="133"/>
      <c r="OVC5" s="133"/>
      <c r="OVD5" s="133"/>
      <c r="OVE5" s="76"/>
      <c r="OVF5" s="76"/>
      <c r="OVG5" s="76"/>
      <c r="OVH5" s="132"/>
      <c r="OVI5" s="132"/>
      <c r="OVJ5" s="132"/>
      <c r="OVK5" s="132"/>
      <c r="OVL5" s="132"/>
      <c r="OVM5" s="132"/>
      <c r="OVN5" s="132"/>
      <c r="OVO5" s="132"/>
      <c r="OVP5" s="132"/>
      <c r="OVQ5" s="132"/>
      <c r="OVR5" s="132"/>
      <c r="OVS5" s="132"/>
      <c r="OVT5" s="132"/>
      <c r="OVU5" s="132"/>
      <c r="OVV5" s="132"/>
      <c r="OVW5" s="132"/>
      <c r="OVX5" s="132"/>
      <c r="OVY5" s="132"/>
      <c r="OVZ5" s="133"/>
      <c r="OWA5" s="133"/>
      <c r="OWB5" s="133"/>
      <c r="OWC5" s="133"/>
      <c r="OWD5" s="133"/>
      <c r="OWE5" s="133"/>
      <c r="OWF5" s="133"/>
      <c r="OWG5" s="133"/>
      <c r="OWH5" s="133"/>
      <c r="OWI5" s="133"/>
      <c r="OWJ5" s="133"/>
      <c r="OWK5" s="133"/>
      <c r="OWL5" s="133"/>
      <c r="OWM5" s="133"/>
      <c r="OWN5" s="133"/>
      <c r="OWO5" s="133"/>
      <c r="OWP5" s="133"/>
      <c r="OWQ5" s="76"/>
      <c r="OWR5" s="76"/>
      <c r="OWS5" s="76"/>
      <c r="OWT5" s="132"/>
      <c r="OWU5" s="132"/>
      <c r="OWV5" s="132"/>
      <c r="OWW5" s="132"/>
      <c r="OWX5" s="132"/>
      <c r="OWY5" s="132"/>
      <c r="OWZ5" s="132"/>
      <c r="OXA5" s="132"/>
      <c r="OXB5" s="132"/>
      <c r="OXC5" s="132"/>
      <c r="OXD5" s="132"/>
      <c r="OXE5" s="132"/>
      <c r="OXF5" s="132"/>
      <c r="OXG5" s="132"/>
      <c r="OXH5" s="132"/>
      <c r="OXI5" s="132"/>
      <c r="OXJ5" s="132"/>
      <c r="OXK5" s="132"/>
      <c r="OXL5" s="133"/>
      <c r="OXM5" s="133"/>
      <c r="OXN5" s="133"/>
      <c r="OXO5" s="133"/>
      <c r="OXP5" s="133"/>
      <c r="OXQ5" s="133"/>
      <c r="OXR5" s="133"/>
      <c r="OXS5" s="133"/>
      <c r="OXT5" s="133"/>
      <c r="OXU5" s="133"/>
      <c r="OXV5" s="133"/>
      <c r="OXW5" s="133"/>
      <c r="OXX5" s="133"/>
      <c r="OXY5" s="133"/>
      <c r="OXZ5" s="133"/>
      <c r="OYA5" s="133"/>
      <c r="OYB5" s="133"/>
      <c r="OYC5" s="76"/>
      <c r="OYD5" s="76"/>
      <c r="OYE5" s="76"/>
      <c r="OYF5" s="132"/>
      <c r="OYG5" s="132"/>
      <c r="OYH5" s="132"/>
      <c r="OYI5" s="132"/>
      <c r="OYJ5" s="132"/>
      <c r="OYK5" s="132"/>
      <c r="OYL5" s="132"/>
      <c r="OYM5" s="132"/>
      <c r="OYN5" s="132"/>
      <c r="OYO5" s="132"/>
      <c r="OYP5" s="132"/>
      <c r="OYQ5" s="132"/>
      <c r="OYR5" s="132"/>
      <c r="OYS5" s="132"/>
      <c r="OYT5" s="132"/>
      <c r="OYU5" s="132"/>
      <c r="OYV5" s="132"/>
      <c r="OYW5" s="132"/>
      <c r="OYX5" s="133"/>
      <c r="OYY5" s="133"/>
      <c r="OYZ5" s="133"/>
      <c r="OZA5" s="133"/>
      <c r="OZB5" s="133"/>
      <c r="OZC5" s="133"/>
      <c r="OZD5" s="133"/>
      <c r="OZE5" s="133"/>
      <c r="OZF5" s="133"/>
      <c r="OZG5" s="133"/>
      <c r="OZH5" s="133"/>
      <c r="OZI5" s="133"/>
      <c r="OZJ5" s="133"/>
      <c r="OZK5" s="133"/>
      <c r="OZL5" s="133"/>
      <c r="OZM5" s="133"/>
      <c r="OZN5" s="133"/>
      <c r="OZO5" s="76"/>
      <c r="OZP5" s="76"/>
      <c r="OZQ5" s="76"/>
      <c r="OZR5" s="132"/>
      <c r="OZS5" s="132"/>
      <c r="OZT5" s="132"/>
      <c r="OZU5" s="132"/>
      <c r="OZV5" s="132"/>
      <c r="OZW5" s="132"/>
      <c r="OZX5" s="132"/>
      <c r="OZY5" s="132"/>
      <c r="OZZ5" s="132"/>
      <c r="PAA5" s="132"/>
      <c r="PAB5" s="132"/>
      <c r="PAC5" s="132"/>
      <c r="PAD5" s="132"/>
      <c r="PAE5" s="132"/>
      <c r="PAF5" s="132"/>
      <c r="PAG5" s="132"/>
      <c r="PAH5" s="132"/>
      <c r="PAI5" s="132"/>
      <c r="PAJ5" s="133"/>
      <c r="PAK5" s="133"/>
      <c r="PAL5" s="133"/>
      <c r="PAM5" s="133"/>
      <c r="PAN5" s="133"/>
      <c r="PAO5" s="133"/>
      <c r="PAP5" s="133"/>
      <c r="PAQ5" s="133"/>
      <c r="PAR5" s="133"/>
      <c r="PAS5" s="133"/>
      <c r="PAT5" s="133"/>
      <c r="PAU5" s="133"/>
      <c r="PAV5" s="133"/>
      <c r="PAW5" s="133"/>
      <c r="PAX5" s="133"/>
      <c r="PAY5" s="133"/>
      <c r="PAZ5" s="133"/>
      <c r="PBA5" s="76"/>
      <c r="PBB5" s="76"/>
      <c r="PBC5" s="76"/>
      <c r="PBD5" s="132"/>
      <c r="PBE5" s="132"/>
      <c r="PBF5" s="132"/>
      <c r="PBG5" s="132"/>
      <c r="PBH5" s="132"/>
      <c r="PBI5" s="132"/>
      <c r="PBJ5" s="132"/>
      <c r="PBK5" s="132"/>
      <c r="PBL5" s="132"/>
      <c r="PBM5" s="132"/>
      <c r="PBN5" s="132"/>
      <c r="PBO5" s="132"/>
      <c r="PBP5" s="132"/>
      <c r="PBQ5" s="132"/>
      <c r="PBR5" s="132"/>
      <c r="PBS5" s="132"/>
      <c r="PBT5" s="132"/>
      <c r="PBU5" s="132"/>
      <c r="PBV5" s="133"/>
      <c r="PBW5" s="133"/>
      <c r="PBX5" s="133"/>
      <c r="PBY5" s="133"/>
      <c r="PBZ5" s="133"/>
      <c r="PCA5" s="133"/>
      <c r="PCB5" s="133"/>
      <c r="PCC5" s="133"/>
      <c r="PCD5" s="133"/>
      <c r="PCE5" s="133"/>
      <c r="PCF5" s="133"/>
      <c r="PCG5" s="133"/>
      <c r="PCH5" s="133"/>
      <c r="PCI5" s="133"/>
      <c r="PCJ5" s="133"/>
      <c r="PCK5" s="133"/>
      <c r="PCL5" s="133"/>
      <c r="PCM5" s="76"/>
      <c r="PCN5" s="76"/>
      <c r="PCO5" s="76"/>
      <c r="PCP5" s="132"/>
      <c r="PCQ5" s="132"/>
      <c r="PCR5" s="132"/>
      <c r="PCS5" s="132"/>
      <c r="PCT5" s="132"/>
      <c r="PCU5" s="132"/>
      <c r="PCV5" s="132"/>
      <c r="PCW5" s="132"/>
      <c r="PCX5" s="132"/>
      <c r="PCY5" s="132"/>
      <c r="PCZ5" s="132"/>
      <c r="PDA5" s="132"/>
      <c r="PDB5" s="132"/>
      <c r="PDC5" s="132"/>
      <c r="PDD5" s="132"/>
      <c r="PDE5" s="132"/>
      <c r="PDF5" s="132"/>
      <c r="PDG5" s="132"/>
      <c r="PDH5" s="133"/>
      <c r="PDI5" s="133"/>
      <c r="PDJ5" s="133"/>
      <c r="PDK5" s="133"/>
      <c r="PDL5" s="133"/>
      <c r="PDM5" s="133"/>
      <c r="PDN5" s="133"/>
      <c r="PDO5" s="133"/>
      <c r="PDP5" s="133"/>
      <c r="PDQ5" s="133"/>
      <c r="PDR5" s="133"/>
      <c r="PDS5" s="133"/>
      <c r="PDT5" s="133"/>
      <c r="PDU5" s="133"/>
      <c r="PDV5" s="133"/>
      <c r="PDW5" s="133"/>
      <c r="PDX5" s="133"/>
      <c r="PDY5" s="76"/>
      <c r="PDZ5" s="76"/>
      <c r="PEA5" s="76"/>
      <c r="PEB5" s="132"/>
      <c r="PEC5" s="132"/>
      <c r="PED5" s="132"/>
      <c r="PEE5" s="132"/>
      <c r="PEF5" s="132"/>
      <c r="PEG5" s="132"/>
      <c r="PEH5" s="132"/>
      <c r="PEI5" s="132"/>
      <c r="PEJ5" s="132"/>
      <c r="PEK5" s="132"/>
      <c r="PEL5" s="132"/>
      <c r="PEM5" s="132"/>
      <c r="PEN5" s="132"/>
      <c r="PEO5" s="132"/>
      <c r="PEP5" s="132"/>
      <c r="PEQ5" s="132"/>
      <c r="PER5" s="132"/>
      <c r="PES5" s="132"/>
      <c r="PET5" s="133"/>
      <c r="PEU5" s="133"/>
      <c r="PEV5" s="133"/>
      <c r="PEW5" s="133"/>
      <c r="PEX5" s="133"/>
      <c r="PEY5" s="133"/>
      <c r="PEZ5" s="133"/>
      <c r="PFA5" s="133"/>
      <c r="PFB5" s="133"/>
      <c r="PFC5" s="133"/>
      <c r="PFD5" s="133"/>
      <c r="PFE5" s="133"/>
      <c r="PFF5" s="133"/>
      <c r="PFG5" s="133"/>
      <c r="PFH5" s="133"/>
      <c r="PFI5" s="133"/>
      <c r="PFJ5" s="133"/>
      <c r="PFK5" s="76"/>
      <c r="PFL5" s="76"/>
      <c r="PFM5" s="76"/>
      <c r="PFN5" s="132"/>
      <c r="PFO5" s="132"/>
      <c r="PFP5" s="132"/>
      <c r="PFQ5" s="132"/>
      <c r="PFR5" s="132"/>
      <c r="PFS5" s="132"/>
      <c r="PFT5" s="132"/>
      <c r="PFU5" s="132"/>
      <c r="PFV5" s="132"/>
      <c r="PFW5" s="132"/>
      <c r="PFX5" s="132"/>
      <c r="PFY5" s="132"/>
      <c r="PFZ5" s="132"/>
      <c r="PGA5" s="132"/>
      <c r="PGB5" s="132"/>
      <c r="PGC5" s="132"/>
      <c r="PGD5" s="132"/>
      <c r="PGE5" s="132"/>
      <c r="PGF5" s="133"/>
      <c r="PGG5" s="133"/>
      <c r="PGH5" s="133"/>
      <c r="PGI5" s="133"/>
      <c r="PGJ5" s="133"/>
      <c r="PGK5" s="133"/>
      <c r="PGL5" s="133"/>
      <c r="PGM5" s="133"/>
      <c r="PGN5" s="133"/>
      <c r="PGO5" s="133"/>
      <c r="PGP5" s="133"/>
      <c r="PGQ5" s="133"/>
      <c r="PGR5" s="133"/>
      <c r="PGS5" s="133"/>
      <c r="PGT5" s="133"/>
      <c r="PGU5" s="133"/>
      <c r="PGV5" s="133"/>
      <c r="PGW5" s="76"/>
      <c r="PGX5" s="76"/>
      <c r="PGY5" s="76"/>
      <c r="PGZ5" s="132"/>
      <c r="PHA5" s="132"/>
      <c r="PHB5" s="132"/>
      <c r="PHC5" s="132"/>
      <c r="PHD5" s="132"/>
      <c r="PHE5" s="132"/>
      <c r="PHF5" s="132"/>
      <c r="PHG5" s="132"/>
      <c r="PHH5" s="132"/>
      <c r="PHI5" s="132"/>
      <c r="PHJ5" s="132"/>
      <c r="PHK5" s="132"/>
      <c r="PHL5" s="132"/>
      <c r="PHM5" s="132"/>
      <c r="PHN5" s="132"/>
      <c r="PHO5" s="132"/>
      <c r="PHP5" s="132"/>
      <c r="PHQ5" s="132"/>
      <c r="PHR5" s="133"/>
      <c r="PHS5" s="133"/>
      <c r="PHT5" s="133"/>
      <c r="PHU5" s="133"/>
      <c r="PHV5" s="133"/>
      <c r="PHW5" s="133"/>
      <c r="PHX5" s="133"/>
      <c r="PHY5" s="133"/>
      <c r="PHZ5" s="133"/>
      <c r="PIA5" s="133"/>
      <c r="PIB5" s="133"/>
      <c r="PIC5" s="133"/>
      <c r="PID5" s="133"/>
      <c r="PIE5" s="133"/>
      <c r="PIF5" s="133"/>
      <c r="PIG5" s="133"/>
      <c r="PIH5" s="133"/>
      <c r="PII5" s="76"/>
      <c r="PIJ5" s="76"/>
      <c r="PIK5" s="76"/>
      <c r="PIL5" s="132"/>
      <c r="PIM5" s="132"/>
      <c r="PIN5" s="132"/>
      <c r="PIO5" s="132"/>
      <c r="PIP5" s="132"/>
      <c r="PIQ5" s="132"/>
      <c r="PIR5" s="132"/>
      <c r="PIS5" s="132"/>
      <c r="PIT5" s="132"/>
      <c r="PIU5" s="132"/>
      <c r="PIV5" s="132"/>
      <c r="PIW5" s="132"/>
      <c r="PIX5" s="132"/>
      <c r="PIY5" s="132"/>
      <c r="PIZ5" s="132"/>
      <c r="PJA5" s="132"/>
      <c r="PJB5" s="132"/>
      <c r="PJC5" s="132"/>
      <c r="PJD5" s="133"/>
      <c r="PJE5" s="133"/>
      <c r="PJF5" s="133"/>
      <c r="PJG5" s="133"/>
      <c r="PJH5" s="133"/>
      <c r="PJI5" s="133"/>
      <c r="PJJ5" s="133"/>
      <c r="PJK5" s="133"/>
      <c r="PJL5" s="133"/>
      <c r="PJM5" s="133"/>
      <c r="PJN5" s="133"/>
      <c r="PJO5" s="133"/>
      <c r="PJP5" s="133"/>
      <c r="PJQ5" s="133"/>
      <c r="PJR5" s="133"/>
      <c r="PJS5" s="133"/>
      <c r="PJT5" s="133"/>
      <c r="PJU5" s="76"/>
      <c r="PJV5" s="76"/>
      <c r="PJW5" s="76"/>
      <c r="PJX5" s="132"/>
      <c r="PJY5" s="132"/>
      <c r="PJZ5" s="132"/>
      <c r="PKA5" s="132"/>
      <c r="PKB5" s="132"/>
      <c r="PKC5" s="132"/>
      <c r="PKD5" s="132"/>
      <c r="PKE5" s="132"/>
      <c r="PKF5" s="132"/>
      <c r="PKG5" s="132"/>
      <c r="PKH5" s="132"/>
      <c r="PKI5" s="132"/>
      <c r="PKJ5" s="132"/>
      <c r="PKK5" s="132"/>
      <c r="PKL5" s="132"/>
      <c r="PKM5" s="132"/>
      <c r="PKN5" s="132"/>
      <c r="PKO5" s="132"/>
      <c r="PKP5" s="133"/>
      <c r="PKQ5" s="133"/>
      <c r="PKR5" s="133"/>
      <c r="PKS5" s="133"/>
      <c r="PKT5" s="133"/>
      <c r="PKU5" s="133"/>
      <c r="PKV5" s="133"/>
      <c r="PKW5" s="133"/>
      <c r="PKX5" s="133"/>
      <c r="PKY5" s="133"/>
      <c r="PKZ5" s="133"/>
      <c r="PLA5" s="133"/>
      <c r="PLB5" s="133"/>
      <c r="PLC5" s="133"/>
      <c r="PLD5" s="133"/>
      <c r="PLE5" s="133"/>
      <c r="PLF5" s="133"/>
      <c r="PLG5" s="76"/>
      <c r="PLH5" s="76"/>
      <c r="PLI5" s="76"/>
      <c r="PLJ5" s="132"/>
      <c r="PLK5" s="132"/>
      <c r="PLL5" s="132"/>
      <c r="PLM5" s="132"/>
      <c r="PLN5" s="132"/>
      <c r="PLO5" s="132"/>
      <c r="PLP5" s="132"/>
      <c r="PLQ5" s="132"/>
      <c r="PLR5" s="132"/>
      <c r="PLS5" s="132"/>
      <c r="PLT5" s="132"/>
      <c r="PLU5" s="132"/>
      <c r="PLV5" s="132"/>
      <c r="PLW5" s="132"/>
      <c r="PLX5" s="132"/>
      <c r="PLY5" s="132"/>
      <c r="PLZ5" s="132"/>
      <c r="PMA5" s="132"/>
      <c r="PMB5" s="133"/>
      <c r="PMC5" s="133"/>
      <c r="PMD5" s="133"/>
      <c r="PME5" s="133"/>
      <c r="PMF5" s="133"/>
      <c r="PMG5" s="133"/>
      <c r="PMH5" s="133"/>
      <c r="PMI5" s="133"/>
      <c r="PMJ5" s="133"/>
      <c r="PMK5" s="133"/>
      <c r="PML5" s="133"/>
      <c r="PMM5" s="133"/>
      <c r="PMN5" s="133"/>
      <c r="PMO5" s="133"/>
      <c r="PMP5" s="133"/>
      <c r="PMQ5" s="133"/>
      <c r="PMR5" s="133"/>
      <c r="PMS5" s="76"/>
      <c r="PMT5" s="76"/>
      <c r="PMU5" s="76"/>
      <c r="PMV5" s="132"/>
      <c r="PMW5" s="132"/>
      <c r="PMX5" s="132"/>
      <c r="PMY5" s="132"/>
      <c r="PMZ5" s="132"/>
      <c r="PNA5" s="132"/>
      <c r="PNB5" s="132"/>
      <c r="PNC5" s="132"/>
      <c r="PND5" s="132"/>
      <c r="PNE5" s="132"/>
      <c r="PNF5" s="132"/>
      <c r="PNG5" s="132"/>
      <c r="PNH5" s="132"/>
      <c r="PNI5" s="132"/>
      <c r="PNJ5" s="132"/>
      <c r="PNK5" s="132"/>
      <c r="PNL5" s="132"/>
      <c r="PNM5" s="132"/>
      <c r="PNN5" s="133"/>
      <c r="PNO5" s="133"/>
      <c r="PNP5" s="133"/>
      <c r="PNQ5" s="133"/>
      <c r="PNR5" s="133"/>
      <c r="PNS5" s="133"/>
      <c r="PNT5" s="133"/>
      <c r="PNU5" s="133"/>
      <c r="PNV5" s="133"/>
      <c r="PNW5" s="133"/>
      <c r="PNX5" s="133"/>
      <c r="PNY5" s="133"/>
      <c r="PNZ5" s="133"/>
      <c r="POA5" s="133"/>
      <c r="POB5" s="133"/>
      <c r="POC5" s="133"/>
      <c r="POD5" s="133"/>
      <c r="POE5" s="76"/>
      <c r="POF5" s="76"/>
      <c r="POG5" s="76"/>
      <c r="POH5" s="132"/>
      <c r="POI5" s="132"/>
      <c r="POJ5" s="132"/>
      <c r="POK5" s="132"/>
      <c r="POL5" s="132"/>
      <c r="POM5" s="132"/>
      <c r="PON5" s="132"/>
      <c r="POO5" s="132"/>
      <c r="POP5" s="132"/>
      <c r="POQ5" s="132"/>
      <c r="POR5" s="132"/>
      <c r="POS5" s="132"/>
      <c r="POT5" s="132"/>
      <c r="POU5" s="132"/>
      <c r="POV5" s="132"/>
      <c r="POW5" s="132"/>
      <c r="POX5" s="132"/>
      <c r="POY5" s="132"/>
      <c r="POZ5" s="133"/>
      <c r="PPA5" s="133"/>
      <c r="PPB5" s="133"/>
      <c r="PPC5" s="133"/>
      <c r="PPD5" s="133"/>
      <c r="PPE5" s="133"/>
      <c r="PPF5" s="133"/>
      <c r="PPG5" s="133"/>
      <c r="PPH5" s="133"/>
      <c r="PPI5" s="133"/>
      <c r="PPJ5" s="133"/>
      <c r="PPK5" s="133"/>
      <c r="PPL5" s="133"/>
      <c r="PPM5" s="133"/>
      <c r="PPN5" s="133"/>
      <c r="PPO5" s="133"/>
      <c r="PPP5" s="133"/>
      <c r="PPQ5" s="76"/>
      <c r="PPR5" s="76"/>
      <c r="PPS5" s="76"/>
      <c r="PPT5" s="132"/>
      <c r="PPU5" s="132"/>
      <c r="PPV5" s="132"/>
      <c r="PPW5" s="132"/>
      <c r="PPX5" s="132"/>
      <c r="PPY5" s="132"/>
      <c r="PPZ5" s="132"/>
      <c r="PQA5" s="132"/>
      <c r="PQB5" s="132"/>
      <c r="PQC5" s="132"/>
      <c r="PQD5" s="132"/>
      <c r="PQE5" s="132"/>
      <c r="PQF5" s="132"/>
      <c r="PQG5" s="132"/>
      <c r="PQH5" s="132"/>
      <c r="PQI5" s="132"/>
      <c r="PQJ5" s="132"/>
      <c r="PQK5" s="132"/>
      <c r="PQL5" s="133"/>
      <c r="PQM5" s="133"/>
      <c r="PQN5" s="133"/>
      <c r="PQO5" s="133"/>
      <c r="PQP5" s="133"/>
      <c r="PQQ5" s="133"/>
      <c r="PQR5" s="133"/>
      <c r="PQS5" s="133"/>
      <c r="PQT5" s="133"/>
      <c r="PQU5" s="133"/>
      <c r="PQV5" s="133"/>
      <c r="PQW5" s="133"/>
      <c r="PQX5" s="133"/>
      <c r="PQY5" s="133"/>
      <c r="PQZ5" s="133"/>
      <c r="PRA5" s="133"/>
      <c r="PRB5" s="133"/>
      <c r="PRC5" s="76"/>
      <c r="PRD5" s="76"/>
      <c r="PRE5" s="76"/>
      <c r="PRF5" s="132"/>
      <c r="PRG5" s="132"/>
      <c r="PRH5" s="132"/>
      <c r="PRI5" s="132"/>
      <c r="PRJ5" s="132"/>
      <c r="PRK5" s="132"/>
      <c r="PRL5" s="132"/>
      <c r="PRM5" s="132"/>
      <c r="PRN5" s="132"/>
      <c r="PRO5" s="132"/>
      <c r="PRP5" s="132"/>
      <c r="PRQ5" s="132"/>
      <c r="PRR5" s="132"/>
      <c r="PRS5" s="132"/>
      <c r="PRT5" s="132"/>
      <c r="PRU5" s="132"/>
      <c r="PRV5" s="132"/>
      <c r="PRW5" s="132"/>
      <c r="PRX5" s="133"/>
      <c r="PRY5" s="133"/>
      <c r="PRZ5" s="133"/>
      <c r="PSA5" s="133"/>
      <c r="PSB5" s="133"/>
      <c r="PSC5" s="133"/>
      <c r="PSD5" s="133"/>
      <c r="PSE5" s="133"/>
      <c r="PSF5" s="133"/>
      <c r="PSG5" s="133"/>
      <c r="PSH5" s="133"/>
      <c r="PSI5" s="133"/>
      <c r="PSJ5" s="133"/>
      <c r="PSK5" s="133"/>
      <c r="PSL5" s="133"/>
      <c r="PSM5" s="133"/>
      <c r="PSN5" s="133"/>
      <c r="PSO5" s="76"/>
      <c r="PSP5" s="76"/>
      <c r="PSQ5" s="76"/>
      <c r="PSR5" s="132"/>
      <c r="PSS5" s="132"/>
      <c r="PST5" s="132"/>
      <c r="PSU5" s="132"/>
      <c r="PSV5" s="132"/>
      <c r="PSW5" s="132"/>
      <c r="PSX5" s="132"/>
      <c r="PSY5" s="132"/>
      <c r="PSZ5" s="132"/>
      <c r="PTA5" s="132"/>
      <c r="PTB5" s="132"/>
      <c r="PTC5" s="132"/>
      <c r="PTD5" s="132"/>
      <c r="PTE5" s="132"/>
      <c r="PTF5" s="132"/>
      <c r="PTG5" s="132"/>
      <c r="PTH5" s="132"/>
      <c r="PTI5" s="132"/>
      <c r="PTJ5" s="133"/>
      <c r="PTK5" s="133"/>
      <c r="PTL5" s="133"/>
      <c r="PTM5" s="133"/>
      <c r="PTN5" s="133"/>
      <c r="PTO5" s="133"/>
      <c r="PTP5" s="133"/>
      <c r="PTQ5" s="133"/>
      <c r="PTR5" s="133"/>
      <c r="PTS5" s="133"/>
      <c r="PTT5" s="133"/>
      <c r="PTU5" s="133"/>
      <c r="PTV5" s="133"/>
      <c r="PTW5" s="133"/>
      <c r="PTX5" s="133"/>
      <c r="PTY5" s="133"/>
      <c r="PTZ5" s="133"/>
      <c r="PUA5" s="76"/>
      <c r="PUB5" s="76"/>
      <c r="PUC5" s="76"/>
      <c r="PUD5" s="132"/>
      <c r="PUE5" s="132"/>
      <c r="PUF5" s="132"/>
      <c r="PUG5" s="132"/>
      <c r="PUH5" s="132"/>
      <c r="PUI5" s="132"/>
      <c r="PUJ5" s="132"/>
      <c r="PUK5" s="132"/>
      <c r="PUL5" s="132"/>
      <c r="PUM5" s="132"/>
      <c r="PUN5" s="132"/>
      <c r="PUO5" s="132"/>
      <c r="PUP5" s="132"/>
      <c r="PUQ5" s="132"/>
      <c r="PUR5" s="132"/>
      <c r="PUS5" s="132"/>
      <c r="PUT5" s="132"/>
      <c r="PUU5" s="132"/>
      <c r="PUV5" s="133"/>
      <c r="PUW5" s="133"/>
      <c r="PUX5" s="133"/>
      <c r="PUY5" s="133"/>
      <c r="PUZ5" s="133"/>
      <c r="PVA5" s="133"/>
      <c r="PVB5" s="133"/>
      <c r="PVC5" s="133"/>
      <c r="PVD5" s="133"/>
      <c r="PVE5" s="133"/>
      <c r="PVF5" s="133"/>
      <c r="PVG5" s="133"/>
      <c r="PVH5" s="133"/>
      <c r="PVI5" s="133"/>
      <c r="PVJ5" s="133"/>
      <c r="PVK5" s="133"/>
      <c r="PVL5" s="133"/>
      <c r="PVM5" s="76"/>
      <c r="PVN5" s="76"/>
      <c r="PVO5" s="76"/>
      <c r="PVP5" s="132"/>
      <c r="PVQ5" s="132"/>
      <c r="PVR5" s="132"/>
      <c r="PVS5" s="132"/>
      <c r="PVT5" s="132"/>
      <c r="PVU5" s="132"/>
      <c r="PVV5" s="132"/>
      <c r="PVW5" s="132"/>
      <c r="PVX5" s="132"/>
      <c r="PVY5" s="132"/>
      <c r="PVZ5" s="132"/>
      <c r="PWA5" s="132"/>
      <c r="PWB5" s="132"/>
      <c r="PWC5" s="132"/>
      <c r="PWD5" s="132"/>
      <c r="PWE5" s="132"/>
      <c r="PWF5" s="132"/>
      <c r="PWG5" s="132"/>
      <c r="PWH5" s="133"/>
      <c r="PWI5" s="133"/>
      <c r="PWJ5" s="133"/>
      <c r="PWK5" s="133"/>
      <c r="PWL5" s="133"/>
      <c r="PWM5" s="133"/>
      <c r="PWN5" s="133"/>
      <c r="PWO5" s="133"/>
      <c r="PWP5" s="133"/>
      <c r="PWQ5" s="133"/>
      <c r="PWR5" s="133"/>
      <c r="PWS5" s="133"/>
      <c r="PWT5" s="133"/>
      <c r="PWU5" s="133"/>
      <c r="PWV5" s="133"/>
      <c r="PWW5" s="133"/>
      <c r="PWX5" s="133"/>
      <c r="PWY5" s="76"/>
      <c r="PWZ5" s="76"/>
      <c r="PXA5" s="76"/>
      <c r="PXB5" s="132"/>
      <c r="PXC5" s="132"/>
      <c r="PXD5" s="132"/>
      <c r="PXE5" s="132"/>
      <c r="PXF5" s="132"/>
      <c r="PXG5" s="132"/>
      <c r="PXH5" s="132"/>
      <c r="PXI5" s="132"/>
      <c r="PXJ5" s="132"/>
      <c r="PXK5" s="132"/>
      <c r="PXL5" s="132"/>
      <c r="PXM5" s="132"/>
      <c r="PXN5" s="132"/>
      <c r="PXO5" s="132"/>
      <c r="PXP5" s="132"/>
      <c r="PXQ5" s="132"/>
      <c r="PXR5" s="132"/>
      <c r="PXS5" s="132"/>
      <c r="PXT5" s="133"/>
      <c r="PXU5" s="133"/>
      <c r="PXV5" s="133"/>
      <c r="PXW5" s="133"/>
      <c r="PXX5" s="133"/>
      <c r="PXY5" s="133"/>
      <c r="PXZ5" s="133"/>
      <c r="PYA5" s="133"/>
      <c r="PYB5" s="133"/>
      <c r="PYC5" s="133"/>
      <c r="PYD5" s="133"/>
      <c r="PYE5" s="133"/>
      <c r="PYF5" s="133"/>
      <c r="PYG5" s="133"/>
      <c r="PYH5" s="133"/>
      <c r="PYI5" s="133"/>
      <c r="PYJ5" s="133"/>
      <c r="PYK5" s="76"/>
      <c r="PYL5" s="76"/>
      <c r="PYM5" s="76"/>
      <c r="PYN5" s="132"/>
      <c r="PYO5" s="132"/>
      <c r="PYP5" s="132"/>
      <c r="PYQ5" s="132"/>
      <c r="PYR5" s="132"/>
      <c r="PYS5" s="132"/>
      <c r="PYT5" s="132"/>
      <c r="PYU5" s="132"/>
      <c r="PYV5" s="132"/>
      <c r="PYW5" s="132"/>
      <c r="PYX5" s="132"/>
      <c r="PYY5" s="132"/>
      <c r="PYZ5" s="132"/>
      <c r="PZA5" s="132"/>
      <c r="PZB5" s="132"/>
      <c r="PZC5" s="132"/>
      <c r="PZD5" s="132"/>
      <c r="PZE5" s="132"/>
      <c r="PZF5" s="133"/>
      <c r="PZG5" s="133"/>
      <c r="PZH5" s="133"/>
      <c r="PZI5" s="133"/>
      <c r="PZJ5" s="133"/>
      <c r="PZK5" s="133"/>
      <c r="PZL5" s="133"/>
      <c r="PZM5" s="133"/>
      <c r="PZN5" s="133"/>
      <c r="PZO5" s="133"/>
      <c r="PZP5" s="133"/>
      <c r="PZQ5" s="133"/>
      <c r="PZR5" s="133"/>
      <c r="PZS5" s="133"/>
      <c r="PZT5" s="133"/>
      <c r="PZU5" s="133"/>
      <c r="PZV5" s="133"/>
      <c r="PZW5" s="76"/>
      <c r="PZX5" s="76"/>
      <c r="PZY5" s="76"/>
      <c r="PZZ5" s="132"/>
      <c r="QAA5" s="132"/>
      <c r="QAB5" s="132"/>
      <c r="QAC5" s="132"/>
      <c r="QAD5" s="132"/>
      <c r="QAE5" s="132"/>
      <c r="QAF5" s="132"/>
      <c r="QAG5" s="132"/>
      <c r="QAH5" s="132"/>
      <c r="QAI5" s="132"/>
      <c r="QAJ5" s="132"/>
      <c r="QAK5" s="132"/>
      <c r="QAL5" s="132"/>
      <c r="QAM5" s="132"/>
      <c r="QAN5" s="132"/>
      <c r="QAO5" s="132"/>
      <c r="QAP5" s="132"/>
      <c r="QAQ5" s="132"/>
      <c r="QAR5" s="133"/>
      <c r="QAS5" s="133"/>
      <c r="QAT5" s="133"/>
      <c r="QAU5" s="133"/>
      <c r="QAV5" s="133"/>
      <c r="QAW5" s="133"/>
      <c r="QAX5" s="133"/>
      <c r="QAY5" s="133"/>
      <c r="QAZ5" s="133"/>
      <c r="QBA5" s="133"/>
      <c r="QBB5" s="133"/>
      <c r="QBC5" s="133"/>
      <c r="QBD5" s="133"/>
      <c r="QBE5" s="133"/>
      <c r="QBF5" s="133"/>
      <c r="QBG5" s="133"/>
      <c r="QBH5" s="133"/>
      <c r="QBI5" s="76"/>
      <c r="QBJ5" s="76"/>
      <c r="QBK5" s="76"/>
      <c r="QBL5" s="132"/>
      <c r="QBM5" s="132"/>
      <c r="QBN5" s="132"/>
      <c r="QBO5" s="132"/>
      <c r="QBP5" s="132"/>
      <c r="QBQ5" s="132"/>
      <c r="QBR5" s="132"/>
      <c r="QBS5" s="132"/>
      <c r="QBT5" s="132"/>
      <c r="QBU5" s="132"/>
      <c r="QBV5" s="132"/>
      <c r="QBW5" s="132"/>
      <c r="QBX5" s="132"/>
      <c r="QBY5" s="132"/>
      <c r="QBZ5" s="132"/>
      <c r="QCA5" s="132"/>
      <c r="QCB5" s="132"/>
      <c r="QCC5" s="132"/>
      <c r="QCD5" s="133"/>
      <c r="QCE5" s="133"/>
      <c r="QCF5" s="133"/>
      <c r="QCG5" s="133"/>
      <c r="QCH5" s="133"/>
      <c r="QCI5" s="133"/>
      <c r="QCJ5" s="133"/>
      <c r="QCK5" s="133"/>
      <c r="QCL5" s="133"/>
      <c r="QCM5" s="133"/>
      <c r="QCN5" s="133"/>
      <c r="QCO5" s="133"/>
      <c r="QCP5" s="133"/>
      <c r="QCQ5" s="133"/>
      <c r="QCR5" s="133"/>
      <c r="QCS5" s="133"/>
      <c r="QCT5" s="133"/>
      <c r="QCU5" s="76"/>
      <c r="QCV5" s="76"/>
      <c r="QCW5" s="76"/>
      <c r="QCX5" s="132"/>
      <c r="QCY5" s="132"/>
      <c r="QCZ5" s="132"/>
      <c r="QDA5" s="132"/>
      <c r="QDB5" s="132"/>
      <c r="QDC5" s="132"/>
      <c r="QDD5" s="132"/>
      <c r="QDE5" s="132"/>
      <c r="QDF5" s="132"/>
      <c r="QDG5" s="132"/>
      <c r="QDH5" s="132"/>
      <c r="QDI5" s="132"/>
      <c r="QDJ5" s="132"/>
      <c r="QDK5" s="132"/>
      <c r="QDL5" s="132"/>
      <c r="QDM5" s="132"/>
      <c r="QDN5" s="132"/>
      <c r="QDO5" s="132"/>
      <c r="QDP5" s="133"/>
      <c r="QDQ5" s="133"/>
      <c r="QDR5" s="133"/>
      <c r="QDS5" s="133"/>
      <c r="QDT5" s="133"/>
      <c r="QDU5" s="133"/>
      <c r="QDV5" s="133"/>
      <c r="QDW5" s="133"/>
      <c r="QDX5" s="133"/>
      <c r="QDY5" s="133"/>
      <c r="QDZ5" s="133"/>
      <c r="QEA5" s="133"/>
      <c r="QEB5" s="133"/>
      <c r="QEC5" s="133"/>
      <c r="QED5" s="133"/>
      <c r="QEE5" s="133"/>
      <c r="QEF5" s="133"/>
      <c r="QEG5" s="76"/>
      <c r="QEH5" s="76"/>
      <c r="QEI5" s="76"/>
      <c r="QEJ5" s="132"/>
      <c r="QEK5" s="132"/>
      <c r="QEL5" s="132"/>
      <c r="QEM5" s="132"/>
      <c r="QEN5" s="132"/>
      <c r="QEO5" s="132"/>
      <c r="QEP5" s="132"/>
      <c r="QEQ5" s="132"/>
      <c r="QER5" s="132"/>
      <c r="QES5" s="132"/>
      <c r="QET5" s="132"/>
      <c r="QEU5" s="132"/>
      <c r="QEV5" s="132"/>
      <c r="QEW5" s="132"/>
      <c r="QEX5" s="132"/>
      <c r="QEY5" s="132"/>
      <c r="QEZ5" s="132"/>
      <c r="QFA5" s="132"/>
      <c r="QFB5" s="133"/>
      <c r="QFC5" s="133"/>
      <c r="QFD5" s="133"/>
      <c r="QFE5" s="133"/>
      <c r="QFF5" s="133"/>
      <c r="QFG5" s="133"/>
      <c r="QFH5" s="133"/>
      <c r="QFI5" s="133"/>
      <c r="QFJ5" s="133"/>
      <c r="QFK5" s="133"/>
      <c r="QFL5" s="133"/>
      <c r="QFM5" s="133"/>
      <c r="QFN5" s="133"/>
      <c r="QFO5" s="133"/>
      <c r="QFP5" s="133"/>
      <c r="QFQ5" s="133"/>
      <c r="QFR5" s="133"/>
      <c r="QFS5" s="76"/>
      <c r="QFT5" s="76"/>
      <c r="QFU5" s="76"/>
      <c r="QFV5" s="132"/>
      <c r="QFW5" s="132"/>
      <c r="QFX5" s="132"/>
      <c r="QFY5" s="132"/>
      <c r="QFZ5" s="132"/>
      <c r="QGA5" s="132"/>
      <c r="QGB5" s="132"/>
      <c r="QGC5" s="132"/>
      <c r="QGD5" s="132"/>
      <c r="QGE5" s="132"/>
      <c r="QGF5" s="132"/>
      <c r="QGG5" s="132"/>
      <c r="QGH5" s="132"/>
      <c r="QGI5" s="132"/>
      <c r="QGJ5" s="132"/>
      <c r="QGK5" s="132"/>
      <c r="QGL5" s="132"/>
      <c r="QGM5" s="132"/>
      <c r="QGN5" s="133"/>
      <c r="QGO5" s="133"/>
      <c r="QGP5" s="133"/>
      <c r="QGQ5" s="133"/>
      <c r="QGR5" s="133"/>
      <c r="QGS5" s="133"/>
      <c r="QGT5" s="133"/>
      <c r="QGU5" s="133"/>
      <c r="QGV5" s="133"/>
      <c r="QGW5" s="133"/>
      <c r="QGX5" s="133"/>
      <c r="QGY5" s="133"/>
      <c r="QGZ5" s="133"/>
      <c r="QHA5" s="133"/>
      <c r="QHB5" s="133"/>
      <c r="QHC5" s="133"/>
      <c r="QHD5" s="133"/>
      <c r="QHE5" s="76"/>
      <c r="QHF5" s="76"/>
      <c r="QHG5" s="76"/>
      <c r="QHH5" s="132"/>
      <c r="QHI5" s="132"/>
      <c r="QHJ5" s="132"/>
      <c r="QHK5" s="132"/>
      <c r="QHL5" s="132"/>
      <c r="QHM5" s="132"/>
      <c r="QHN5" s="132"/>
      <c r="QHO5" s="132"/>
      <c r="QHP5" s="132"/>
      <c r="QHQ5" s="132"/>
      <c r="QHR5" s="132"/>
      <c r="QHS5" s="132"/>
      <c r="QHT5" s="132"/>
      <c r="QHU5" s="132"/>
      <c r="QHV5" s="132"/>
      <c r="QHW5" s="132"/>
      <c r="QHX5" s="132"/>
      <c r="QHY5" s="132"/>
      <c r="QHZ5" s="133"/>
      <c r="QIA5" s="133"/>
      <c r="QIB5" s="133"/>
      <c r="QIC5" s="133"/>
      <c r="QID5" s="133"/>
      <c r="QIE5" s="133"/>
      <c r="QIF5" s="133"/>
      <c r="QIG5" s="133"/>
      <c r="QIH5" s="133"/>
      <c r="QII5" s="133"/>
      <c r="QIJ5" s="133"/>
      <c r="QIK5" s="133"/>
      <c r="QIL5" s="133"/>
      <c r="QIM5" s="133"/>
      <c r="QIN5" s="133"/>
      <c r="QIO5" s="133"/>
      <c r="QIP5" s="133"/>
      <c r="QIQ5" s="76"/>
      <c r="QIR5" s="76"/>
      <c r="QIS5" s="76"/>
      <c r="QIT5" s="132"/>
      <c r="QIU5" s="132"/>
      <c r="QIV5" s="132"/>
      <c r="QIW5" s="132"/>
      <c r="QIX5" s="132"/>
      <c r="QIY5" s="132"/>
      <c r="QIZ5" s="132"/>
      <c r="QJA5" s="132"/>
      <c r="QJB5" s="132"/>
      <c r="QJC5" s="132"/>
      <c r="QJD5" s="132"/>
      <c r="QJE5" s="132"/>
      <c r="QJF5" s="132"/>
      <c r="QJG5" s="132"/>
      <c r="QJH5" s="132"/>
      <c r="QJI5" s="132"/>
      <c r="QJJ5" s="132"/>
      <c r="QJK5" s="132"/>
      <c r="QJL5" s="133"/>
      <c r="QJM5" s="133"/>
      <c r="QJN5" s="133"/>
      <c r="QJO5" s="133"/>
      <c r="QJP5" s="133"/>
      <c r="QJQ5" s="133"/>
      <c r="QJR5" s="133"/>
      <c r="QJS5" s="133"/>
      <c r="QJT5" s="133"/>
      <c r="QJU5" s="133"/>
      <c r="QJV5" s="133"/>
      <c r="QJW5" s="133"/>
      <c r="QJX5" s="133"/>
      <c r="QJY5" s="133"/>
      <c r="QJZ5" s="133"/>
      <c r="QKA5" s="133"/>
      <c r="QKB5" s="133"/>
      <c r="QKC5" s="76"/>
      <c r="QKD5" s="76"/>
      <c r="QKE5" s="76"/>
      <c r="QKF5" s="132"/>
      <c r="QKG5" s="132"/>
      <c r="QKH5" s="132"/>
      <c r="QKI5" s="132"/>
      <c r="QKJ5" s="132"/>
      <c r="QKK5" s="132"/>
      <c r="QKL5" s="132"/>
      <c r="QKM5" s="132"/>
      <c r="QKN5" s="132"/>
      <c r="QKO5" s="132"/>
      <c r="QKP5" s="132"/>
      <c r="QKQ5" s="132"/>
      <c r="QKR5" s="132"/>
      <c r="QKS5" s="132"/>
      <c r="QKT5" s="132"/>
      <c r="QKU5" s="132"/>
      <c r="QKV5" s="132"/>
      <c r="QKW5" s="132"/>
      <c r="QKX5" s="133"/>
      <c r="QKY5" s="133"/>
      <c r="QKZ5" s="133"/>
      <c r="QLA5" s="133"/>
      <c r="QLB5" s="133"/>
      <c r="QLC5" s="133"/>
      <c r="QLD5" s="133"/>
      <c r="QLE5" s="133"/>
      <c r="QLF5" s="133"/>
      <c r="QLG5" s="133"/>
      <c r="QLH5" s="133"/>
      <c r="QLI5" s="133"/>
      <c r="QLJ5" s="133"/>
      <c r="QLK5" s="133"/>
      <c r="QLL5" s="133"/>
      <c r="QLM5" s="133"/>
      <c r="QLN5" s="133"/>
      <c r="QLO5" s="76"/>
      <c r="QLP5" s="76"/>
      <c r="QLQ5" s="76"/>
      <c r="QLR5" s="132"/>
      <c r="QLS5" s="132"/>
      <c r="QLT5" s="132"/>
      <c r="QLU5" s="132"/>
      <c r="QLV5" s="132"/>
      <c r="QLW5" s="132"/>
      <c r="QLX5" s="132"/>
      <c r="QLY5" s="132"/>
      <c r="QLZ5" s="132"/>
      <c r="QMA5" s="132"/>
      <c r="QMB5" s="132"/>
      <c r="QMC5" s="132"/>
      <c r="QMD5" s="132"/>
      <c r="QME5" s="132"/>
      <c r="QMF5" s="132"/>
      <c r="QMG5" s="132"/>
      <c r="QMH5" s="132"/>
      <c r="QMI5" s="132"/>
      <c r="QMJ5" s="133"/>
      <c r="QMK5" s="133"/>
      <c r="QML5" s="133"/>
      <c r="QMM5" s="133"/>
      <c r="QMN5" s="133"/>
      <c r="QMO5" s="133"/>
      <c r="QMP5" s="133"/>
      <c r="QMQ5" s="133"/>
      <c r="QMR5" s="133"/>
      <c r="QMS5" s="133"/>
      <c r="QMT5" s="133"/>
      <c r="QMU5" s="133"/>
      <c r="QMV5" s="133"/>
      <c r="QMW5" s="133"/>
      <c r="QMX5" s="133"/>
      <c r="QMY5" s="133"/>
      <c r="QMZ5" s="133"/>
      <c r="QNA5" s="76"/>
      <c r="QNB5" s="76"/>
      <c r="QNC5" s="76"/>
      <c r="QND5" s="132"/>
      <c r="QNE5" s="132"/>
      <c r="QNF5" s="132"/>
      <c r="QNG5" s="132"/>
      <c r="QNH5" s="132"/>
      <c r="QNI5" s="132"/>
      <c r="QNJ5" s="132"/>
      <c r="QNK5" s="132"/>
      <c r="QNL5" s="132"/>
      <c r="QNM5" s="132"/>
      <c r="QNN5" s="132"/>
      <c r="QNO5" s="132"/>
      <c r="QNP5" s="132"/>
      <c r="QNQ5" s="132"/>
      <c r="QNR5" s="132"/>
      <c r="QNS5" s="132"/>
      <c r="QNT5" s="132"/>
      <c r="QNU5" s="132"/>
      <c r="QNV5" s="133"/>
      <c r="QNW5" s="133"/>
      <c r="QNX5" s="133"/>
      <c r="QNY5" s="133"/>
      <c r="QNZ5" s="133"/>
      <c r="QOA5" s="133"/>
      <c r="QOB5" s="133"/>
      <c r="QOC5" s="133"/>
      <c r="QOD5" s="133"/>
      <c r="QOE5" s="133"/>
      <c r="QOF5" s="133"/>
      <c r="QOG5" s="133"/>
      <c r="QOH5" s="133"/>
      <c r="QOI5" s="133"/>
      <c r="QOJ5" s="133"/>
      <c r="QOK5" s="133"/>
      <c r="QOL5" s="133"/>
      <c r="QOM5" s="76"/>
      <c r="QON5" s="76"/>
      <c r="QOO5" s="76"/>
      <c r="QOP5" s="132"/>
      <c r="QOQ5" s="132"/>
      <c r="QOR5" s="132"/>
      <c r="QOS5" s="132"/>
      <c r="QOT5" s="132"/>
      <c r="QOU5" s="132"/>
      <c r="QOV5" s="132"/>
      <c r="QOW5" s="132"/>
      <c r="QOX5" s="132"/>
      <c r="QOY5" s="132"/>
      <c r="QOZ5" s="132"/>
      <c r="QPA5" s="132"/>
      <c r="QPB5" s="132"/>
      <c r="QPC5" s="132"/>
      <c r="QPD5" s="132"/>
      <c r="QPE5" s="132"/>
      <c r="QPF5" s="132"/>
      <c r="QPG5" s="132"/>
      <c r="QPH5" s="133"/>
      <c r="QPI5" s="133"/>
      <c r="QPJ5" s="133"/>
      <c r="QPK5" s="133"/>
      <c r="QPL5" s="133"/>
      <c r="QPM5" s="133"/>
      <c r="QPN5" s="133"/>
      <c r="QPO5" s="133"/>
      <c r="QPP5" s="133"/>
      <c r="QPQ5" s="133"/>
      <c r="QPR5" s="133"/>
      <c r="QPS5" s="133"/>
      <c r="QPT5" s="133"/>
      <c r="QPU5" s="133"/>
      <c r="QPV5" s="133"/>
      <c r="QPW5" s="133"/>
      <c r="QPX5" s="133"/>
      <c r="QPY5" s="76"/>
      <c r="QPZ5" s="76"/>
      <c r="QQA5" s="76"/>
      <c r="QQB5" s="132"/>
      <c r="QQC5" s="132"/>
      <c r="QQD5" s="132"/>
      <c r="QQE5" s="132"/>
      <c r="QQF5" s="132"/>
      <c r="QQG5" s="132"/>
      <c r="QQH5" s="132"/>
      <c r="QQI5" s="132"/>
      <c r="QQJ5" s="132"/>
      <c r="QQK5" s="132"/>
      <c r="QQL5" s="132"/>
      <c r="QQM5" s="132"/>
      <c r="QQN5" s="132"/>
      <c r="QQO5" s="132"/>
      <c r="QQP5" s="132"/>
      <c r="QQQ5" s="132"/>
      <c r="QQR5" s="132"/>
      <c r="QQS5" s="132"/>
      <c r="QQT5" s="133"/>
      <c r="QQU5" s="133"/>
      <c r="QQV5" s="133"/>
      <c r="QQW5" s="133"/>
      <c r="QQX5" s="133"/>
      <c r="QQY5" s="133"/>
      <c r="QQZ5" s="133"/>
      <c r="QRA5" s="133"/>
      <c r="QRB5" s="133"/>
      <c r="QRC5" s="133"/>
      <c r="QRD5" s="133"/>
      <c r="QRE5" s="133"/>
      <c r="QRF5" s="133"/>
      <c r="QRG5" s="133"/>
      <c r="QRH5" s="133"/>
      <c r="QRI5" s="133"/>
      <c r="QRJ5" s="133"/>
      <c r="QRK5" s="76"/>
      <c r="QRL5" s="76"/>
      <c r="QRM5" s="76"/>
      <c r="QRN5" s="132"/>
      <c r="QRO5" s="132"/>
      <c r="QRP5" s="132"/>
      <c r="QRQ5" s="132"/>
      <c r="QRR5" s="132"/>
      <c r="QRS5" s="132"/>
      <c r="QRT5" s="132"/>
      <c r="QRU5" s="132"/>
      <c r="QRV5" s="132"/>
      <c r="QRW5" s="132"/>
      <c r="QRX5" s="132"/>
      <c r="QRY5" s="132"/>
      <c r="QRZ5" s="132"/>
      <c r="QSA5" s="132"/>
      <c r="QSB5" s="132"/>
      <c r="QSC5" s="132"/>
      <c r="QSD5" s="132"/>
      <c r="QSE5" s="132"/>
      <c r="QSF5" s="133"/>
      <c r="QSG5" s="133"/>
      <c r="QSH5" s="133"/>
      <c r="QSI5" s="133"/>
      <c r="QSJ5" s="133"/>
      <c r="QSK5" s="133"/>
      <c r="QSL5" s="133"/>
      <c r="QSM5" s="133"/>
      <c r="QSN5" s="133"/>
      <c r="QSO5" s="133"/>
      <c r="QSP5" s="133"/>
      <c r="QSQ5" s="133"/>
      <c r="QSR5" s="133"/>
      <c r="QSS5" s="133"/>
      <c r="QST5" s="133"/>
      <c r="QSU5" s="133"/>
      <c r="QSV5" s="133"/>
      <c r="QSW5" s="76"/>
      <c r="QSX5" s="76"/>
      <c r="QSY5" s="76"/>
      <c r="QSZ5" s="132"/>
      <c r="QTA5" s="132"/>
      <c r="QTB5" s="132"/>
      <c r="QTC5" s="132"/>
      <c r="QTD5" s="132"/>
      <c r="QTE5" s="132"/>
      <c r="QTF5" s="132"/>
      <c r="QTG5" s="132"/>
      <c r="QTH5" s="132"/>
      <c r="QTI5" s="132"/>
      <c r="QTJ5" s="132"/>
      <c r="QTK5" s="132"/>
      <c r="QTL5" s="132"/>
      <c r="QTM5" s="132"/>
      <c r="QTN5" s="132"/>
      <c r="QTO5" s="132"/>
      <c r="QTP5" s="132"/>
      <c r="QTQ5" s="132"/>
      <c r="QTR5" s="133"/>
      <c r="QTS5" s="133"/>
      <c r="QTT5" s="133"/>
      <c r="QTU5" s="133"/>
      <c r="QTV5" s="133"/>
      <c r="QTW5" s="133"/>
      <c r="QTX5" s="133"/>
      <c r="QTY5" s="133"/>
      <c r="QTZ5" s="133"/>
      <c r="QUA5" s="133"/>
      <c r="QUB5" s="133"/>
      <c r="QUC5" s="133"/>
      <c r="QUD5" s="133"/>
      <c r="QUE5" s="133"/>
      <c r="QUF5" s="133"/>
      <c r="QUG5" s="133"/>
      <c r="QUH5" s="133"/>
      <c r="QUI5" s="76"/>
      <c r="QUJ5" s="76"/>
      <c r="QUK5" s="76"/>
      <c r="QUL5" s="132"/>
      <c r="QUM5" s="132"/>
      <c r="QUN5" s="132"/>
      <c r="QUO5" s="132"/>
      <c r="QUP5" s="132"/>
      <c r="QUQ5" s="132"/>
      <c r="QUR5" s="132"/>
      <c r="QUS5" s="132"/>
      <c r="QUT5" s="132"/>
      <c r="QUU5" s="132"/>
      <c r="QUV5" s="132"/>
      <c r="QUW5" s="132"/>
      <c r="QUX5" s="132"/>
      <c r="QUY5" s="132"/>
      <c r="QUZ5" s="132"/>
      <c r="QVA5" s="132"/>
      <c r="QVB5" s="132"/>
      <c r="QVC5" s="132"/>
      <c r="QVD5" s="133"/>
      <c r="QVE5" s="133"/>
      <c r="QVF5" s="133"/>
      <c r="QVG5" s="133"/>
      <c r="QVH5" s="133"/>
      <c r="QVI5" s="133"/>
      <c r="QVJ5" s="133"/>
      <c r="QVK5" s="133"/>
      <c r="QVL5" s="133"/>
      <c r="QVM5" s="133"/>
      <c r="QVN5" s="133"/>
      <c r="QVO5" s="133"/>
      <c r="QVP5" s="133"/>
      <c r="QVQ5" s="133"/>
      <c r="QVR5" s="133"/>
      <c r="QVS5" s="133"/>
      <c r="QVT5" s="133"/>
      <c r="QVU5" s="76"/>
      <c r="QVV5" s="76"/>
      <c r="QVW5" s="76"/>
      <c r="QVX5" s="132"/>
      <c r="QVY5" s="132"/>
      <c r="QVZ5" s="132"/>
      <c r="QWA5" s="132"/>
      <c r="QWB5" s="132"/>
      <c r="QWC5" s="132"/>
      <c r="QWD5" s="132"/>
      <c r="QWE5" s="132"/>
      <c r="QWF5" s="132"/>
      <c r="QWG5" s="132"/>
      <c r="QWH5" s="132"/>
      <c r="QWI5" s="132"/>
      <c r="QWJ5" s="132"/>
      <c r="QWK5" s="132"/>
      <c r="QWL5" s="132"/>
      <c r="QWM5" s="132"/>
      <c r="QWN5" s="132"/>
      <c r="QWO5" s="132"/>
      <c r="QWP5" s="133"/>
      <c r="QWQ5" s="133"/>
      <c r="QWR5" s="133"/>
      <c r="QWS5" s="133"/>
      <c r="QWT5" s="133"/>
      <c r="QWU5" s="133"/>
      <c r="QWV5" s="133"/>
      <c r="QWW5" s="133"/>
      <c r="QWX5" s="133"/>
      <c r="QWY5" s="133"/>
      <c r="QWZ5" s="133"/>
      <c r="QXA5" s="133"/>
      <c r="QXB5" s="133"/>
      <c r="QXC5" s="133"/>
      <c r="QXD5" s="133"/>
      <c r="QXE5" s="133"/>
      <c r="QXF5" s="133"/>
      <c r="QXG5" s="76"/>
      <c r="QXH5" s="76"/>
      <c r="QXI5" s="76"/>
      <c r="QXJ5" s="132"/>
      <c r="QXK5" s="132"/>
      <c r="QXL5" s="132"/>
      <c r="QXM5" s="132"/>
      <c r="QXN5" s="132"/>
      <c r="QXO5" s="132"/>
      <c r="QXP5" s="132"/>
      <c r="QXQ5" s="132"/>
      <c r="QXR5" s="132"/>
      <c r="QXS5" s="132"/>
      <c r="QXT5" s="132"/>
      <c r="QXU5" s="132"/>
      <c r="QXV5" s="132"/>
      <c r="QXW5" s="132"/>
      <c r="QXX5" s="132"/>
      <c r="QXY5" s="132"/>
      <c r="QXZ5" s="132"/>
      <c r="QYA5" s="132"/>
      <c r="QYB5" s="133"/>
      <c r="QYC5" s="133"/>
      <c r="QYD5" s="133"/>
      <c r="QYE5" s="133"/>
      <c r="QYF5" s="133"/>
      <c r="QYG5" s="133"/>
      <c r="QYH5" s="133"/>
      <c r="QYI5" s="133"/>
      <c r="QYJ5" s="133"/>
      <c r="QYK5" s="133"/>
      <c r="QYL5" s="133"/>
      <c r="QYM5" s="133"/>
      <c r="QYN5" s="133"/>
      <c r="QYO5" s="133"/>
      <c r="QYP5" s="133"/>
      <c r="QYQ5" s="133"/>
      <c r="QYR5" s="133"/>
      <c r="QYS5" s="76"/>
      <c r="QYT5" s="76"/>
      <c r="QYU5" s="76"/>
      <c r="QYV5" s="132"/>
      <c r="QYW5" s="132"/>
      <c r="QYX5" s="132"/>
      <c r="QYY5" s="132"/>
      <c r="QYZ5" s="132"/>
      <c r="QZA5" s="132"/>
      <c r="QZB5" s="132"/>
      <c r="QZC5" s="132"/>
      <c r="QZD5" s="132"/>
      <c r="QZE5" s="132"/>
      <c r="QZF5" s="132"/>
      <c r="QZG5" s="132"/>
      <c r="QZH5" s="132"/>
      <c r="QZI5" s="132"/>
      <c r="QZJ5" s="132"/>
      <c r="QZK5" s="132"/>
      <c r="QZL5" s="132"/>
      <c r="QZM5" s="132"/>
      <c r="QZN5" s="133"/>
      <c r="QZO5" s="133"/>
      <c r="QZP5" s="133"/>
      <c r="QZQ5" s="133"/>
      <c r="QZR5" s="133"/>
      <c r="QZS5" s="133"/>
      <c r="QZT5" s="133"/>
      <c r="QZU5" s="133"/>
      <c r="QZV5" s="133"/>
      <c r="QZW5" s="133"/>
      <c r="QZX5" s="133"/>
      <c r="QZY5" s="133"/>
      <c r="QZZ5" s="133"/>
      <c r="RAA5" s="133"/>
      <c r="RAB5" s="133"/>
      <c r="RAC5" s="133"/>
      <c r="RAD5" s="133"/>
      <c r="RAE5" s="76"/>
      <c r="RAF5" s="76"/>
      <c r="RAG5" s="76"/>
      <c r="RAH5" s="132"/>
      <c r="RAI5" s="132"/>
      <c r="RAJ5" s="132"/>
      <c r="RAK5" s="132"/>
      <c r="RAL5" s="132"/>
      <c r="RAM5" s="132"/>
      <c r="RAN5" s="132"/>
      <c r="RAO5" s="132"/>
      <c r="RAP5" s="132"/>
      <c r="RAQ5" s="132"/>
      <c r="RAR5" s="132"/>
      <c r="RAS5" s="132"/>
      <c r="RAT5" s="132"/>
      <c r="RAU5" s="132"/>
      <c r="RAV5" s="132"/>
      <c r="RAW5" s="132"/>
      <c r="RAX5" s="132"/>
      <c r="RAY5" s="132"/>
      <c r="RAZ5" s="133"/>
      <c r="RBA5" s="133"/>
      <c r="RBB5" s="133"/>
      <c r="RBC5" s="133"/>
      <c r="RBD5" s="133"/>
      <c r="RBE5" s="133"/>
      <c r="RBF5" s="133"/>
      <c r="RBG5" s="133"/>
      <c r="RBH5" s="133"/>
      <c r="RBI5" s="133"/>
      <c r="RBJ5" s="133"/>
      <c r="RBK5" s="133"/>
      <c r="RBL5" s="133"/>
      <c r="RBM5" s="133"/>
      <c r="RBN5" s="133"/>
      <c r="RBO5" s="133"/>
      <c r="RBP5" s="133"/>
      <c r="RBQ5" s="76"/>
      <c r="RBR5" s="76"/>
      <c r="RBS5" s="76"/>
      <c r="RBT5" s="132"/>
      <c r="RBU5" s="132"/>
      <c r="RBV5" s="132"/>
      <c r="RBW5" s="132"/>
      <c r="RBX5" s="132"/>
      <c r="RBY5" s="132"/>
      <c r="RBZ5" s="132"/>
      <c r="RCA5" s="132"/>
      <c r="RCB5" s="132"/>
      <c r="RCC5" s="132"/>
      <c r="RCD5" s="132"/>
      <c r="RCE5" s="132"/>
      <c r="RCF5" s="132"/>
      <c r="RCG5" s="132"/>
      <c r="RCH5" s="132"/>
      <c r="RCI5" s="132"/>
      <c r="RCJ5" s="132"/>
      <c r="RCK5" s="132"/>
      <c r="RCL5" s="133"/>
      <c r="RCM5" s="133"/>
      <c r="RCN5" s="133"/>
      <c r="RCO5" s="133"/>
      <c r="RCP5" s="133"/>
      <c r="RCQ5" s="133"/>
      <c r="RCR5" s="133"/>
      <c r="RCS5" s="133"/>
      <c r="RCT5" s="133"/>
      <c r="RCU5" s="133"/>
      <c r="RCV5" s="133"/>
      <c r="RCW5" s="133"/>
      <c r="RCX5" s="133"/>
      <c r="RCY5" s="133"/>
      <c r="RCZ5" s="133"/>
      <c r="RDA5" s="133"/>
      <c r="RDB5" s="133"/>
      <c r="RDC5" s="76"/>
      <c r="RDD5" s="76"/>
      <c r="RDE5" s="76"/>
      <c r="RDF5" s="132"/>
      <c r="RDG5" s="132"/>
      <c r="RDH5" s="132"/>
      <c r="RDI5" s="132"/>
      <c r="RDJ5" s="132"/>
      <c r="RDK5" s="132"/>
      <c r="RDL5" s="132"/>
      <c r="RDM5" s="132"/>
      <c r="RDN5" s="132"/>
      <c r="RDO5" s="132"/>
      <c r="RDP5" s="132"/>
      <c r="RDQ5" s="132"/>
      <c r="RDR5" s="132"/>
      <c r="RDS5" s="132"/>
      <c r="RDT5" s="132"/>
      <c r="RDU5" s="132"/>
      <c r="RDV5" s="132"/>
      <c r="RDW5" s="132"/>
      <c r="RDX5" s="133"/>
      <c r="RDY5" s="133"/>
      <c r="RDZ5" s="133"/>
      <c r="REA5" s="133"/>
      <c r="REB5" s="133"/>
      <c r="REC5" s="133"/>
      <c r="RED5" s="133"/>
      <c r="REE5" s="133"/>
      <c r="REF5" s="133"/>
      <c r="REG5" s="133"/>
      <c r="REH5" s="133"/>
      <c r="REI5" s="133"/>
      <c r="REJ5" s="133"/>
      <c r="REK5" s="133"/>
      <c r="REL5" s="133"/>
      <c r="REM5" s="133"/>
      <c r="REN5" s="133"/>
      <c r="REO5" s="76"/>
      <c r="REP5" s="76"/>
      <c r="REQ5" s="76"/>
      <c r="RER5" s="132"/>
      <c r="RES5" s="132"/>
      <c r="RET5" s="132"/>
      <c r="REU5" s="132"/>
      <c r="REV5" s="132"/>
      <c r="REW5" s="132"/>
      <c r="REX5" s="132"/>
      <c r="REY5" s="132"/>
      <c r="REZ5" s="132"/>
      <c r="RFA5" s="132"/>
      <c r="RFB5" s="132"/>
      <c r="RFC5" s="132"/>
      <c r="RFD5" s="132"/>
      <c r="RFE5" s="132"/>
      <c r="RFF5" s="132"/>
      <c r="RFG5" s="132"/>
      <c r="RFH5" s="132"/>
      <c r="RFI5" s="132"/>
      <c r="RFJ5" s="133"/>
      <c r="RFK5" s="133"/>
      <c r="RFL5" s="133"/>
      <c r="RFM5" s="133"/>
      <c r="RFN5" s="133"/>
      <c r="RFO5" s="133"/>
      <c r="RFP5" s="133"/>
      <c r="RFQ5" s="133"/>
      <c r="RFR5" s="133"/>
      <c r="RFS5" s="133"/>
      <c r="RFT5" s="133"/>
      <c r="RFU5" s="133"/>
      <c r="RFV5" s="133"/>
      <c r="RFW5" s="133"/>
      <c r="RFX5" s="133"/>
      <c r="RFY5" s="133"/>
      <c r="RFZ5" s="133"/>
      <c r="RGA5" s="76"/>
      <c r="RGB5" s="76"/>
      <c r="RGC5" s="76"/>
      <c r="RGD5" s="132"/>
      <c r="RGE5" s="132"/>
      <c r="RGF5" s="132"/>
      <c r="RGG5" s="132"/>
      <c r="RGH5" s="132"/>
      <c r="RGI5" s="132"/>
      <c r="RGJ5" s="132"/>
      <c r="RGK5" s="132"/>
      <c r="RGL5" s="132"/>
      <c r="RGM5" s="132"/>
      <c r="RGN5" s="132"/>
      <c r="RGO5" s="132"/>
      <c r="RGP5" s="132"/>
      <c r="RGQ5" s="132"/>
      <c r="RGR5" s="132"/>
      <c r="RGS5" s="132"/>
      <c r="RGT5" s="132"/>
      <c r="RGU5" s="132"/>
      <c r="RGV5" s="133"/>
      <c r="RGW5" s="133"/>
      <c r="RGX5" s="133"/>
      <c r="RGY5" s="133"/>
      <c r="RGZ5" s="133"/>
      <c r="RHA5" s="133"/>
      <c r="RHB5" s="133"/>
      <c r="RHC5" s="133"/>
      <c r="RHD5" s="133"/>
      <c r="RHE5" s="133"/>
      <c r="RHF5" s="133"/>
      <c r="RHG5" s="133"/>
      <c r="RHH5" s="133"/>
      <c r="RHI5" s="133"/>
      <c r="RHJ5" s="133"/>
      <c r="RHK5" s="133"/>
      <c r="RHL5" s="133"/>
      <c r="RHM5" s="76"/>
      <c r="RHN5" s="76"/>
      <c r="RHO5" s="76"/>
      <c r="RHP5" s="132"/>
      <c r="RHQ5" s="132"/>
      <c r="RHR5" s="132"/>
      <c r="RHS5" s="132"/>
      <c r="RHT5" s="132"/>
      <c r="RHU5" s="132"/>
      <c r="RHV5" s="132"/>
      <c r="RHW5" s="132"/>
      <c r="RHX5" s="132"/>
      <c r="RHY5" s="132"/>
      <c r="RHZ5" s="132"/>
      <c r="RIA5" s="132"/>
      <c r="RIB5" s="132"/>
      <c r="RIC5" s="132"/>
      <c r="RID5" s="132"/>
      <c r="RIE5" s="132"/>
      <c r="RIF5" s="132"/>
      <c r="RIG5" s="132"/>
      <c r="RIH5" s="133"/>
      <c r="RII5" s="133"/>
      <c r="RIJ5" s="133"/>
      <c r="RIK5" s="133"/>
      <c r="RIL5" s="133"/>
      <c r="RIM5" s="133"/>
      <c r="RIN5" s="133"/>
      <c r="RIO5" s="133"/>
      <c r="RIP5" s="133"/>
      <c r="RIQ5" s="133"/>
      <c r="RIR5" s="133"/>
      <c r="RIS5" s="133"/>
      <c r="RIT5" s="133"/>
      <c r="RIU5" s="133"/>
      <c r="RIV5" s="133"/>
      <c r="RIW5" s="133"/>
      <c r="RIX5" s="133"/>
      <c r="RIY5" s="76"/>
      <c r="RIZ5" s="76"/>
      <c r="RJA5" s="76"/>
      <c r="RJB5" s="132"/>
      <c r="RJC5" s="132"/>
      <c r="RJD5" s="132"/>
      <c r="RJE5" s="132"/>
      <c r="RJF5" s="132"/>
      <c r="RJG5" s="132"/>
      <c r="RJH5" s="132"/>
      <c r="RJI5" s="132"/>
      <c r="RJJ5" s="132"/>
      <c r="RJK5" s="132"/>
      <c r="RJL5" s="132"/>
      <c r="RJM5" s="132"/>
      <c r="RJN5" s="132"/>
      <c r="RJO5" s="132"/>
      <c r="RJP5" s="132"/>
      <c r="RJQ5" s="132"/>
      <c r="RJR5" s="132"/>
      <c r="RJS5" s="132"/>
      <c r="RJT5" s="133"/>
      <c r="RJU5" s="133"/>
      <c r="RJV5" s="133"/>
      <c r="RJW5" s="133"/>
      <c r="RJX5" s="133"/>
      <c r="RJY5" s="133"/>
      <c r="RJZ5" s="133"/>
      <c r="RKA5" s="133"/>
      <c r="RKB5" s="133"/>
      <c r="RKC5" s="133"/>
      <c r="RKD5" s="133"/>
      <c r="RKE5" s="133"/>
      <c r="RKF5" s="133"/>
      <c r="RKG5" s="133"/>
      <c r="RKH5" s="133"/>
      <c r="RKI5" s="133"/>
      <c r="RKJ5" s="133"/>
      <c r="RKK5" s="76"/>
      <c r="RKL5" s="76"/>
      <c r="RKM5" s="76"/>
      <c r="RKN5" s="132"/>
      <c r="RKO5" s="132"/>
      <c r="RKP5" s="132"/>
      <c r="RKQ5" s="132"/>
      <c r="RKR5" s="132"/>
      <c r="RKS5" s="132"/>
      <c r="RKT5" s="132"/>
      <c r="RKU5" s="132"/>
      <c r="RKV5" s="132"/>
      <c r="RKW5" s="132"/>
      <c r="RKX5" s="132"/>
      <c r="RKY5" s="132"/>
      <c r="RKZ5" s="132"/>
      <c r="RLA5" s="132"/>
      <c r="RLB5" s="132"/>
      <c r="RLC5" s="132"/>
      <c r="RLD5" s="132"/>
      <c r="RLE5" s="132"/>
      <c r="RLF5" s="133"/>
      <c r="RLG5" s="133"/>
      <c r="RLH5" s="133"/>
      <c r="RLI5" s="133"/>
      <c r="RLJ5" s="133"/>
      <c r="RLK5" s="133"/>
      <c r="RLL5" s="133"/>
      <c r="RLM5" s="133"/>
      <c r="RLN5" s="133"/>
      <c r="RLO5" s="133"/>
      <c r="RLP5" s="133"/>
      <c r="RLQ5" s="133"/>
      <c r="RLR5" s="133"/>
      <c r="RLS5" s="133"/>
      <c r="RLT5" s="133"/>
      <c r="RLU5" s="133"/>
      <c r="RLV5" s="133"/>
      <c r="RLW5" s="76"/>
      <c r="RLX5" s="76"/>
      <c r="RLY5" s="76"/>
      <c r="RLZ5" s="132"/>
      <c r="RMA5" s="132"/>
      <c r="RMB5" s="132"/>
      <c r="RMC5" s="132"/>
      <c r="RMD5" s="132"/>
      <c r="RME5" s="132"/>
      <c r="RMF5" s="132"/>
      <c r="RMG5" s="132"/>
      <c r="RMH5" s="132"/>
      <c r="RMI5" s="132"/>
      <c r="RMJ5" s="132"/>
      <c r="RMK5" s="132"/>
      <c r="RML5" s="132"/>
      <c r="RMM5" s="132"/>
      <c r="RMN5" s="132"/>
      <c r="RMO5" s="132"/>
      <c r="RMP5" s="132"/>
      <c r="RMQ5" s="132"/>
      <c r="RMR5" s="133"/>
      <c r="RMS5" s="133"/>
      <c r="RMT5" s="133"/>
      <c r="RMU5" s="133"/>
      <c r="RMV5" s="133"/>
      <c r="RMW5" s="133"/>
      <c r="RMX5" s="133"/>
      <c r="RMY5" s="133"/>
      <c r="RMZ5" s="133"/>
      <c r="RNA5" s="133"/>
      <c r="RNB5" s="133"/>
      <c r="RNC5" s="133"/>
      <c r="RND5" s="133"/>
      <c r="RNE5" s="133"/>
      <c r="RNF5" s="133"/>
      <c r="RNG5" s="133"/>
      <c r="RNH5" s="133"/>
      <c r="RNI5" s="76"/>
      <c r="RNJ5" s="76"/>
      <c r="RNK5" s="76"/>
      <c r="RNL5" s="132"/>
      <c r="RNM5" s="132"/>
      <c r="RNN5" s="132"/>
      <c r="RNO5" s="132"/>
      <c r="RNP5" s="132"/>
      <c r="RNQ5" s="132"/>
      <c r="RNR5" s="132"/>
      <c r="RNS5" s="132"/>
      <c r="RNT5" s="132"/>
      <c r="RNU5" s="132"/>
      <c r="RNV5" s="132"/>
      <c r="RNW5" s="132"/>
      <c r="RNX5" s="132"/>
      <c r="RNY5" s="132"/>
      <c r="RNZ5" s="132"/>
      <c r="ROA5" s="132"/>
      <c r="ROB5" s="132"/>
      <c r="ROC5" s="132"/>
      <c r="ROD5" s="133"/>
      <c r="ROE5" s="133"/>
      <c r="ROF5" s="133"/>
      <c r="ROG5" s="133"/>
      <c r="ROH5" s="133"/>
      <c r="ROI5" s="133"/>
      <c r="ROJ5" s="133"/>
      <c r="ROK5" s="133"/>
      <c r="ROL5" s="133"/>
      <c r="ROM5" s="133"/>
      <c r="RON5" s="133"/>
      <c r="ROO5" s="133"/>
      <c r="ROP5" s="133"/>
      <c r="ROQ5" s="133"/>
      <c r="ROR5" s="133"/>
      <c r="ROS5" s="133"/>
      <c r="ROT5" s="133"/>
      <c r="ROU5" s="76"/>
      <c r="ROV5" s="76"/>
      <c r="ROW5" s="76"/>
      <c r="ROX5" s="132"/>
      <c r="ROY5" s="132"/>
      <c r="ROZ5" s="132"/>
      <c r="RPA5" s="132"/>
      <c r="RPB5" s="132"/>
      <c r="RPC5" s="132"/>
      <c r="RPD5" s="132"/>
      <c r="RPE5" s="132"/>
      <c r="RPF5" s="132"/>
      <c r="RPG5" s="132"/>
      <c r="RPH5" s="132"/>
      <c r="RPI5" s="132"/>
      <c r="RPJ5" s="132"/>
      <c r="RPK5" s="132"/>
      <c r="RPL5" s="132"/>
      <c r="RPM5" s="132"/>
      <c r="RPN5" s="132"/>
      <c r="RPO5" s="132"/>
      <c r="RPP5" s="133"/>
      <c r="RPQ5" s="133"/>
      <c r="RPR5" s="133"/>
      <c r="RPS5" s="133"/>
      <c r="RPT5" s="133"/>
      <c r="RPU5" s="133"/>
      <c r="RPV5" s="133"/>
      <c r="RPW5" s="133"/>
      <c r="RPX5" s="133"/>
      <c r="RPY5" s="133"/>
      <c r="RPZ5" s="133"/>
      <c r="RQA5" s="133"/>
      <c r="RQB5" s="133"/>
      <c r="RQC5" s="133"/>
      <c r="RQD5" s="133"/>
      <c r="RQE5" s="133"/>
      <c r="RQF5" s="133"/>
      <c r="RQG5" s="76"/>
      <c r="RQH5" s="76"/>
      <c r="RQI5" s="76"/>
      <c r="RQJ5" s="132"/>
      <c r="RQK5" s="132"/>
      <c r="RQL5" s="132"/>
      <c r="RQM5" s="132"/>
      <c r="RQN5" s="132"/>
      <c r="RQO5" s="132"/>
      <c r="RQP5" s="132"/>
      <c r="RQQ5" s="132"/>
      <c r="RQR5" s="132"/>
      <c r="RQS5" s="132"/>
      <c r="RQT5" s="132"/>
      <c r="RQU5" s="132"/>
      <c r="RQV5" s="132"/>
      <c r="RQW5" s="132"/>
      <c r="RQX5" s="132"/>
      <c r="RQY5" s="132"/>
      <c r="RQZ5" s="132"/>
      <c r="RRA5" s="132"/>
      <c r="RRB5" s="133"/>
      <c r="RRC5" s="133"/>
      <c r="RRD5" s="133"/>
      <c r="RRE5" s="133"/>
      <c r="RRF5" s="133"/>
      <c r="RRG5" s="133"/>
      <c r="RRH5" s="133"/>
      <c r="RRI5" s="133"/>
      <c r="RRJ5" s="133"/>
      <c r="RRK5" s="133"/>
      <c r="RRL5" s="133"/>
      <c r="RRM5" s="133"/>
      <c r="RRN5" s="133"/>
      <c r="RRO5" s="133"/>
      <c r="RRP5" s="133"/>
      <c r="RRQ5" s="133"/>
      <c r="RRR5" s="133"/>
      <c r="RRS5" s="76"/>
      <c r="RRT5" s="76"/>
      <c r="RRU5" s="76"/>
      <c r="RRV5" s="132"/>
      <c r="RRW5" s="132"/>
      <c r="RRX5" s="132"/>
      <c r="RRY5" s="132"/>
      <c r="RRZ5" s="132"/>
      <c r="RSA5" s="132"/>
      <c r="RSB5" s="132"/>
      <c r="RSC5" s="132"/>
      <c r="RSD5" s="132"/>
      <c r="RSE5" s="132"/>
      <c r="RSF5" s="132"/>
      <c r="RSG5" s="132"/>
      <c r="RSH5" s="132"/>
      <c r="RSI5" s="132"/>
      <c r="RSJ5" s="132"/>
      <c r="RSK5" s="132"/>
      <c r="RSL5" s="132"/>
      <c r="RSM5" s="132"/>
      <c r="RSN5" s="133"/>
      <c r="RSO5" s="133"/>
      <c r="RSP5" s="133"/>
      <c r="RSQ5" s="133"/>
      <c r="RSR5" s="133"/>
      <c r="RSS5" s="133"/>
      <c r="RST5" s="133"/>
      <c r="RSU5" s="133"/>
      <c r="RSV5" s="133"/>
      <c r="RSW5" s="133"/>
      <c r="RSX5" s="133"/>
      <c r="RSY5" s="133"/>
      <c r="RSZ5" s="133"/>
      <c r="RTA5" s="133"/>
      <c r="RTB5" s="133"/>
      <c r="RTC5" s="133"/>
      <c r="RTD5" s="133"/>
      <c r="RTE5" s="76"/>
      <c r="RTF5" s="76"/>
      <c r="RTG5" s="76"/>
      <c r="RTH5" s="132"/>
      <c r="RTI5" s="132"/>
      <c r="RTJ5" s="132"/>
      <c r="RTK5" s="132"/>
      <c r="RTL5" s="132"/>
      <c r="RTM5" s="132"/>
      <c r="RTN5" s="132"/>
      <c r="RTO5" s="132"/>
      <c r="RTP5" s="132"/>
      <c r="RTQ5" s="132"/>
      <c r="RTR5" s="132"/>
      <c r="RTS5" s="132"/>
      <c r="RTT5" s="132"/>
      <c r="RTU5" s="132"/>
      <c r="RTV5" s="132"/>
      <c r="RTW5" s="132"/>
      <c r="RTX5" s="132"/>
      <c r="RTY5" s="132"/>
      <c r="RTZ5" s="133"/>
      <c r="RUA5" s="133"/>
      <c r="RUB5" s="133"/>
      <c r="RUC5" s="133"/>
      <c r="RUD5" s="133"/>
      <c r="RUE5" s="133"/>
      <c r="RUF5" s="133"/>
      <c r="RUG5" s="133"/>
      <c r="RUH5" s="133"/>
      <c r="RUI5" s="133"/>
      <c r="RUJ5" s="133"/>
      <c r="RUK5" s="133"/>
      <c r="RUL5" s="133"/>
      <c r="RUM5" s="133"/>
      <c r="RUN5" s="133"/>
      <c r="RUO5" s="133"/>
      <c r="RUP5" s="133"/>
      <c r="RUQ5" s="76"/>
      <c r="RUR5" s="76"/>
      <c r="RUS5" s="76"/>
      <c r="RUT5" s="132"/>
      <c r="RUU5" s="132"/>
      <c r="RUV5" s="132"/>
      <c r="RUW5" s="132"/>
      <c r="RUX5" s="132"/>
      <c r="RUY5" s="132"/>
      <c r="RUZ5" s="132"/>
      <c r="RVA5" s="132"/>
      <c r="RVB5" s="132"/>
      <c r="RVC5" s="132"/>
      <c r="RVD5" s="132"/>
      <c r="RVE5" s="132"/>
      <c r="RVF5" s="132"/>
      <c r="RVG5" s="132"/>
      <c r="RVH5" s="132"/>
      <c r="RVI5" s="132"/>
      <c r="RVJ5" s="132"/>
      <c r="RVK5" s="132"/>
      <c r="RVL5" s="133"/>
      <c r="RVM5" s="133"/>
      <c r="RVN5" s="133"/>
      <c r="RVO5" s="133"/>
      <c r="RVP5" s="133"/>
      <c r="RVQ5" s="133"/>
      <c r="RVR5" s="133"/>
      <c r="RVS5" s="133"/>
      <c r="RVT5" s="133"/>
      <c r="RVU5" s="133"/>
      <c r="RVV5" s="133"/>
      <c r="RVW5" s="133"/>
      <c r="RVX5" s="133"/>
      <c r="RVY5" s="133"/>
      <c r="RVZ5" s="133"/>
      <c r="RWA5" s="133"/>
      <c r="RWB5" s="133"/>
      <c r="RWC5" s="76"/>
      <c r="RWD5" s="76"/>
      <c r="RWE5" s="76"/>
      <c r="RWF5" s="132"/>
      <c r="RWG5" s="132"/>
      <c r="RWH5" s="132"/>
      <c r="RWI5" s="132"/>
      <c r="RWJ5" s="132"/>
      <c r="RWK5" s="132"/>
      <c r="RWL5" s="132"/>
      <c r="RWM5" s="132"/>
      <c r="RWN5" s="132"/>
      <c r="RWO5" s="132"/>
      <c r="RWP5" s="132"/>
      <c r="RWQ5" s="132"/>
      <c r="RWR5" s="132"/>
      <c r="RWS5" s="132"/>
      <c r="RWT5" s="132"/>
      <c r="RWU5" s="132"/>
      <c r="RWV5" s="132"/>
      <c r="RWW5" s="132"/>
      <c r="RWX5" s="133"/>
      <c r="RWY5" s="133"/>
      <c r="RWZ5" s="133"/>
      <c r="RXA5" s="133"/>
      <c r="RXB5" s="133"/>
      <c r="RXC5" s="133"/>
      <c r="RXD5" s="133"/>
      <c r="RXE5" s="133"/>
      <c r="RXF5" s="133"/>
      <c r="RXG5" s="133"/>
      <c r="RXH5" s="133"/>
      <c r="RXI5" s="133"/>
      <c r="RXJ5" s="133"/>
      <c r="RXK5" s="133"/>
      <c r="RXL5" s="133"/>
      <c r="RXM5" s="133"/>
      <c r="RXN5" s="133"/>
      <c r="RXO5" s="76"/>
      <c r="RXP5" s="76"/>
      <c r="RXQ5" s="76"/>
      <c r="RXR5" s="132"/>
      <c r="RXS5" s="132"/>
      <c r="RXT5" s="132"/>
      <c r="RXU5" s="132"/>
      <c r="RXV5" s="132"/>
      <c r="RXW5" s="132"/>
      <c r="RXX5" s="132"/>
      <c r="RXY5" s="132"/>
      <c r="RXZ5" s="132"/>
      <c r="RYA5" s="132"/>
      <c r="RYB5" s="132"/>
      <c r="RYC5" s="132"/>
      <c r="RYD5" s="132"/>
      <c r="RYE5" s="132"/>
      <c r="RYF5" s="132"/>
      <c r="RYG5" s="132"/>
      <c r="RYH5" s="132"/>
      <c r="RYI5" s="132"/>
      <c r="RYJ5" s="133"/>
      <c r="RYK5" s="133"/>
      <c r="RYL5" s="133"/>
      <c r="RYM5" s="133"/>
      <c r="RYN5" s="133"/>
      <c r="RYO5" s="133"/>
      <c r="RYP5" s="133"/>
      <c r="RYQ5" s="133"/>
      <c r="RYR5" s="133"/>
      <c r="RYS5" s="133"/>
      <c r="RYT5" s="133"/>
      <c r="RYU5" s="133"/>
      <c r="RYV5" s="133"/>
      <c r="RYW5" s="133"/>
      <c r="RYX5" s="133"/>
      <c r="RYY5" s="133"/>
      <c r="RYZ5" s="133"/>
      <c r="RZA5" s="76"/>
      <c r="RZB5" s="76"/>
      <c r="RZC5" s="76"/>
      <c r="RZD5" s="132"/>
      <c r="RZE5" s="132"/>
      <c r="RZF5" s="132"/>
      <c r="RZG5" s="132"/>
      <c r="RZH5" s="132"/>
      <c r="RZI5" s="132"/>
      <c r="RZJ5" s="132"/>
      <c r="RZK5" s="132"/>
      <c r="RZL5" s="132"/>
      <c r="RZM5" s="132"/>
      <c r="RZN5" s="132"/>
      <c r="RZO5" s="132"/>
      <c r="RZP5" s="132"/>
      <c r="RZQ5" s="132"/>
      <c r="RZR5" s="132"/>
      <c r="RZS5" s="132"/>
      <c r="RZT5" s="132"/>
      <c r="RZU5" s="132"/>
      <c r="RZV5" s="133"/>
      <c r="RZW5" s="133"/>
      <c r="RZX5" s="133"/>
      <c r="RZY5" s="133"/>
      <c r="RZZ5" s="133"/>
      <c r="SAA5" s="133"/>
      <c r="SAB5" s="133"/>
      <c r="SAC5" s="133"/>
      <c r="SAD5" s="133"/>
      <c r="SAE5" s="133"/>
      <c r="SAF5" s="133"/>
      <c r="SAG5" s="133"/>
      <c r="SAH5" s="133"/>
      <c r="SAI5" s="133"/>
      <c r="SAJ5" s="133"/>
      <c r="SAK5" s="133"/>
      <c r="SAL5" s="133"/>
      <c r="SAM5" s="76"/>
      <c r="SAN5" s="76"/>
      <c r="SAO5" s="76"/>
      <c r="SAP5" s="132"/>
      <c r="SAQ5" s="132"/>
      <c r="SAR5" s="132"/>
      <c r="SAS5" s="132"/>
      <c r="SAT5" s="132"/>
      <c r="SAU5" s="132"/>
      <c r="SAV5" s="132"/>
      <c r="SAW5" s="132"/>
      <c r="SAX5" s="132"/>
      <c r="SAY5" s="132"/>
      <c r="SAZ5" s="132"/>
      <c r="SBA5" s="132"/>
      <c r="SBB5" s="132"/>
      <c r="SBC5" s="132"/>
      <c r="SBD5" s="132"/>
      <c r="SBE5" s="132"/>
      <c r="SBF5" s="132"/>
      <c r="SBG5" s="132"/>
      <c r="SBH5" s="133"/>
      <c r="SBI5" s="133"/>
      <c r="SBJ5" s="133"/>
      <c r="SBK5" s="133"/>
      <c r="SBL5" s="133"/>
      <c r="SBM5" s="133"/>
      <c r="SBN5" s="133"/>
      <c r="SBO5" s="133"/>
      <c r="SBP5" s="133"/>
      <c r="SBQ5" s="133"/>
      <c r="SBR5" s="133"/>
      <c r="SBS5" s="133"/>
      <c r="SBT5" s="133"/>
      <c r="SBU5" s="133"/>
      <c r="SBV5" s="133"/>
      <c r="SBW5" s="133"/>
      <c r="SBX5" s="133"/>
      <c r="SBY5" s="76"/>
      <c r="SBZ5" s="76"/>
      <c r="SCA5" s="76"/>
      <c r="SCB5" s="132"/>
      <c r="SCC5" s="132"/>
      <c r="SCD5" s="132"/>
      <c r="SCE5" s="132"/>
      <c r="SCF5" s="132"/>
      <c r="SCG5" s="132"/>
      <c r="SCH5" s="132"/>
      <c r="SCI5" s="132"/>
      <c r="SCJ5" s="132"/>
      <c r="SCK5" s="132"/>
      <c r="SCL5" s="132"/>
      <c r="SCM5" s="132"/>
      <c r="SCN5" s="132"/>
      <c r="SCO5" s="132"/>
      <c r="SCP5" s="132"/>
      <c r="SCQ5" s="132"/>
      <c r="SCR5" s="132"/>
      <c r="SCS5" s="132"/>
      <c r="SCT5" s="133"/>
      <c r="SCU5" s="133"/>
      <c r="SCV5" s="133"/>
      <c r="SCW5" s="133"/>
      <c r="SCX5" s="133"/>
      <c r="SCY5" s="133"/>
      <c r="SCZ5" s="133"/>
      <c r="SDA5" s="133"/>
      <c r="SDB5" s="133"/>
      <c r="SDC5" s="133"/>
      <c r="SDD5" s="133"/>
      <c r="SDE5" s="133"/>
      <c r="SDF5" s="133"/>
      <c r="SDG5" s="133"/>
      <c r="SDH5" s="133"/>
      <c r="SDI5" s="133"/>
      <c r="SDJ5" s="133"/>
      <c r="SDK5" s="76"/>
      <c r="SDL5" s="76"/>
      <c r="SDM5" s="76"/>
      <c r="SDN5" s="132"/>
      <c r="SDO5" s="132"/>
      <c r="SDP5" s="132"/>
      <c r="SDQ5" s="132"/>
      <c r="SDR5" s="132"/>
      <c r="SDS5" s="132"/>
      <c r="SDT5" s="132"/>
      <c r="SDU5" s="132"/>
      <c r="SDV5" s="132"/>
      <c r="SDW5" s="132"/>
      <c r="SDX5" s="132"/>
      <c r="SDY5" s="132"/>
      <c r="SDZ5" s="132"/>
      <c r="SEA5" s="132"/>
      <c r="SEB5" s="132"/>
      <c r="SEC5" s="132"/>
      <c r="SED5" s="132"/>
      <c r="SEE5" s="132"/>
      <c r="SEF5" s="133"/>
      <c r="SEG5" s="133"/>
      <c r="SEH5" s="133"/>
      <c r="SEI5" s="133"/>
      <c r="SEJ5" s="133"/>
      <c r="SEK5" s="133"/>
      <c r="SEL5" s="133"/>
      <c r="SEM5" s="133"/>
      <c r="SEN5" s="133"/>
      <c r="SEO5" s="133"/>
      <c r="SEP5" s="133"/>
      <c r="SEQ5" s="133"/>
      <c r="SER5" s="133"/>
      <c r="SES5" s="133"/>
      <c r="SET5" s="133"/>
      <c r="SEU5" s="133"/>
      <c r="SEV5" s="133"/>
      <c r="SEW5" s="76"/>
      <c r="SEX5" s="76"/>
      <c r="SEY5" s="76"/>
      <c r="SEZ5" s="132"/>
      <c r="SFA5" s="132"/>
      <c r="SFB5" s="132"/>
      <c r="SFC5" s="132"/>
      <c r="SFD5" s="132"/>
      <c r="SFE5" s="132"/>
      <c r="SFF5" s="132"/>
      <c r="SFG5" s="132"/>
      <c r="SFH5" s="132"/>
      <c r="SFI5" s="132"/>
      <c r="SFJ5" s="132"/>
      <c r="SFK5" s="132"/>
      <c r="SFL5" s="132"/>
      <c r="SFM5" s="132"/>
      <c r="SFN5" s="132"/>
      <c r="SFO5" s="132"/>
      <c r="SFP5" s="132"/>
      <c r="SFQ5" s="132"/>
      <c r="SFR5" s="133"/>
      <c r="SFS5" s="133"/>
      <c r="SFT5" s="133"/>
      <c r="SFU5" s="133"/>
      <c r="SFV5" s="133"/>
      <c r="SFW5" s="133"/>
      <c r="SFX5" s="133"/>
      <c r="SFY5" s="133"/>
      <c r="SFZ5" s="133"/>
      <c r="SGA5" s="133"/>
      <c r="SGB5" s="133"/>
      <c r="SGC5" s="133"/>
      <c r="SGD5" s="133"/>
      <c r="SGE5" s="133"/>
      <c r="SGF5" s="133"/>
      <c r="SGG5" s="133"/>
      <c r="SGH5" s="133"/>
      <c r="SGI5" s="76"/>
      <c r="SGJ5" s="76"/>
      <c r="SGK5" s="76"/>
      <c r="SGL5" s="132"/>
      <c r="SGM5" s="132"/>
      <c r="SGN5" s="132"/>
      <c r="SGO5" s="132"/>
      <c r="SGP5" s="132"/>
      <c r="SGQ5" s="132"/>
      <c r="SGR5" s="132"/>
      <c r="SGS5" s="132"/>
      <c r="SGT5" s="132"/>
      <c r="SGU5" s="132"/>
      <c r="SGV5" s="132"/>
      <c r="SGW5" s="132"/>
      <c r="SGX5" s="132"/>
      <c r="SGY5" s="132"/>
      <c r="SGZ5" s="132"/>
      <c r="SHA5" s="132"/>
      <c r="SHB5" s="132"/>
      <c r="SHC5" s="132"/>
      <c r="SHD5" s="133"/>
      <c r="SHE5" s="133"/>
      <c r="SHF5" s="133"/>
      <c r="SHG5" s="133"/>
      <c r="SHH5" s="133"/>
      <c r="SHI5" s="133"/>
      <c r="SHJ5" s="133"/>
      <c r="SHK5" s="133"/>
      <c r="SHL5" s="133"/>
      <c r="SHM5" s="133"/>
      <c r="SHN5" s="133"/>
      <c r="SHO5" s="133"/>
      <c r="SHP5" s="133"/>
      <c r="SHQ5" s="133"/>
      <c r="SHR5" s="133"/>
      <c r="SHS5" s="133"/>
      <c r="SHT5" s="133"/>
      <c r="SHU5" s="76"/>
      <c r="SHV5" s="76"/>
      <c r="SHW5" s="76"/>
      <c r="SHX5" s="132"/>
      <c r="SHY5" s="132"/>
      <c r="SHZ5" s="132"/>
      <c r="SIA5" s="132"/>
      <c r="SIB5" s="132"/>
      <c r="SIC5" s="132"/>
      <c r="SID5" s="132"/>
      <c r="SIE5" s="132"/>
      <c r="SIF5" s="132"/>
      <c r="SIG5" s="132"/>
      <c r="SIH5" s="132"/>
      <c r="SII5" s="132"/>
      <c r="SIJ5" s="132"/>
      <c r="SIK5" s="132"/>
      <c r="SIL5" s="132"/>
      <c r="SIM5" s="132"/>
      <c r="SIN5" s="132"/>
      <c r="SIO5" s="132"/>
      <c r="SIP5" s="133"/>
      <c r="SIQ5" s="133"/>
      <c r="SIR5" s="133"/>
      <c r="SIS5" s="133"/>
      <c r="SIT5" s="133"/>
      <c r="SIU5" s="133"/>
      <c r="SIV5" s="133"/>
      <c r="SIW5" s="133"/>
      <c r="SIX5" s="133"/>
      <c r="SIY5" s="133"/>
      <c r="SIZ5" s="133"/>
      <c r="SJA5" s="133"/>
      <c r="SJB5" s="133"/>
      <c r="SJC5" s="133"/>
      <c r="SJD5" s="133"/>
      <c r="SJE5" s="133"/>
      <c r="SJF5" s="133"/>
      <c r="SJG5" s="76"/>
      <c r="SJH5" s="76"/>
      <c r="SJI5" s="76"/>
      <c r="SJJ5" s="132"/>
      <c r="SJK5" s="132"/>
      <c r="SJL5" s="132"/>
      <c r="SJM5" s="132"/>
      <c r="SJN5" s="132"/>
      <c r="SJO5" s="132"/>
      <c r="SJP5" s="132"/>
      <c r="SJQ5" s="132"/>
      <c r="SJR5" s="132"/>
      <c r="SJS5" s="132"/>
      <c r="SJT5" s="132"/>
      <c r="SJU5" s="132"/>
      <c r="SJV5" s="132"/>
      <c r="SJW5" s="132"/>
      <c r="SJX5" s="132"/>
      <c r="SJY5" s="132"/>
      <c r="SJZ5" s="132"/>
      <c r="SKA5" s="132"/>
      <c r="SKB5" s="133"/>
      <c r="SKC5" s="133"/>
      <c r="SKD5" s="133"/>
      <c r="SKE5" s="133"/>
      <c r="SKF5" s="133"/>
      <c r="SKG5" s="133"/>
      <c r="SKH5" s="133"/>
      <c r="SKI5" s="133"/>
      <c r="SKJ5" s="133"/>
      <c r="SKK5" s="133"/>
      <c r="SKL5" s="133"/>
      <c r="SKM5" s="133"/>
      <c r="SKN5" s="133"/>
      <c r="SKO5" s="133"/>
      <c r="SKP5" s="133"/>
      <c r="SKQ5" s="133"/>
      <c r="SKR5" s="133"/>
      <c r="SKS5" s="76"/>
      <c r="SKT5" s="76"/>
      <c r="SKU5" s="76"/>
      <c r="SKV5" s="132"/>
      <c r="SKW5" s="132"/>
      <c r="SKX5" s="132"/>
      <c r="SKY5" s="132"/>
      <c r="SKZ5" s="132"/>
      <c r="SLA5" s="132"/>
      <c r="SLB5" s="132"/>
      <c r="SLC5" s="132"/>
      <c r="SLD5" s="132"/>
      <c r="SLE5" s="132"/>
      <c r="SLF5" s="132"/>
      <c r="SLG5" s="132"/>
      <c r="SLH5" s="132"/>
      <c r="SLI5" s="132"/>
      <c r="SLJ5" s="132"/>
      <c r="SLK5" s="132"/>
      <c r="SLL5" s="132"/>
      <c r="SLM5" s="132"/>
      <c r="SLN5" s="133"/>
      <c r="SLO5" s="133"/>
      <c r="SLP5" s="133"/>
      <c r="SLQ5" s="133"/>
      <c r="SLR5" s="133"/>
      <c r="SLS5" s="133"/>
      <c r="SLT5" s="133"/>
      <c r="SLU5" s="133"/>
      <c r="SLV5" s="133"/>
      <c r="SLW5" s="133"/>
      <c r="SLX5" s="133"/>
      <c r="SLY5" s="133"/>
      <c r="SLZ5" s="133"/>
      <c r="SMA5" s="133"/>
      <c r="SMB5" s="133"/>
      <c r="SMC5" s="133"/>
      <c r="SMD5" s="133"/>
      <c r="SME5" s="76"/>
      <c r="SMF5" s="76"/>
      <c r="SMG5" s="76"/>
      <c r="SMH5" s="132"/>
      <c r="SMI5" s="132"/>
      <c r="SMJ5" s="132"/>
      <c r="SMK5" s="132"/>
      <c r="SML5" s="132"/>
      <c r="SMM5" s="132"/>
      <c r="SMN5" s="132"/>
      <c r="SMO5" s="132"/>
      <c r="SMP5" s="132"/>
      <c r="SMQ5" s="132"/>
      <c r="SMR5" s="132"/>
      <c r="SMS5" s="132"/>
      <c r="SMT5" s="132"/>
      <c r="SMU5" s="132"/>
      <c r="SMV5" s="132"/>
      <c r="SMW5" s="132"/>
      <c r="SMX5" s="132"/>
      <c r="SMY5" s="132"/>
      <c r="SMZ5" s="133"/>
      <c r="SNA5" s="133"/>
      <c r="SNB5" s="133"/>
      <c r="SNC5" s="133"/>
      <c r="SND5" s="133"/>
      <c r="SNE5" s="133"/>
      <c r="SNF5" s="133"/>
      <c r="SNG5" s="133"/>
      <c r="SNH5" s="133"/>
      <c r="SNI5" s="133"/>
      <c r="SNJ5" s="133"/>
      <c r="SNK5" s="133"/>
      <c r="SNL5" s="133"/>
      <c r="SNM5" s="133"/>
      <c r="SNN5" s="133"/>
      <c r="SNO5" s="133"/>
      <c r="SNP5" s="133"/>
      <c r="SNQ5" s="76"/>
      <c r="SNR5" s="76"/>
      <c r="SNS5" s="76"/>
      <c r="SNT5" s="132"/>
      <c r="SNU5" s="132"/>
      <c r="SNV5" s="132"/>
      <c r="SNW5" s="132"/>
      <c r="SNX5" s="132"/>
      <c r="SNY5" s="132"/>
      <c r="SNZ5" s="132"/>
      <c r="SOA5" s="132"/>
      <c r="SOB5" s="132"/>
      <c r="SOC5" s="132"/>
      <c r="SOD5" s="132"/>
      <c r="SOE5" s="132"/>
      <c r="SOF5" s="132"/>
      <c r="SOG5" s="132"/>
      <c r="SOH5" s="132"/>
      <c r="SOI5" s="132"/>
      <c r="SOJ5" s="132"/>
      <c r="SOK5" s="132"/>
      <c r="SOL5" s="133"/>
      <c r="SOM5" s="133"/>
      <c r="SON5" s="133"/>
      <c r="SOO5" s="133"/>
      <c r="SOP5" s="133"/>
      <c r="SOQ5" s="133"/>
      <c r="SOR5" s="133"/>
      <c r="SOS5" s="133"/>
      <c r="SOT5" s="133"/>
      <c r="SOU5" s="133"/>
      <c r="SOV5" s="133"/>
      <c r="SOW5" s="133"/>
      <c r="SOX5" s="133"/>
      <c r="SOY5" s="133"/>
      <c r="SOZ5" s="133"/>
      <c r="SPA5" s="133"/>
      <c r="SPB5" s="133"/>
      <c r="SPC5" s="76"/>
      <c r="SPD5" s="76"/>
      <c r="SPE5" s="76"/>
      <c r="SPF5" s="132"/>
      <c r="SPG5" s="132"/>
      <c r="SPH5" s="132"/>
      <c r="SPI5" s="132"/>
      <c r="SPJ5" s="132"/>
      <c r="SPK5" s="132"/>
      <c r="SPL5" s="132"/>
      <c r="SPM5" s="132"/>
      <c r="SPN5" s="132"/>
      <c r="SPO5" s="132"/>
      <c r="SPP5" s="132"/>
      <c r="SPQ5" s="132"/>
      <c r="SPR5" s="132"/>
      <c r="SPS5" s="132"/>
      <c r="SPT5" s="132"/>
      <c r="SPU5" s="132"/>
      <c r="SPV5" s="132"/>
      <c r="SPW5" s="132"/>
      <c r="SPX5" s="133"/>
      <c r="SPY5" s="133"/>
      <c r="SPZ5" s="133"/>
      <c r="SQA5" s="133"/>
      <c r="SQB5" s="133"/>
      <c r="SQC5" s="133"/>
      <c r="SQD5" s="133"/>
      <c r="SQE5" s="133"/>
      <c r="SQF5" s="133"/>
      <c r="SQG5" s="133"/>
      <c r="SQH5" s="133"/>
      <c r="SQI5" s="133"/>
      <c r="SQJ5" s="133"/>
      <c r="SQK5" s="133"/>
      <c r="SQL5" s="133"/>
      <c r="SQM5" s="133"/>
      <c r="SQN5" s="133"/>
      <c r="SQO5" s="76"/>
      <c r="SQP5" s="76"/>
      <c r="SQQ5" s="76"/>
      <c r="SQR5" s="132"/>
      <c r="SQS5" s="132"/>
      <c r="SQT5" s="132"/>
      <c r="SQU5" s="132"/>
      <c r="SQV5" s="132"/>
      <c r="SQW5" s="132"/>
      <c r="SQX5" s="132"/>
      <c r="SQY5" s="132"/>
      <c r="SQZ5" s="132"/>
      <c r="SRA5" s="132"/>
      <c r="SRB5" s="132"/>
      <c r="SRC5" s="132"/>
      <c r="SRD5" s="132"/>
      <c r="SRE5" s="132"/>
      <c r="SRF5" s="132"/>
      <c r="SRG5" s="132"/>
      <c r="SRH5" s="132"/>
      <c r="SRI5" s="132"/>
      <c r="SRJ5" s="133"/>
      <c r="SRK5" s="133"/>
      <c r="SRL5" s="133"/>
      <c r="SRM5" s="133"/>
      <c r="SRN5" s="133"/>
      <c r="SRO5" s="133"/>
      <c r="SRP5" s="133"/>
      <c r="SRQ5" s="133"/>
      <c r="SRR5" s="133"/>
      <c r="SRS5" s="133"/>
      <c r="SRT5" s="133"/>
      <c r="SRU5" s="133"/>
      <c r="SRV5" s="133"/>
      <c r="SRW5" s="133"/>
      <c r="SRX5" s="133"/>
      <c r="SRY5" s="133"/>
      <c r="SRZ5" s="133"/>
      <c r="SSA5" s="76"/>
      <c r="SSB5" s="76"/>
      <c r="SSC5" s="76"/>
      <c r="SSD5" s="132"/>
      <c r="SSE5" s="132"/>
      <c r="SSF5" s="132"/>
      <c r="SSG5" s="132"/>
      <c r="SSH5" s="132"/>
      <c r="SSI5" s="132"/>
      <c r="SSJ5" s="132"/>
      <c r="SSK5" s="132"/>
      <c r="SSL5" s="132"/>
      <c r="SSM5" s="132"/>
      <c r="SSN5" s="132"/>
      <c r="SSO5" s="132"/>
      <c r="SSP5" s="132"/>
      <c r="SSQ5" s="132"/>
      <c r="SSR5" s="132"/>
      <c r="SSS5" s="132"/>
      <c r="SST5" s="132"/>
      <c r="SSU5" s="132"/>
      <c r="SSV5" s="133"/>
      <c r="SSW5" s="133"/>
      <c r="SSX5" s="133"/>
      <c r="SSY5" s="133"/>
      <c r="SSZ5" s="133"/>
      <c r="STA5" s="133"/>
      <c r="STB5" s="133"/>
      <c r="STC5" s="133"/>
      <c r="STD5" s="133"/>
      <c r="STE5" s="133"/>
      <c r="STF5" s="133"/>
      <c r="STG5" s="133"/>
      <c r="STH5" s="133"/>
      <c r="STI5" s="133"/>
      <c r="STJ5" s="133"/>
      <c r="STK5" s="133"/>
      <c r="STL5" s="133"/>
      <c r="STM5" s="76"/>
      <c r="STN5" s="76"/>
      <c r="STO5" s="76"/>
      <c r="STP5" s="132"/>
      <c r="STQ5" s="132"/>
      <c r="STR5" s="132"/>
      <c r="STS5" s="132"/>
      <c r="STT5" s="132"/>
      <c r="STU5" s="132"/>
      <c r="STV5" s="132"/>
      <c r="STW5" s="132"/>
      <c r="STX5" s="132"/>
      <c r="STY5" s="132"/>
      <c r="STZ5" s="132"/>
      <c r="SUA5" s="132"/>
      <c r="SUB5" s="132"/>
      <c r="SUC5" s="132"/>
      <c r="SUD5" s="132"/>
      <c r="SUE5" s="132"/>
      <c r="SUF5" s="132"/>
      <c r="SUG5" s="132"/>
      <c r="SUH5" s="133"/>
      <c r="SUI5" s="133"/>
      <c r="SUJ5" s="133"/>
      <c r="SUK5" s="133"/>
      <c r="SUL5" s="133"/>
      <c r="SUM5" s="133"/>
      <c r="SUN5" s="133"/>
      <c r="SUO5" s="133"/>
      <c r="SUP5" s="133"/>
      <c r="SUQ5" s="133"/>
      <c r="SUR5" s="133"/>
      <c r="SUS5" s="133"/>
      <c r="SUT5" s="133"/>
      <c r="SUU5" s="133"/>
      <c r="SUV5" s="133"/>
      <c r="SUW5" s="133"/>
      <c r="SUX5" s="133"/>
      <c r="SUY5" s="76"/>
      <c r="SUZ5" s="76"/>
      <c r="SVA5" s="76"/>
      <c r="SVB5" s="132"/>
      <c r="SVC5" s="132"/>
      <c r="SVD5" s="132"/>
      <c r="SVE5" s="132"/>
      <c r="SVF5" s="132"/>
      <c r="SVG5" s="132"/>
      <c r="SVH5" s="132"/>
      <c r="SVI5" s="132"/>
      <c r="SVJ5" s="132"/>
      <c r="SVK5" s="132"/>
      <c r="SVL5" s="132"/>
      <c r="SVM5" s="132"/>
      <c r="SVN5" s="132"/>
      <c r="SVO5" s="132"/>
      <c r="SVP5" s="132"/>
      <c r="SVQ5" s="132"/>
      <c r="SVR5" s="132"/>
      <c r="SVS5" s="132"/>
      <c r="SVT5" s="133"/>
      <c r="SVU5" s="133"/>
      <c r="SVV5" s="133"/>
      <c r="SVW5" s="133"/>
      <c r="SVX5" s="133"/>
      <c r="SVY5" s="133"/>
      <c r="SVZ5" s="133"/>
      <c r="SWA5" s="133"/>
      <c r="SWB5" s="133"/>
      <c r="SWC5" s="133"/>
      <c r="SWD5" s="133"/>
      <c r="SWE5" s="133"/>
      <c r="SWF5" s="133"/>
      <c r="SWG5" s="133"/>
      <c r="SWH5" s="133"/>
      <c r="SWI5" s="133"/>
      <c r="SWJ5" s="133"/>
      <c r="SWK5" s="76"/>
      <c r="SWL5" s="76"/>
      <c r="SWM5" s="76"/>
      <c r="SWN5" s="132"/>
      <c r="SWO5" s="132"/>
      <c r="SWP5" s="132"/>
      <c r="SWQ5" s="132"/>
      <c r="SWR5" s="132"/>
      <c r="SWS5" s="132"/>
      <c r="SWT5" s="132"/>
      <c r="SWU5" s="132"/>
      <c r="SWV5" s="132"/>
      <c r="SWW5" s="132"/>
      <c r="SWX5" s="132"/>
      <c r="SWY5" s="132"/>
      <c r="SWZ5" s="132"/>
      <c r="SXA5" s="132"/>
      <c r="SXB5" s="132"/>
      <c r="SXC5" s="132"/>
      <c r="SXD5" s="132"/>
      <c r="SXE5" s="132"/>
      <c r="SXF5" s="133"/>
      <c r="SXG5" s="133"/>
      <c r="SXH5" s="133"/>
      <c r="SXI5" s="133"/>
      <c r="SXJ5" s="133"/>
      <c r="SXK5" s="133"/>
      <c r="SXL5" s="133"/>
      <c r="SXM5" s="133"/>
      <c r="SXN5" s="133"/>
      <c r="SXO5" s="133"/>
      <c r="SXP5" s="133"/>
      <c r="SXQ5" s="133"/>
      <c r="SXR5" s="133"/>
      <c r="SXS5" s="133"/>
      <c r="SXT5" s="133"/>
      <c r="SXU5" s="133"/>
      <c r="SXV5" s="133"/>
      <c r="SXW5" s="76"/>
      <c r="SXX5" s="76"/>
      <c r="SXY5" s="76"/>
      <c r="SXZ5" s="132"/>
      <c r="SYA5" s="132"/>
      <c r="SYB5" s="132"/>
      <c r="SYC5" s="132"/>
      <c r="SYD5" s="132"/>
      <c r="SYE5" s="132"/>
      <c r="SYF5" s="132"/>
      <c r="SYG5" s="132"/>
      <c r="SYH5" s="132"/>
      <c r="SYI5" s="132"/>
      <c r="SYJ5" s="132"/>
      <c r="SYK5" s="132"/>
      <c r="SYL5" s="132"/>
      <c r="SYM5" s="132"/>
      <c r="SYN5" s="132"/>
      <c r="SYO5" s="132"/>
      <c r="SYP5" s="132"/>
      <c r="SYQ5" s="132"/>
      <c r="SYR5" s="133"/>
      <c r="SYS5" s="133"/>
      <c r="SYT5" s="133"/>
      <c r="SYU5" s="133"/>
      <c r="SYV5" s="133"/>
      <c r="SYW5" s="133"/>
      <c r="SYX5" s="133"/>
      <c r="SYY5" s="133"/>
      <c r="SYZ5" s="133"/>
      <c r="SZA5" s="133"/>
      <c r="SZB5" s="133"/>
      <c r="SZC5" s="133"/>
      <c r="SZD5" s="133"/>
      <c r="SZE5" s="133"/>
      <c r="SZF5" s="133"/>
      <c r="SZG5" s="133"/>
      <c r="SZH5" s="133"/>
      <c r="SZI5" s="76"/>
      <c r="SZJ5" s="76"/>
      <c r="SZK5" s="76"/>
      <c r="SZL5" s="132"/>
      <c r="SZM5" s="132"/>
      <c r="SZN5" s="132"/>
      <c r="SZO5" s="132"/>
      <c r="SZP5" s="132"/>
      <c r="SZQ5" s="132"/>
      <c r="SZR5" s="132"/>
      <c r="SZS5" s="132"/>
      <c r="SZT5" s="132"/>
      <c r="SZU5" s="132"/>
      <c r="SZV5" s="132"/>
      <c r="SZW5" s="132"/>
      <c r="SZX5" s="132"/>
      <c r="SZY5" s="132"/>
      <c r="SZZ5" s="132"/>
      <c r="TAA5" s="132"/>
      <c r="TAB5" s="132"/>
      <c r="TAC5" s="132"/>
      <c r="TAD5" s="133"/>
      <c r="TAE5" s="133"/>
      <c r="TAF5" s="133"/>
      <c r="TAG5" s="133"/>
      <c r="TAH5" s="133"/>
      <c r="TAI5" s="133"/>
      <c r="TAJ5" s="133"/>
      <c r="TAK5" s="133"/>
      <c r="TAL5" s="133"/>
      <c r="TAM5" s="133"/>
      <c r="TAN5" s="133"/>
      <c r="TAO5" s="133"/>
      <c r="TAP5" s="133"/>
      <c r="TAQ5" s="133"/>
      <c r="TAR5" s="133"/>
      <c r="TAS5" s="133"/>
      <c r="TAT5" s="133"/>
      <c r="TAU5" s="76"/>
      <c r="TAV5" s="76"/>
      <c r="TAW5" s="76"/>
      <c r="TAX5" s="132"/>
      <c r="TAY5" s="132"/>
      <c r="TAZ5" s="132"/>
      <c r="TBA5" s="132"/>
      <c r="TBB5" s="132"/>
      <c r="TBC5" s="132"/>
      <c r="TBD5" s="132"/>
      <c r="TBE5" s="132"/>
      <c r="TBF5" s="132"/>
      <c r="TBG5" s="132"/>
      <c r="TBH5" s="132"/>
      <c r="TBI5" s="132"/>
      <c r="TBJ5" s="132"/>
      <c r="TBK5" s="132"/>
      <c r="TBL5" s="132"/>
      <c r="TBM5" s="132"/>
      <c r="TBN5" s="132"/>
      <c r="TBO5" s="132"/>
      <c r="TBP5" s="133"/>
      <c r="TBQ5" s="133"/>
      <c r="TBR5" s="133"/>
      <c r="TBS5" s="133"/>
      <c r="TBT5" s="133"/>
      <c r="TBU5" s="133"/>
      <c r="TBV5" s="133"/>
      <c r="TBW5" s="133"/>
      <c r="TBX5" s="133"/>
      <c r="TBY5" s="133"/>
      <c r="TBZ5" s="133"/>
      <c r="TCA5" s="133"/>
      <c r="TCB5" s="133"/>
      <c r="TCC5" s="133"/>
      <c r="TCD5" s="133"/>
      <c r="TCE5" s="133"/>
      <c r="TCF5" s="133"/>
      <c r="TCG5" s="76"/>
      <c r="TCH5" s="76"/>
      <c r="TCI5" s="76"/>
      <c r="TCJ5" s="132"/>
      <c r="TCK5" s="132"/>
      <c r="TCL5" s="132"/>
      <c r="TCM5" s="132"/>
      <c r="TCN5" s="132"/>
      <c r="TCO5" s="132"/>
      <c r="TCP5" s="132"/>
      <c r="TCQ5" s="132"/>
      <c r="TCR5" s="132"/>
      <c r="TCS5" s="132"/>
      <c r="TCT5" s="132"/>
      <c r="TCU5" s="132"/>
      <c r="TCV5" s="132"/>
      <c r="TCW5" s="132"/>
      <c r="TCX5" s="132"/>
      <c r="TCY5" s="132"/>
      <c r="TCZ5" s="132"/>
      <c r="TDA5" s="132"/>
      <c r="TDB5" s="133"/>
      <c r="TDC5" s="133"/>
      <c r="TDD5" s="133"/>
      <c r="TDE5" s="133"/>
      <c r="TDF5" s="133"/>
      <c r="TDG5" s="133"/>
      <c r="TDH5" s="133"/>
      <c r="TDI5" s="133"/>
      <c r="TDJ5" s="133"/>
      <c r="TDK5" s="133"/>
      <c r="TDL5" s="133"/>
      <c r="TDM5" s="133"/>
      <c r="TDN5" s="133"/>
      <c r="TDO5" s="133"/>
      <c r="TDP5" s="133"/>
      <c r="TDQ5" s="133"/>
      <c r="TDR5" s="133"/>
      <c r="TDS5" s="76"/>
      <c r="TDT5" s="76"/>
      <c r="TDU5" s="76"/>
      <c r="TDV5" s="132"/>
      <c r="TDW5" s="132"/>
      <c r="TDX5" s="132"/>
      <c r="TDY5" s="132"/>
      <c r="TDZ5" s="132"/>
      <c r="TEA5" s="132"/>
      <c r="TEB5" s="132"/>
      <c r="TEC5" s="132"/>
      <c r="TED5" s="132"/>
      <c r="TEE5" s="132"/>
      <c r="TEF5" s="132"/>
      <c r="TEG5" s="132"/>
      <c r="TEH5" s="132"/>
      <c r="TEI5" s="132"/>
      <c r="TEJ5" s="132"/>
      <c r="TEK5" s="132"/>
      <c r="TEL5" s="132"/>
      <c r="TEM5" s="132"/>
      <c r="TEN5" s="133"/>
      <c r="TEO5" s="133"/>
      <c r="TEP5" s="133"/>
      <c r="TEQ5" s="133"/>
      <c r="TER5" s="133"/>
      <c r="TES5" s="133"/>
      <c r="TET5" s="133"/>
      <c r="TEU5" s="133"/>
      <c r="TEV5" s="133"/>
      <c r="TEW5" s="133"/>
      <c r="TEX5" s="133"/>
      <c r="TEY5" s="133"/>
      <c r="TEZ5" s="133"/>
      <c r="TFA5" s="133"/>
      <c r="TFB5" s="133"/>
      <c r="TFC5" s="133"/>
      <c r="TFD5" s="133"/>
      <c r="TFE5" s="76"/>
      <c r="TFF5" s="76"/>
      <c r="TFG5" s="76"/>
      <c r="TFH5" s="132"/>
      <c r="TFI5" s="132"/>
      <c r="TFJ5" s="132"/>
      <c r="TFK5" s="132"/>
      <c r="TFL5" s="132"/>
      <c r="TFM5" s="132"/>
      <c r="TFN5" s="132"/>
      <c r="TFO5" s="132"/>
      <c r="TFP5" s="132"/>
      <c r="TFQ5" s="132"/>
      <c r="TFR5" s="132"/>
      <c r="TFS5" s="132"/>
      <c r="TFT5" s="132"/>
      <c r="TFU5" s="132"/>
      <c r="TFV5" s="132"/>
      <c r="TFW5" s="132"/>
      <c r="TFX5" s="132"/>
      <c r="TFY5" s="132"/>
      <c r="TFZ5" s="133"/>
      <c r="TGA5" s="133"/>
      <c r="TGB5" s="133"/>
      <c r="TGC5" s="133"/>
      <c r="TGD5" s="133"/>
      <c r="TGE5" s="133"/>
      <c r="TGF5" s="133"/>
      <c r="TGG5" s="133"/>
      <c r="TGH5" s="133"/>
      <c r="TGI5" s="133"/>
      <c r="TGJ5" s="133"/>
      <c r="TGK5" s="133"/>
      <c r="TGL5" s="133"/>
      <c r="TGM5" s="133"/>
      <c r="TGN5" s="133"/>
      <c r="TGO5" s="133"/>
      <c r="TGP5" s="133"/>
      <c r="TGQ5" s="76"/>
      <c r="TGR5" s="76"/>
      <c r="TGS5" s="76"/>
      <c r="TGT5" s="132"/>
      <c r="TGU5" s="132"/>
      <c r="TGV5" s="132"/>
      <c r="TGW5" s="132"/>
      <c r="TGX5" s="132"/>
      <c r="TGY5" s="132"/>
      <c r="TGZ5" s="132"/>
      <c r="THA5" s="132"/>
      <c r="THB5" s="132"/>
      <c r="THC5" s="132"/>
      <c r="THD5" s="132"/>
      <c r="THE5" s="132"/>
      <c r="THF5" s="132"/>
      <c r="THG5" s="132"/>
      <c r="THH5" s="132"/>
      <c r="THI5" s="132"/>
      <c r="THJ5" s="132"/>
      <c r="THK5" s="132"/>
      <c r="THL5" s="133"/>
      <c r="THM5" s="133"/>
      <c r="THN5" s="133"/>
      <c r="THO5" s="133"/>
      <c r="THP5" s="133"/>
      <c r="THQ5" s="133"/>
      <c r="THR5" s="133"/>
      <c r="THS5" s="133"/>
      <c r="THT5" s="133"/>
      <c r="THU5" s="133"/>
      <c r="THV5" s="133"/>
      <c r="THW5" s="133"/>
      <c r="THX5" s="133"/>
      <c r="THY5" s="133"/>
      <c r="THZ5" s="133"/>
      <c r="TIA5" s="133"/>
      <c r="TIB5" s="133"/>
      <c r="TIC5" s="76"/>
      <c r="TID5" s="76"/>
      <c r="TIE5" s="76"/>
      <c r="TIF5" s="132"/>
      <c r="TIG5" s="132"/>
      <c r="TIH5" s="132"/>
      <c r="TII5" s="132"/>
      <c r="TIJ5" s="132"/>
      <c r="TIK5" s="132"/>
      <c r="TIL5" s="132"/>
      <c r="TIM5" s="132"/>
      <c r="TIN5" s="132"/>
      <c r="TIO5" s="132"/>
      <c r="TIP5" s="132"/>
      <c r="TIQ5" s="132"/>
      <c r="TIR5" s="132"/>
      <c r="TIS5" s="132"/>
      <c r="TIT5" s="132"/>
      <c r="TIU5" s="132"/>
      <c r="TIV5" s="132"/>
      <c r="TIW5" s="132"/>
      <c r="TIX5" s="133"/>
      <c r="TIY5" s="133"/>
      <c r="TIZ5" s="133"/>
      <c r="TJA5" s="133"/>
      <c r="TJB5" s="133"/>
      <c r="TJC5" s="133"/>
      <c r="TJD5" s="133"/>
      <c r="TJE5" s="133"/>
      <c r="TJF5" s="133"/>
      <c r="TJG5" s="133"/>
      <c r="TJH5" s="133"/>
      <c r="TJI5" s="133"/>
      <c r="TJJ5" s="133"/>
      <c r="TJK5" s="133"/>
      <c r="TJL5" s="133"/>
      <c r="TJM5" s="133"/>
      <c r="TJN5" s="133"/>
      <c r="TJO5" s="76"/>
      <c r="TJP5" s="76"/>
      <c r="TJQ5" s="76"/>
      <c r="TJR5" s="132"/>
      <c r="TJS5" s="132"/>
      <c r="TJT5" s="132"/>
      <c r="TJU5" s="132"/>
      <c r="TJV5" s="132"/>
      <c r="TJW5" s="132"/>
      <c r="TJX5" s="132"/>
      <c r="TJY5" s="132"/>
      <c r="TJZ5" s="132"/>
      <c r="TKA5" s="132"/>
      <c r="TKB5" s="132"/>
      <c r="TKC5" s="132"/>
      <c r="TKD5" s="132"/>
      <c r="TKE5" s="132"/>
      <c r="TKF5" s="132"/>
      <c r="TKG5" s="132"/>
      <c r="TKH5" s="132"/>
      <c r="TKI5" s="132"/>
      <c r="TKJ5" s="133"/>
      <c r="TKK5" s="133"/>
      <c r="TKL5" s="133"/>
      <c r="TKM5" s="133"/>
      <c r="TKN5" s="133"/>
      <c r="TKO5" s="133"/>
      <c r="TKP5" s="133"/>
      <c r="TKQ5" s="133"/>
      <c r="TKR5" s="133"/>
      <c r="TKS5" s="133"/>
      <c r="TKT5" s="133"/>
      <c r="TKU5" s="133"/>
      <c r="TKV5" s="133"/>
      <c r="TKW5" s="133"/>
      <c r="TKX5" s="133"/>
      <c r="TKY5" s="133"/>
      <c r="TKZ5" s="133"/>
      <c r="TLA5" s="76"/>
      <c r="TLB5" s="76"/>
      <c r="TLC5" s="76"/>
      <c r="TLD5" s="132"/>
      <c r="TLE5" s="132"/>
      <c r="TLF5" s="132"/>
      <c r="TLG5" s="132"/>
      <c r="TLH5" s="132"/>
      <c r="TLI5" s="132"/>
      <c r="TLJ5" s="132"/>
      <c r="TLK5" s="132"/>
      <c r="TLL5" s="132"/>
      <c r="TLM5" s="132"/>
      <c r="TLN5" s="132"/>
      <c r="TLO5" s="132"/>
      <c r="TLP5" s="132"/>
      <c r="TLQ5" s="132"/>
      <c r="TLR5" s="132"/>
      <c r="TLS5" s="132"/>
      <c r="TLT5" s="132"/>
      <c r="TLU5" s="132"/>
      <c r="TLV5" s="133"/>
      <c r="TLW5" s="133"/>
      <c r="TLX5" s="133"/>
      <c r="TLY5" s="133"/>
      <c r="TLZ5" s="133"/>
      <c r="TMA5" s="133"/>
      <c r="TMB5" s="133"/>
      <c r="TMC5" s="133"/>
      <c r="TMD5" s="133"/>
      <c r="TME5" s="133"/>
      <c r="TMF5" s="133"/>
      <c r="TMG5" s="133"/>
      <c r="TMH5" s="133"/>
      <c r="TMI5" s="133"/>
      <c r="TMJ5" s="133"/>
      <c r="TMK5" s="133"/>
      <c r="TML5" s="133"/>
      <c r="TMM5" s="76"/>
      <c r="TMN5" s="76"/>
      <c r="TMO5" s="76"/>
      <c r="TMP5" s="132"/>
      <c r="TMQ5" s="132"/>
      <c r="TMR5" s="132"/>
      <c r="TMS5" s="132"/>
      <c r="TMT5" s="132"/>
      <c r="TMU5" s="132"/>
      <c r="TMV5" s="132"/>
      <c r="TMW5" s="132"/>
      <c r="TMX5" s="132"/>
      <c r="TMY5" s="132"/>
      <c r="TMZ5" s="132"/>
      <c r="TNA5" s="132"/>
      <c r="TNB5" s="132"/>
      <c r="TNC5" s="132"/>
      <c r="TND5" s="132"/>
      <c r="TNE5" s="132"/>
      <c r="TNF5" s="132"/>
      <c r="TNG5" s="132"/>
      <c r="TNH5" s="133"/>
      <c r="TNI5" s="133"/>
      <c r="TNJ5" s="133"/>
      <c r="TNK5" s="133"/>
      <c r="TNL5" s="133"/>
      <c r="TNM5" s="133"/>
      <c r="TNN5" s="133"/>
      <c r="TNO5" s="133"/>
      <c r="TNP5" s="133"/>
      <c r="TNQ5" s="133"/>
      <c r="TNR5" s="133"/>
      <c r="TNS5" s="133"/>
      <c r="TNT5" s="133"/>
      <c r="TNU5" s="133"/>
      <c r="TNV5" s="133"/>
      <c r="TNW5" s="133"/>
      <c r="TNX5" s="133"/>
      <c r="TNY5" s="76"/>
      <c r="TNZ5" s="76"/>
      <c r="TOA5" s="76"/>
      <c r="TOB5" s="132"/>
      <c r="TOC5" s="132"/>
      <c r="TOD5" s="132"/>
      <c r="TOE5" s="132"/>
      <c r="TOF5" s="132"/>
      <c r="TOG5" s="132"/>
      <c r="TOH5" s="132"/>
      <c r="TOI5" s="132"/>
      <c r="TOJ5" s="132"/>
      <c r="TOK5" s="132"/>
      <c r="TOL5" s="132"/>
      <c r="TOM5" s="132"/>
      <c r="TON5" s="132"/>
      <c r="TOO5" s="132"/>
      <c r="TOP5" s="132"/>
      <c r="TOQ5" s="132"/>
      <c r="TOR5" s="132"/>
      <c r="TOS5" s="132"/>
      <c r="TOT5" s="133"/>
      <c r="TOU5" s="133"/>
      <c r="TOV5" s="133"/>
      <c r="TOW5" s="133"/>
      <c r="TOX5" s="133"/>
      <c r="TOY5" s="133"/>
      <c r="TOZ5" s="133"/>
      <c r="TPA5" s="133"/>
      <c r="TPB5" s="133"/>
      <c r="TPC5" s="133"/>
      <c r="TPD5" s="133"/>
      <c r="TPE5" s="133"/>
      <c r="TPF5" s="133"/>
      <c r="TPG5" s="133"/>
      <c r="TPH5" s="133"/>
      <c r="TPI5" s="133"/>
      <c r="TPJ5" s="133"/>
      <c r="TPK5" s="76"/>
      <c r="TPL5" s="76"/>
      <c r="TPM5" s="76"/>
      <c r="TPN5" s="132"/>
      <c r="TPO5" s="132"/>
      <c r="TPP5" s="132"/>
      <c r="TPQ5" s="132"/>
      <c r="TPR5" s="132"/>
      <c r="TPS5" s="132"/>
      <c r="TPT5" s="132"/>
      <c r="TPU5" s="132"/>
      <c r="TPV5" s="132"/>
      <c r="TPW5" s="132"/>
      <c r="TPX5" s="132"/>
      <c r="TPY5" s="132"/>
      <c r="TPZ5" s="132"/>
      <c r="TQA5" s="132"/>
      <c r="TQB5" s="132"/>
      <c r="TQC5" s="132"/>
      <c r="TQD5" s="132"/>
      <c r="TQE5" s="132"/>
      <c r="TQF5" s="133"/>
      <c r="TQG5" s="133"/>
      <c r="TQH5" s="133"/>
      <c r="TQI5" s="133"/>
      <c r="TQJ5" s="133"/>
      <c r="TQK5" s="133"/>
      <c r="TQL5" s="133"/>
      <c r="TQM5" s="133"/>
      <c r="TQN5" s="133"/>
      <c r="TQO5" s="133"/>
      <c r="TQP5" s="133"/>
      <c r="TQQ5" s="133"/>
      <c r="TQR5" s="133"/>
      <c r="TQS5" s="133"/>
      <c r="TQT5" s="133"/>
      <c r="TQU5" s="133"/>
      <c r="TQV5" s="133"/>
      <c r="TQW5" s="76"/>
      <c r="TQX5" s="76"/>
      <c r="TQY5" s="76"/>
      <c r="TQZ5" s="132"/>
      <c r="TRA5" s="132"/>
      <c r="TRB5" s="132"/>
      <c r="TRC5" s="132"/>
      <c r="TRD5" s="132"/>
      <c r="TRE5" s="132"/>
      <c r="TRF5" s="132"/>
      <c r="TRG5" s="132"/>
      <c r="TRH5" s="132"/>
      <c r="TRI5" s="132"/>
      <c r="TRJ5" s="132"/>
      <c r="TRK5" s="132"/>
      <c r="TRL5" s="132"/>
      <c r="TRM5" s="132"/>
      <c r="TRN5" s="132"/>
      <c r="TRO5" s="132"/>
      <c r="TRP5" s="132"/>
      <c r="TRQ5" s="132"/>
      <c r="TRR5" s="133"/>
      <c r="TRS5" s="133"/>
      <c r="TRT5" s="133"/>
      <c r="TRU5" s="133"/>
      <c r="TRV5" s="133"/>
      <c r="TRW5" s="133"/>
      <c r="TRX5" s="133"/>
      <c r="TRY5" s="133"/>
      <c r="TRZ5" s="133"/>
      <c r="TSA5" s="133"/>
      <c r="TSB5" s="133"/>
      <c r="TSC5" s="133"/>
      <c r="TSD5" s="133"/>
      <c r="TSE5" s="133"/>
      <c r="TSF5" s="133"/>
      <c r="TSG5" s="133"/>
      <c r="TSH5" s="133"/>
      <c r="TSI5" s="76"/>
      <c r="TSJ5" s="76"/>
      <c r="TSK5" s="76"/>
      <c r="TSL5" s="132"/>
      <c r="TSM5" s="132"/>
      <c r="TSN5" s="132"/>
      <c r="TSO5" s="132"/>
      <c r="TSP5" s="132"/>
      <c r="TSQ5" s="132"/>
      <c r="TSR5" s="132"/>
      <c r="TSS5" s="132"/>
      <c r="TST5" s="132"/>
      <c r="TSU5" s="132"/>
      <c r="TSV5" s="132"/>
      <c r="TSW5" s="132"/>
      <c r="TSX5" s="132"/>
      <c r="TSY5" s="132"/>
      <c r="TSZ5" s="132"/>
      <c r="TTA5" s="132"/>
      <c r="TTB5" s="132"/>
      <c r="TTC5" s="132"/>
      <c r="TTD5" s="133"/>
      <c r="TTE5" s="133"/>
      <c r="TTF5" s="133"/>
      <c r="TTG5" s="133"/>
      <c r="TTH5" s="133"/>
      <c r="TTI5" s="133"/>
      <c r="TTJ5" s="133"/>
      <c r="TTK5" s="133"/>
      <c r="TTL5" s="133"/>
      <c r="TTM5" s="133"/>
      <c r="TTN5" s="133"/>
      <c r="TTO5" s="133"/>
      <c r="TTP5" s="133"/>
      <c r="TTQ5" s="133"/>
      <c r="TTR5" s="133"/>
      <c r="TTS5" s="133"/>
      <c r="TTT5" s="133"/>
      <c r="TTU5" s="76"/>
      <c r="TTV5" s="76"/>
      <c r="TTW5" s="76"/>
      <c r="TTX5" s="132"/>
      <c r="TTY5" s="132"/>
      <c r="TTZ5" s="132"/>
      <c r="TUA5" s="132"/>
      <c r="TUB5" s="132"/>
      <c r="TUC5" s="132"/>
      <c r="TUD5" s="132"/>
      <c r="TUE5" s="132"/>
      <c r="TUF5" s="132"/>
      <c r="TUG5" s="132"/>
      <c r="TUH5" s="132"/>
      <c r="TUI5" s="132"/>
      <c r="TUJ5" s="132"/>
      <c r="TUK5" s="132"/>
      <c r="TUL5" s="132"/>
      <c r="TUM5" s="132"/>
      <c r="TUN5" s="132"/>
      <c r="TUO5" s="132"/>
      <c r="TUP5" s="133"/>
      <c r="TUQ5" s="133"/>
      <c r="TUR5" s="133"/>
      <c r="TUS5" s="133"/>
      <c r="TUT5" s="133"/>
      <c r="TUU5" s="133"/>
      <c r="TUV5" s="133"/>
      <c r="TUW5" s="133"/>
      <c r="TUX5" s="133"/>
      <c r="TUY5" s="133"/>
      <c r="TUZ5" s="133"/>
      <c r="TVA5" s="133"/>
      <c r="TVB5" s="133"/>
      <c r="TVC5" s="133"/>
      <c r="TVD5" s="133"/>
      <c r="TVE5" s="133"/>
      <c r="TVF5" s="133"/>
      <c r="TVG5" s="76"/>
      <c r="TVH5" s="76"/>
      <c r="TVI5" s="76"/>
      <c r="TVJ5" s="132"/>
      <c r="TVK5" s="132"/>
      <c r="TVL5" s="132"/>
      <c r="TVM5" s="132"/>
      <c r="TVN5" s="132"/>
      <c r="TVO5" s="132"/>
      <c r="TVP5" s="132"/>
      <c r="TVQ5" s="132"/>
      <c r="TVR5" s="132"/>
      <c r="TVS5" s="132"/>
      <c r="TVT5" s="132"/>
      <c r="TVU5" s="132"/>
      <c r="TVV5" s="132"/>
      <c r="TVW5" s="132"/>
      <c r="TVX5" s="132"/>
      <c r="TVY5" s="132"/>
      <c r="TVZ5" s="132"/>
      <c r="TWA5" s="132"/>
      <c r="TWB5" s="133"/>
      <c r="TWC5" s="133"/>
      <c r="TWD5" s="133"/>
      <c r="TWE5" s="133"/>
      <c r="TWF5" s="133"/>
      <c r="TWG5" s="133"/>
      <c r="TWH5" s="133"/>
      <c r="TWI5" s="133"/>
      <c r="TWJ5" s="133"/>
      <c r="TWK5" s="133"/>
      <c r="TWL5" s="133"/>
      <c r="TWM5" s="133"/>
      <c r="TWN5" s="133"/>
      <c r="TWO5" s="133"/>
      <c r="TWP5" s="133"/>
      <c r="TWQ5" s="133"/>
      <c r="TWR5" s="133"/>
      <c r="TWS5" s="76"/>
      <c r="TWT5" s="76"/>
      <c r="TWU5" s="76"/>
      <c r="TWV5" s="132"/>
      <c r="TWW5" s="132"/>
      <c r="TWX5" s="132"/>
      <c r="TWY5" s="132"/>
      <c r="TWZ5" s="132"/>
      <c r="TXA5" s="132"/>
      <c r="TXB5" s="132"/>
      <c r="TXC5" s="132"/>
      <c r="TXD5" s="132"/>
      <c r="TXE5" s="132"/>
      <c r="TXF5" s="132"/>
      <c r="TXG5" s="132"/>
      <c r="TXH5" s="132"/>
      <c r="TXI5" s="132"/>
      <c r="TXJ5" s="132"/>
      <c r="TXK5" s="132"/>
      <c r="TXL5" s="132"/>
      <c r="TXM5" s="132"/>
      <c r="TXN5" s="133"/>
      <c r="TXO5" s="133"/>
      <c r="TXP5" s="133"/>
      <c r="TXQ5" s="133"/>
      <c r="TXR5" s="133"/>
      <c r="TXS5" s="133"/>
      <c r="TXT5" s="133"/>
      <c r="TXU5" s="133"/>
      <c r="TXV5" s="133"/>
      <c r="TXW5" s="133"/>
      <c r="TXX5" s="133"/>
      <c r="TXY5" s="133"/>
      <c r="TXZ5" s="133"/>
      <c r="TYA5" s="133"/>
      <c r="TYB5" s="133"/>
      <c r="TYC5" s="133"/>
      <c r="TYD5" s="133"/>
      <c r="TYE5" s="76"/>
      <c r="TYF5" s="76"/>
      <c r="TYG5" s="76"/>
      <c r="TYH5" s="132"/>
      <c r="TYI5" s="132"/>
      <c r="TYJ5" s="132"/>
      <c r="TYK5" s="132"/>
      <c r="TYL5" s="132"/>
      <c r="TYM5" s="132"/>
      <c r="TYN5" s="132"/>
      <c r="TYO5" s="132"/>
      <c r="TYP5" s="132"/>
      <c r="TYQ5" s="132"/>
      <c r="TYR5" s="132"/>
      <c r="TYS5" s="132"/>
      <c r="TYT5" s="132"/>
      <c r="TYU5" s="132"/>
      <c r="TYV5" s="132"/>
      <c r="TYW5" s="132"/>
      <c r="TYX5" s="132"/>
      <c r="TYY5" s="132"/>
      <c r="TYZ5" s="133"/>
      <c r="TZA5" s="133"/>
      <c r="TZB5" s="133"/>
      <c r="TZC5" s="133"/>
      <c r="TZD5" s="133"/>
      <c r="TZE5" s="133"/>
      <c r="TZF5" s="133"/>
      <c r="TZG5" s="133"/>
      <c r="TZH5" s="133"/>
      <c r="TZI5" s="133"/>
      <c r="TZJ5" s="133"/>
      <c r="TZK5" s="133"/>
      <c r="TZL5" s="133"/>
      <c r="TZM5" s="133"/>
      <c r="TZN5" s="133"/>
      <c r="TZO5" s="133"/>
      <c r="TZP5" s="133"/>
      <c r="TZQ5" s="76"/>
      <c r="TZR5" s="76"/>
      <c r="TZS5" s="76"/>
      <c r="TZT5" s="132"/>
      <c r="TZU5" s="132"/>
      <c r="TZV5" s="132"/>
      <c r="TZW5" s="132"/>
      <c r="TZX5" s="132"/>
      <c r="TZY5" s="132"/>
      <c r="TZZ5" s="132"/>
      <c r="UAA5" s="132"/>
      <c r="UAB5" s="132"/>
      <c r="UAC5" s="132"/>
      <c r="UAD5" s="132"/>
      <c r="UAE5" s="132"/>
      <c r="UAF5" s="132"/>
      <c r="UAG5" s="132"/>
      <c r="UAH5" s="132"/>
      <c r="UAI5" s="132"/>
      <c r="UAJ5" s="132"/>
      <c r="UAK5" s="132"/>
      <c r="UAL5" s="133"/>
      <c r="UAM5" s="133"/>
      <c r="UAN5" s="133"/>
      <c r="UAO5" s="133"/>
      <c r="UAP5" s="133"/>
      <c r="UAQ5" s="133"/>
      <c r="UAR5" s="133"/>
      <c r="UAS5" s="133"/>
      <c r="UAT5" s="133"/>
      <c r="UAU5" s="133"/>
      <c r="UAV5" s="133"/>
      <c r="UAW5" s="133"/>
      <c r="UAX5" s="133"/>
      <c r="UAY5" s="133"/>
      <c r="UAZ5" s="133"/>
      <c r="UBA5" s="133"/>
      <c r="UBB5" s="133"/>
      <c r="UBC5" s="76"/>
      <c r="UBD5" s="76"/>
      <c r="UBE5" s="76"/>
      <c r="UBF5" s="132"/>
      <c r="UBG5" s="132"/>
      <c r="UBH5" s="132"/>
      <c r="UBI5" s="132"/>
      <c r="UBJ5" s="132"/>
      <c r="UBK5" s="132"/>
      <c r="UBL5" s="132"/>
      <c r="UBM5" s="132"/>
      <c r="UBN5" s="132"/>
      <c r="UBO5" s="132"/>
      <c r="UBP5" s="132"/>
      <c r="UBQ5" s="132"/>
      <c r="UBR5" s="132"/>
      <c r="UBS5" s="132"/>
      <c r="UBT5" s="132"/>
      <c r="UBU5" s="132"/>
      <c r="UBV5" s="132"/>
      <c r="UBW5" s="132"/>
      <c r="UBX5" s="133"/>
      <c r="UBY5" s="133"/>
      <c r="UBZ5" s="133"/>
      <c r="UCA5" s="133"/>
      <c r="UCB5" s="133"/>
      <c r="UCC5" s="133"/>
      <c r="UCD5" s="133"/>
      <c r="UCE5" s="133"/>
      <c r="UCF5" s="133"/>
      <c r="UCG5" s="133"/>
      <c r="UCH5" s="133"/>
      <c r="UCI5" s="133"/>
      <c r="UCJ5" s="133"/>
      <c r="UCK5" s="133"/>
      <c r="UCL5" s="133"/>
      <c r="UCM5" s="133"/>
      <c r="UCN5" s="133"/>
      <c r="UCO5" s="76"/>
      <c r="UCP5" s="76"/>
      <c r="UCQ5" s="76"/>
      <c r="UCR5" s="132"/>
      <c r="UCS5" s="132"/>
      <c r="UCT5" s="132"/>
      <c r="UCU5" s="132"/>
      <c r="UCV5" s="132"/>
      <c r="UCW5" s="132"/>
      <c r="UCX5" s="132"/>
      <c r="UCY5" s="132"/>
      <c r="UCZ5" s="132"/>
      <c r="UDA5" s="132"/>
      <c r="UDB5" s="132"/>
      <c r="UDC5" s="132"/>
      <c r="UDD5" s="132"/>
      <c r="UDE5" s="132"/>
      <c r="UDF5" s="132"/>
      <c r="UDG5" s="132"/>
      <c r="UDH5" s="132"/>
      <c r="UDI5" s="132"/>
      <c r="UDJ5" s="133"/>
      <c r="UDK5" s="133"/>
      <c r="UDL5" s="133"/>
      <c r="UDM5" s="133"/>
      <c r="UDN5" s="133"/>
      <c r="UDO5" s="133"/>
      <c r="UDP5" s="133"/>
      <c r="UDQ5" s="133"/>
      <c r="UDR5" s="133"/>
      <c r="UDS5" s="133"/>
      <c r="UDT5" s="133"/>
      <c r="UDU5" s="133"/>
      <c r="UDV5" s="133"/>
      <c r="UDW5" s="133"/>
      <c r="UDX5" s="133"/>
      <c r="UDY5" s="133"/>
      <c r="UDZ5" s="133"/>
      <c r="UEA5" s="76"/>
      <c r="UEB5" s="76"/>
      <c r="UEC5" s="76"/>
      <c r="UED5" s="132"/>
      <c r="UEE5" s="132"/>
      <c r="UEF5" s="132"/>
      <c r="UEG5" s="132"/>
      <c r="UEH5" s="132"/>
      <c r="UEI5" s="132"/>
      <c r="UEJ5" s="132"/>
      <c r="UEK5" s="132"/>
      <c r="UEL5" s="132"/>
      <c r="UEM5" s="132"/>
      <c r="UEN5" s="132"/>
      <c r="UEO5" s="132"/>
      <c r="UEP5" s="132"/>
      <c r="UEQ5" s="132"/>
      <c r="UER5" s="132"/>
      <c r="UES5" s="132"/>
      <c r="UET5" s="132"/>
      <c r="UEU5" s="132"/>
      <c r="UEV5" s="133"/>
      <c r="UEW5" s="133"/>
      <c r="UEX5" s="133"/>
      <c r="UEY5" s="133"/>
      <c r="UEZ5" s="133"/>
      <c r="UFA5" s="133"/>
      <c r="UFB5" s="133"/>
      <c r="UFC5" s="133"/>
      <c r="UFD5" s="133"/>
      <c r="UFE5" s="133"/>
      <c r="UFF5" s="133"/>
      <c r="UFG5" s="133"/>
      <c r="UFH5" s="133"/>
      <c r="UFI5" s="133"/>
      <c r="UFJ5" s="133"/>
      <c r="UFK5" s="133"/>
      <c r="UFL5" s="133"/>
      <c r="UFM5" s="76"/>
      <c r="UFN5" s="76"/>
      <c r="UFO5" s="76"/>
      <c r="UFP5" s="132"/>
      <c r="UFQ5" s="132"/>
      <c r="UFR5" s="132"/>
      <c r="UFS5" s="132"/>
      <c r="UFT5" s="132"/>
      <c r="UFU5" s="132"/>
      <c r="UFV5" s="132"/>
      <c r="UFW5" s="132"/>
      <c r="UFX5" s="132"/>
      <c r="UFY5" s="132"/>
      <c r="UFZ5" s="132"/>
      <c r="UGA5" s="132"/>
      <c r="UGB5" s="132"/>
      <c r="UGC5" s="132"/>
      <c r="UGD5" s="132"/>
      <c r="UGE5" s="132"/>
      <c r="UGF5" s="132"/>
      <c r="UGG5" s="132"/>
      <c r="UGH5" s="133"/>
      <c r="UGI5" s="133"/>
      <c r="UGJ5" s="133"/>
      <c r="UGK5" s="133"/>
      <c r="UGL5" s="133"/>
      <c r="UGM5" s="133"/>
      <c r="UGN5" s="133"/>
      <c r="UGO5" s="133"/>
      <c r="UGP5" s="133"/>
      <c r="UGQ5" s="133"/>
      <c r="UGR5" s="133"/>
      <c r="UGS5" s="133"/>
      <c r="UGT5" s="133"/>
      <c r="UGU5" s="133"/>
      <c r="UGV5" s="133"/>
      <c r="UGW5" s="133"/>
      <c r="UGX5" s="133"/>
      <c r="UGY5" s="76"/>
      <c r="UGZ5" s="76"/>
      <c r="UHA5" s="76"/>
      <c r="UHB5" s="132"/>
      <c r="UHC5" s="132"/>
      <c r="UHD5" s="132"/>
      <c r="UHE5" s="132"/>
      <c r="UHF5" s="132"/>
      <c r="UHG5" s="132"/>
      <c r="UHH5" s="132"/>
      <c r="UHI5" s="132"/>
      <c r="UHJ5" s="132"/>
      <c r="UHK5" s="132"/>
      <c r="UHL5" s="132"/>
      <c r="UHM5" s="132"/>
      <c r="UHN5" s="132"/>
      <c r="UHO5" s="132"/>
      <c r="UHP5" s="132"/>
      <c r="UHQ5" s="132"/>
      <c r="UHR5" s="132"/>
      <c r="UHS5" s="132"/>
      <c r="UHT5" s="133"/>
      <c r="UHU5" s="133"/>
      <c r="UHV5" s="133"/>
      <c r="UHW5" s="133"/>
      <c r="UHX5" s="133"/>
      <c r="UHY5" s="133"/>
      <c r="UHZ5" s="133"/>
      <c r="UIA5" s="133"/>
      <c r="UIB5" s="133"/>
      <c r="UIC5" s="133"/>
      <c r="UID5" s="133"/>
      <c r="UIE5" s="133"/>
      <c r="UIF5" s="133"/>
      <c r="UIG5" s="133"/>
      <c r="UIH5" s="133"/>
      <c r="UII5" s="133"/>
      <c r="UIJ5" s="133"/>
      <c r="UIK5" s="76"/>
      <c r="UIL5" s="76"/>
      <c r="UIM5" s="76"/>
      <c r="UIN5" s="132"/>
      <c r="UIO5" s="132"/>
      <c r="UIP5" s="132"/>
      <c r="UIQ5" s="132"/>
      <c r="UIR5" s="132"/>
      <c r="UIS5" s="132"/>
      <c r="UIT5" s="132"/>
      <c r="UIU5" s="132"/>
      <c r="UIV5" s="132"/>
      <c r="UIW5" s="132"/>
      <c r="UIX5" s="132"/>
      <c r="UIY5" s="132"/>
      <c r="UIZ5" s="132"/>
      <c r="UJA5" s="132"/>
      <c r="UJB5" s="132"/>
      <c r="UJC5" s="132"/>
      <c r="UJD5" s="132"/>
      <c r="UJE5" s="132"/>
      <c r="UJF5" s="133"/>
      <c r="UJG5" s="133"/>
      <c r="UJH5" s="133"/>
      <c r="UJI5" s="133"/>
      <c r="UJJ5" s="133"/>
      <c r="UJK5" s="133"/>
      <c r="UJL5" s="133"/>
      <c r="UJM5" s="133"/>
      <c r="UJN5" s="133"/>
      <c r="UJO5" s="133"/>
      <c r="UJP5" s="133"/>
      <c r="UJQ5" s="133"/>
      <c r="UJR5" s="133"/>
      <c r="UJS5" s="133"/>
      <c r="UJT5" s="133"/>
      <c r="UJU5" s="133"/>
      <c r="UJV5" s="133"/>
      <c r="UJW5" s="76"/>
      <c r="UJX5" s="76"/>
      <c r="UJY5" s="76"/>
      <c r="UJZ5" s="132"/>
      <c r="UKA5" s="132"/>
      <c r="UKB5" s="132"/>
      <c r="UKC5" s="132"/>
      <c r="UKD5" s="132"/>
      <c r="UKE5" s="132"/>
      <c r="UKF5" s="132"/>
      <c r="UKG5" s="132"/>
      <c r="UKH5" s="132"/>
      <c r="UKI5" s="132"/>
      <c r="UKJ5" s="132"/>
      <c r="UKK5" s="132"/>
      <c r="UKL5" s="132"/>
      <c r="UKM5" s="132"/>
      <c r="UKN5" s="132"/>
      <c r="UKO5" s="132"/>
      <c r="UKP5" s="132"/>
      <c r="UKQ5" s="132"/>
      <c r="UKR5" s="133"/>
      <c r="UKS5" s="133"/>
      <c r="UKT5" s="133"/>
      <c r="UKU5" s="133"/>
      <c r="UKV5" s="133"/>
      <c r="UKW5" s="133"/>
      <c r="UKX5" s="133"/>
      <c r="UKY5" s="133"/>
      <c r="UKZ5" s="133"/>
      <c r="ULA5" s="133"/>
      <c r="ULB5" s="133"/>
      <c r="ULC5" s="133"/>
      <c r="ULD5" s="133"/>
      <c r="ULE5" s="133"/>
      <c r="ULF5" s="133"/>
      <c r="ULG5" s="133"/>
      <c r="ULH5" s="133"/>
      <c r="ULI5" s="76"/>
      <c r="ULJ5" s="76"/>
      <c r="ULK5" s="76"/>
      <c r="ULL5" s="132"/>
      <c r="ULM5" s="132"/>
      <c r="ULN5" s="132"/>
      <c r="ULO5" s="132"/>
      <c r="ULP5" s="132"/>
      <c r="ULQ5" s="132"/>
      <c r="ULR5" s="132"/>
      <c r="ULS5" s="132"/>
      <c r="ULT5" s="132"/>
      <c r="ULU5" s="132"/>
      <c r="ULV5" s="132"/>
      <c r="ULW5" s="132"/>
      <c r="ULX5" s="132"/>
      <c r="ULY5" s="132"/>
      <c r="ULZ5" s="132"/>
      <c r="UMA5" s="132"/>
      <c r="UMB5" s="132"/>
      <c r="UMC5" s="132"/>
      <c r="UMD5" s="133"/>
      <c r="UME5" s="133"/>
      <c r="UMF5" s="133"/>
      <c r="UMG5" s="133"/>
      <c r="UMH5" s="133"/>
      <c r="UMI5" s="133"/>
      <c r="UMJ5" s="133"/>
      <c r="UMK5" s="133"/>
      <c r="UML5" s="133"/>
      <c r="UMM5" s="133"/>
      <c r="UMN5" s="133"/>
      <c r="UMO5" s="133"/>
      <c r="UMP5" s="133"/>
      <c r="UMQ5" s="133"/>
      <c r="UMR5" s="133"/>
      <c r="UMS5" s="133"/>
      <c r="UMT5" s="133"/>
      <c r="UMU5" s="76"/>
      <c r="UMV5" s="76"/>
      <c r="UMW5" s="76"/>
      <c r="UMX5" s="132"/>
      <c r="UMY5" s="132"/>
      <c r="UMZ5" s="132"/>
      <c r="UNA5" s="132"/>
      <c r="UNB5" s="132"/>
      <c r="UNC5" s="132"/>
      <c r="UND5" s="132"/>
      <c r="UNE5" s="132"/>
      <c r="UNF5" s="132"/>
      <c r="UNG5" s="132"/>
      <c r="UNH5" s="132"/>
      <c r="UNI5" s="132"/>
      <c r="UNJ5" s="132"/>
      <c r="UNK5" s="132"/>
      <c r="UNL5" s="132"/>
      <c r="UNM5" s="132"/>
      <c r="UNN5" s="132"/>
      <c r="UNO5" s="132"/>
      <c r="UNP5" s="133"/>
      <c r="UNQ5" s="133"/>
      <c r="UNR5" s="133"/>
      <c r="UNS5" s="133"/>
      <c r="UNT5" s="133"/>
      <c r="UNU5" s="133"/>
      <c r="UNV5" s="133"/>
      <c r="UNW5" s="133"/>
      <c r="UNX5" s="133"/>
      <c r="UNY5" s="133"/>
      <c r="UNZ5" s="133"/>
      <c r="UOA5" s="133"/>
      <c r="UOB5" s="133"/>
      <c r="UOC5" s="133"/>
      <c r="UOD5" s="133"/>
      <c r="UOE5" s="133"/>
      <c r="UOF5" s="133"/>
      <c r="UOG5" s="76"/>
      <c r="UOH5" s="76"/>
      <c r="UOI5" s="76"/>
      <c r="UOJ5" s="132"/>
      <c r="UOK5" s="132"/>
      <c r="UOL5" s="132"/>
      <c r="UOM5" s="132"/>
      <c r="UON5" s="132"/>
      <c r="UOO5" s="132"/>
      <c r="UOP5" s="132"/>
      <c r="UOQ5" s="132"/>
      <c r="UOR5" s="132"/>
      <c r="UOS5" s="132"/>
      <c r="UOT5" s="132"/>
      <c r="UOU5" s="132"/>
      <c r="UOV5" s="132"/>
      <c r="UOW5" s="132"/>
      <c r="UOX5" s="132"/>
      <c r="UOY5" s="132"/>
      <c r="UOZ5" s="132"/>
      <c r="UPA5" s="132"/>
      <c r="UPB5" s="133"/>
      <c r="UPC5" s="133"/>
      <c r="UPD5" s="133"/>
      <c r="UPE5" s="133"/>
      <c r="UPF5" s="133"/>
      <c r="UPG5" s="133"/>
      <c r="UPH5" s="133"/>
      <c r="UPI5" s="133"/>
      <c r="UPJ5" s="133"/>
      <c r="UPK5" s="133"/>
      <c r="UPL5" s="133"/>
      <c r="UPM5" s="133"/>
      <c r="UPN5" s="133"/>
      <c r="UPO5" s="133"/>
      <c r="UPP5" s="133"/>
      <c r="UPQ5" s="133"/>
      <c r="UPR5" s="133"/>
      <c r="UPS5" s="76"/>
      <c r="UPT5" s="76"/>
      <c r="UPU5" s="76"/>
      <c r="UPV5" s="132"/>
      <c r="UPW5" s="132"/>
      <c r="UPX5" s="132"/>
      <c r="UPY5" s="132"/>
      <c r="UPZ5" s="132"/>
      <c r="UQA5" s="132"/>
      <c r="UQB5" s="132"/>
      <c r="UQC5" s="132"/>
      <c r="UQD5" s="132"/>
      <c r="UQE5" s="132"/>
      <c r="UQF5" s="132"/>
      <c r="UQG5" s="132"/>
      <c r="UQH5" s="132"/>
      <c r="UQI5" s="132"/>
      <c r="UQJ5" s="132"/>
      <c r="UQK5" s="132"/>
      <c r="UQL5" s="132"/>
      <c r="UQM5" s="132"/>
      <c r="UQN5" s="133"/>
      <c r="UQO5" s="133"/>
      <c r="UQP5" s="133"/>
      <c r="UQQ5" s="133"/>
      <c r="UQR5" s="133"/>
      <c r="UQS5" s="133"/>
      <c r="UQT5" s="133"/>
      <c r="UQU5" s="133"/>
      <c r="UQV5" s="133"/>
      <c r="UQW5" s="133"/>
      <c r="UQX5" s="133"/>
      <c r="UQY5" s="133"/>
      <c r="UQZ5" s="133"/>
      <c r="URA5" s="133"/>
      <c r="URB5" s="133"/>
      <c r="URC5" s="133"/>
      <c r="URD5" s="133"/>
      <c r="URE5" s="76"/>
      <c r="URF5" s="76"/>
      <c r="URG5" s="76"/>
      <c r="URH5" s="132"/>
      <c r="URI5" s="132"/>
      <c r="URJ5" s="132"/>
      <c r="URK5" s="132"/>
      <c r="URL5" s="132"/>
      <c r="URM5" s="132"/>
      <c r="URN5" s="132"/>
      <c r="URO5" s="132"/>
      <c r="URP5" s="132"/>
      <c r="URQ5" s="132"/>
      <c r="URR5" s="132"/>
      <c r="URS5" s="132"/>
      <c r="URT5" s="132"/>
      <c r="URU5" s="132"/>
      <c r="URV5" s="132"/>
      <c r="URW5" s="132"/>
      <c r="URX5" s="132"/>
      <c r="URY5" s="132"/>
      <c r="URZ5" s="133"/>
      <c r="USA5" s="133"/>
      <c r="USB5" s="133"/>
      <c r="USC5" s="133"/>
      <c r="USD5" s="133"/>
      <c r="USE5" s="133"/>
      <c r="USF5" s="133"/>
      <c r="USG5" s="133"/>
      <c r="USH5" s="133"/>
      <c r="USI5" s="133"/>
      <c r="USJ5" s="133"/>
      <c r="USK5" s="133"/>
      <c r="USL5" s="133"/>
      <c r="USM5" s="133"/>
      <c r="USN5" s="133"/>
      <c r="USO5" s="133"/>
      <c r="USP5" s="133"/>
      <c r="USQ5" s="76"/>
      <c r="USR5" s="76"/>
      <c r="USS5" s="76"/>
      <c r="UST5" s="132"/>
      <c r="USU5" s="132"/>
      <c r="USV5" s="132"/>
      <c r="USW5" s="132"/>
      <c r="USX5" s="132"/>
      <c r="USY5" s="132"/>
      <c r="USZ5" s="132"/>
      <c r="UTA5" s="132"/>
      <c r="UTB5" s="132"/>
      <c r="UTC5" s="132"/>
      <c r="UTD5" s="132"/>
      <c r="UTE5" s="132"/>
      <c r="UTF5" s="132"/>
      <c r="UTG5" s="132"/>
      <c r="UTH5" s="132"/>
      <c r="UTI5" s="132"/>
      <c r="UTJ5" s="132"/>
      <c r="UTK5" s="132"/>
      <c r="UTL5" s="133"/>
      <c r="UTM5" s="133"/>
      <c r="UTN5" s="133"/>
      <c r="UTO5" s="133"/>
      <c r="UTP5" s="133"/>
      <c r="UTQ5" s="133"/>
      <c r="UTR5" s="133"/>
      <c r="UTS5" s="133"/>
      <c r="UTT5" s="133"/>
      <c r="UTU5" s="133"/>
      <c r="UTV5" s="133"/>
      <c r="UTW5" s="133"/>
      <c r="UTX5" s="133"/>
      <c r="UTY5" s="133"/>
      <c r="UTZ5" s="133"/>
      <c r="UUA5" s="133"/>
      <c r="UUB5" s="133"/>
      <c r="UUC5" s="76"/>
      <c r="UUD5" s="76"/>
      <c r="UUE5" s="76"/>
      <c r="UUF5" s="132"/>
      <c r="UUG5" s="132"/>
      <c r="UUH5" s="132"/>
      <c r="UUI5" s="132"/>
      <c r="UUJ5" s="132"/>
      <c r="UUK5" s="132"/>
      <c r="UUL5" s="132"/>
      <c r="UUM5" s="132"/>
      <c r="UUN5" s="132"/>
      <c r="UUO5" s="132"/>
      <c r="UUP5" s="132"/>
      <c r="UUQ5" s="132"/>
      <c r="UUR5" s="132"/>
      <c r="UUS5" s="132"/>
      <c r="UUT5" s="132"/>
      <c r="UUU5" s="132"/>
      <c r="UUV5" s="132"/>
      <c r="UUW5" s="132"/>
      <c r="UUX5" s="133"/>
      <c r="UUY5" s="133"/>
      <c r="UUZ5" s="133"/>
      <c r="UVA5" s="133"/>
      <c r="UVB5" s="133"/>
      <c r="UVC5" s="133"/>
      <c r="UVD5" s="133"/>
      <c r="UVE5" s="133"/>
      <c r="UVF5" s="133"/>
      <c r="UVG5" s="133"/>
      <c r="UVH5" s="133"/>
      <c r="UVI5" s="133"/>
      <c r="UVJ5" s="133"/>
      <c r="UVK5" s="133"/>
      <c r="UVL5" s="133"/>
      <c r="UVM5" s="133"/>
      <c r="UVN5" s="133"/>
      <c r="UVO5" s="76"/>
      <c r="UVP5" s="76"/>
      <c r="UVQ5" s="76"/>
      <c r="UVR5" s="132"/>
      <c r="UVS5" s="132"/>
      <c r="UVT5" s="132"/>
      <c r="UVU5" s="132"/>
      <c r="UVV5" s="132"/>
      <c r="UVW5" s="132"/>
      <c r="UVX5" s="132"/>
      <c r="UVY5" s="132"/>
      <c r="UVZ5" s="132"/>
      <c r="UWA5" s="132"/>
      <c r="UWB5" s="132"/>
      <c r="UWC5" s="132"/>
      <c r="UWD5" s="132"/>
      <c r="UWE5" s="132"/>
      <c r="UWF5" s="132"/>
      <c r="UWG5" s="132"/>
      <c r="UWH5" s="132"/>
      <c r="UWI5" s="132"/>
      <c r="UWJ5" s="133"/>
      <c r="UWK5" s="133"/>
      <c r="UWL5" s="133"/>
      <c r="UWM5" s="133"/>
      <c r="UWN5" s="133"/>
      <c r="UWO5" s="133"/>
      <c r="UWP5" s="133"/>
      <c r="UWQ5" s="133"/>
      <c r="UWR5" s="133"/>
      <c r="UWS5" s="133"/>
      <c r="UWT5" s="133"/>
      <c r="UWU5" s="133"/>
      <c r="UWV5" s="133"/>
      <c r="UWW5" s="133"/>
      <c r="UWX5" s="133"/>
      <c r="UWY5" s="133"/>
      <c r="UWZ5" s="133"/>
      <c r="UXA5" s="76"/>
      <c r="UXB5" s="76"/>
      <c r="UXC5" s="76"/>
      <c r="UXD5" s="132"/>
      <c r="UXE5" s="132"/>
      <c r="UXF5" s="132"/>
      <c r="UXG5" s="132"/>
      <c r="UXH5" s="132"/>
      <c r="UXI5" s="132"/>
      <c r="UXJ5" s="132"/>
      <c r="UXK5" s="132"/>
      <c r="UXL5" s="132"/>
      <c r="UXM5" s="132"/>
      <c r="UXN5" s="132"/>
      <c r="UXO5" s="132"/>
      <c r="UXP5" s="132"/>
      <c r="UXQ5" s="132"/>
      <c r="UXR5" s="132"/>
      <c r="UXS5" s="132"/>
      <c r="UXT5" s="132"/>
      <c r="UXU5" s="132"/>
      <c r="UXV5" s="133"/>
      <c r="UXW5" s="133"/>
      <c r="UXX5" s="133"/>
      <c r="UXY5" s="133"/>
      <c r="UXZ5" s="133"/>
      <c r="UYA5" s="133"/>
      <c r="UYB5" s="133"/>
      <c r="UYC5" s="133"/>
      <c r="UYD5" s="133"/>
      <c r="UYE5" s="133"/>
      <c r="UYF5" s="133"/>
      <c r="UYG5" s="133"/>
      <c r="UYH5" s="133"/>
      <c r="UYI5" s="133"/>
      <c r="UYJ5" s="133"/>
      <c r="UYK5" s="133"/>
      <c r="UYL5" s="133"/>
      <c r="UYM5" s="76"/>
      <c r="UYN5" s="76"/>
      <c r="UYO5" s="76"/>
      <c r="UYP5" s="132"/>
      <c r="UYQ5" s="132"/>
      <c r="UYR5" s="132"/>
      <c r="UYS5" s="132"/>
      <c r="UYT5" s="132"/>
      <c r="UYU5" s="132"/>
      <c r="UYV5" s="132"/>
      <c r="UYW5" s="132"/>
      <c r="UYX5" s="132"/>
      <c r="UYY5" s="132"/>
      <c r="UYZ5" s="132"/>
      <c r="UZA5" s="132"/>
      <c r="UZB5" s="132"/>
      <c r="UZC5" s="132"/>
      <c r="UZD5" s="132"/>
      <c r="UZE5" s="132"/>
      <c r="UZF5" s="132"/>
      <c r="UZG5" s="132"/>
      <c r="UZH5" s="133"/>
      <c r="UZI5" s="133"/>
      <c r="UZJ5" s="133"/>
      <c r="UZK5" s="133"/>
      <c r="UZL5" s="133"/>
      <c r="UZM5" s="133"/>
      <c r="UZN5" s="133"/>
      <c r="UZO5" s="133"/>
      <c r="UZP5" s="133"/>
      <c r="UZQ5" s="133"/>
      <c r="UZR5" s="133"/>
      <c r="UZS5" s="133"/>
      <c r="UZT5" s="133"/>
      <c r="UZU5" s="133"/>
      <c r="UZV5" s="133"/>
      <c r="UZW5" s="133"/>
      <c r="UZX5" s="133"/>
      <c r="UZY5" s="76"/>
      <c r="UZZ5" s="76"/>
      <c r="VAA5" s="76"/>
      <c r="VAB5" s="132"/>
      <c r="VAC5" s="132"/>
      <c r="VAD5" s="132"/>
      <c r="VAE5" s="132"/>
      <c r="VAF5" s="132"/>
      <c r="VAG5" s="132"/>
      <c r="VAH5" s="132"/>
      <c r="VAI5" s="132"/>
      <c r="VAJ5" s="132"/>
      <c r="VAK5" s="132"/>
      <c r="VAL5" s="132"/>
      <c r="VAM5" s="132"/>
      <c r="VAN5" s="132"/>
      <c r="VAO5" s="132"/>
      <c r="VAP5" s="132"/>
      <c r="VAQ5" s="132"/>
      <c r="VAR5" s="132"/>
      <c r="VAS5" s="132"/>
      <c r="VAT5" s="133"/>
      <c r="VAU5" s="133"/>
      <c r="VAV5" s="133"/>
      <c r="VAW5" s="133"/>
      <c r="VAX5" s="133"/>
      <c r="VAY5" s="133"/>
      <c r="VAZ5" s="133"/>
      <c r="VBA5" s="133"/>
      <c r="VBB5" s="133"/>
      <c r="VBC5" s="133"/>
      <c r="VBD5" s="133"/>
      <c r="VBE5" s="133"/>
      <c r="VBF5" s="133"/>
      <c r="VBG5" s="133"/>
      <c r="VBH5" s="133"/>
      <c r="VBI5" s="133"/>
      <c r="VBJ5" s="133"/>
      <c r="VBK5" s="76"/>
      <c r="VBL5" s="76"/>
      <c r="VBM5" s="76"/>
      <c r="VBN5" s="132"/>
      <c r="VBO5" s="132"/>
      <c r="VBP5" s="132"/>
      <c r="VBQ5" s="132"/>
      <c r="VBR5" s="132"/>
      <c r="VBS5" s="132"/>
      <c r="VBT5" s="132"/>
      <c r="VBU5" s="132"/>
      <c r="VBV5" s="132"/>
      <c r="VBW5" s="132"/>
      <c r="VBX5" s="132"/>
      <c r="VBY5" s="132"/>
      <c r="VBZ5" s="132"/>
      <c r="VCA5" s="132"/>
      <c r="VCB5" s="132"/>
      <c r="VCC5" s="132"/>
      <c r="VCD5" s="132"/>
      <c r="VCE5" s="132"/>
      <c r="VCF5" s="133"/>
      <c r="VCG5" s="133"/>
      <c r="VCH5" s="133"/>
      <c r="VCI5" s="133"/>
      <c r="VCJ5" s="133"/>
      <c r="VCK5" s="133"/>
      <c r="VCL5" s="133"/>
      <c r="VCM5" s="133"/>
      <c r="VCN5" s="133"/>
      <c r="VCO5" s="133"/>
      <c r="VCP5" s="133"/>
      <c r="VCQ5" s="133"/>
      <c r="VCR5" s="133"/>
      <c r="VCS5" s="133"/>
      <c r="VCT5" s="133"/>
      <c r="VCU5" s="133"/>
      <c r="VCV5" s="133"/>
      <c r="VCW5" s="76"/>
      <c r="VCX5" s="76"/>
      <c r="VCY5" s="76"/>
      <c r="VCZ5" s="132"/>
      <c r="VDA5" s="132"/>
      <c r="VDB5" s="132"/>
      <c r="VDC5" s="132"/>
      <c r="VDD5" s="132"/>
      <c r="VDE5" s="132"/>
      <c r="VDF5" s="132"/>
      <c r="VDG5" s="132"/>
      <c r="VDH5" s="132"/>
      <c r="VDI5" s="132"/>
      <c r="VDJ5" s="132"/>
      <c r="VDK5" s="132"/>
      <c r="VDL5" s="132"/>
      <c r="VDM5" s="132"/>
      <c r="VDN5" s="132"/>
      <c r="VDO5" s="132"/>
      <c r="VDP5" s="132"/>
      <c r="VDQ5" s="132"/>
      <c r="VDR5" s="133"/>
      <c r="VDS5" s="133"/>
      <c r="VDT5" s="133"/>
      <c r="VDU5" s="133"/>
      <c r="VDV5" s="133"/>
      <c r="VDW5" s="133"/>
      <c r="VDX5" s="133"/>
      <c r="VDY5" s="133"/>
      <c r="VDZ5" s="133"/>
      <c r="VEA5" s="133"/>
      <c r="VEB5" s="133"/>
      <c r="VEC5" s="133"/>
      <c r="VED5" s="133"/>
      <c r="VEE5" s="133"/>
      <c r="VEF5" s="133"/>
      <c r="VEG5" s="133"/>
      <c r="VEH5" s="133"/>
      <c r="VEI5" s="76"/>
      <c r="VEJ5" s="76"/>
      <c r="VEK5" s="76"/>
      <c r="VEL5" s="132"/>
      <c r="VEM5" s="132"/>
      <c r="VEN5" s="132"/>
      <c r="VEO5" s="132"/>
      <c r="VEP5" s="132"/>
      <c r="VEQ5" s="132"/>
      <c r="VER5" s="132"/>
      <c r="VES5" s="132"/>
      <c r="VET5" s="132"/>
      <c r="VEU5" s="132"/>
      <c r="VEV5" s="132"/>
      <c r="VEW5" s="132"/>
      <c r="VEX5" s="132"/>
      <c r="VEY5" s="132"/>
      <c r="VEZ5" s="132"/>
      <c r="VFA5" s="132"/>
      <c r="VFB5" s="132"/>
      <c r="VFC5" s="132"/>
      <c r="VFD5" s="133"/>
      <c r="VFE5" s="133"/>
      <c r="VFF5" s="133"/>
      <c r="VFG5" s="133"/>
      <c r="VFH5" s="133"/>
      <c r="VFI5" s="133"/>
      <c r="VFJ5" s="133"/>
      <c r="VFK5" s="133"/>
      <c r="VFL5" s="133"/>
      <c r="VFM5" s="133"/>
      <c r="VFN5" s="133"/>
      <c r="VFO5" s="133"/>
      <c r="VFP5" s="133"/>
      <c r="VFQ5" s="133"/>
      <c r="VFR5" s="133"/>
      <c r="VFS5" s="133"/>
      <c r="VFT5" s="133"/>
      <c r="VFU5" s="76"/>
      <c r="VFV5" s="76"/>
      <c r="VFW5" s="76"/>
      <c r="VFX5" s="132"/>
      <c r="VFY5" s="132"/>
      <c r="VFZ5" s="132"/>
      <c r="VGA5" s="132"/>
      <c r="VGB5" s="132"/>
      <c r="VGC5" s="132"/>
      <c r="VGD5" s="132"/>
      <c r="VGE5" s="132"/>
      <c r="VGF5" s="132"/>
      <c r="VGG5" s="132"/>
      <c r="VGH5" s="132"/>
      <c r="VGI5" s="132"/>
      <c r="VGJ5" s="132"/>
      <c r="VGK5" s="132"/>
      <c r="VGL5" s="132"/>
      <c r="VGM5" s="132"/>
      <c r="VGN5" s="132"/>
      <c r="VGO5" s="132"/>
      <c r="VGP5" s="133"/>
      <c r="VGQ5" s="133"/>
      <c r="VGR5" s="133"/>
      <c r="VGS5" s="133"/>
      <c r="VGT5" s="133"/>
      <c r="VGU5" s="133"/>
      <c r="VGV5" s="133"/>
      <c r="VGW5" s="133"/>
      <c r="VGX5" s="133"/>
      <c r="VGY5" s="133"/>
      <c r="VGZ5" s="133"/>
      <c r="VHA5" s="133"/>
      <c r="VHB5" s="133"/>
      <c r="VHC5" s="133"/>
      <c r="VHD5" s="133"/>
      <c r="VHE5" s="133"/>
      <c r="VHF5" s="133"/>
      <c r="VHG5" s="76"/>
      <c r="VHH5" s="76"/>
      <c r="VHI5" s="76"/>
      <c r="VHJ5" s="132"/>
      <c r="VHK5" s="132"/>
      <c r="VHL5" s="132"/>
      <c r="VHM5" s="132"/>
      <c r="VHN5" s="132"/>
      <c r="VHO5" s="132"/>
      <c r="VHP5" s="132"/>
      <c r="VHQ5" s="132"/>
      <c r="VHR5" s="132"/>
      <c r="VHS5" s="132"/>
      <c r="VHT5" s="132"/>
      <c r="VHU5" s="132"/>
      <c r="VHV5" s="132"/>
      <c r="VHW5" s="132"/>
      <c r="VHX5" s="132"/>
      <c r="VHY5" s="132"/>
      <c r="VHZ5" s="132"/>
      <c r="VIA5" s="132"/>
      <c r="VIB5" s="133"/>
      <c r="VIC5" s="133"/>
      <c r="VID5" s="133"/>
      <c r="VIE5" s="133"/>
      <c r="VIF5" s="133"/>
      <c r="VIG5" s="133"/>
      <c r="VIH5" s="133"/>
      <c r="VII5" s="133"/>
      <c r="VIJ5" s="133"/>
      <c r="VIK5" s="133"/>
      <c r="VIL5" s="133"/>
      <c r="VIM5" s="133"/>
      <c r="VIN5" s="133"/>
      <c r="VIO5" s="133"/>
      <c r="VIP5" s="133"/>
      <c r="VIQ5" s="133"/>
      <c r="VIR5" s="133"/>
      <c r="VIS5" s="76"/>
      <c r="VIT5" s="76"/>
      <c r="VIU5" s="76"/>
      <c r="VIV5" s="132"/>
      <c r="VIW5" s="132"/>
      <c r="VIX5" s="132"/>
      <c r="VIY5" s="132"/>
      <c r="VIZ5" s="132"/>
      <c r="VJA5" s="132"/>
      <c r="VJB5" s="132"/>
      <c r="VJC5" s="132"/>
      <c r="VJD5" s="132"/>
      <c r="VJE5" s="132"/>
      <c r="VJF5" s="132"/>
      <c r="VJG5" s="132"/>
      <c r="VJH5" s="132"/>
      <c r="VJI5" s="132"/>
      <c r="VJJ5" s="132"/>
      <c r="VJK5" s="132"/>
      <c r="VJL5" s="132"/>
      <c r="VJM5" s="132"/>
      <c r="VJN5" s="133"/>
      <c r="VJO5" s="133"/>
      <c r="VJP5" s="133"/>
      <c r="VJQ5" s="133"/>
      <c r="VJR5" s="133"/>
      <c r="VJS5" s="133"/>
      <c r="VJT5" s="133"/>
      <c r="VJU5" s="133"/>
      <c r="VJV5" s="133"/>
      <c r="VJW5" s="133"/>
      <c r="VJX5" s="133"/>
      <c r="VJY5" s="133"/>
      <c r="VJZ5" s="133"/>
      <c r="VKA5" s="133"/>
      <c r="VKB5" s="133"/>
      <c r="VKC5" s="133"/>
      <c r="VKD5" s="133"/>
      <c r="VKE5" s="76"/>
      <c r="VKF5" s="76"/>
      <c r="VKG5" s="76"/>
      <c r="VKH5" s="132"/>
      <c r="VKI5" s="132"/>
      <c r="VKJ5" s="132"/>
      <c r="VKK5" s="132"/>
      <c r="VKL5" s="132"/>
      <c r="VKM5" s="132"/>
      <c r="VKN5" s="132"/>
      <c r="VKO5" s="132"/>
      <c r="VKP5" s="132"/>
      <c r="VKQ5" s="132"/>
      <c r="VKR5" s="132"/>
      <c r="VKS5" s="132"/>
      <c r="VKT5" s="132"/>
      <c r="VKU5" s="132"/>
      <c r="VKV5" s="132"/>
      <c r="VKW5" s="132"/>
      <c r="VKX5" s="132"/>
      <c r="VKY5" s="132"/>
      <c r="VKZ5" s="133"/>
      <c r="VLA5" s="133"/>
      <c r="VLB5" s="133"/>
      <c r="VLC5" s="133"/>
      <c r="VLD5" s="133"/>
      <c r="VLE5" s="133"/>
      <c r="VLF5" s="133"/>
      <c r="VLG5" s="133"/>
      <c r="VLH5" s="133"/>
      <c r="VLI5" s="133"/>
      <c r="VLJ5" s="133"/>
      <c r="VLK5" s="133"/>
      <c r="VLL5" s="133"/>
      <c r="VLM5" s="133"/>
      <c r="VLN5" s="133"/>
      <c r="VLO5" s="133"/>
      <c r="VLP5" s="133"/>
      <c r="VLQ5" s="76"/>
      <c r="VLR5" s="76"/>
      <c r="VLS5" s="76"/>
      <c r="VLT5" s="132"/>
      <c r="VLU5" s="132"/>
      <c r="VLV5" s="132"/>
      <c r="VLW5" s="132"/>
      <c r="VLX5" s="132"/>
      <c r="VLY5" s="132"/>
      <c r="VLZ5" s="132"/>
      <c r="VMA5" s="132"/>
      <c r="VMB5" s="132"/>
      <c r="VMC5" s="132"/>
      <c r="VMD5" s="132"/>
      <c r="VME5" s="132"/>
      <c r="VMF5" s="132"/>
      <c r="VMG5" s="132"/>
      <c r="VMH5" s="132"/>
      <c r="VMI5" s="132"/>
      <c r="VMJ5" s="132"/>
      <c r="VMK5" s="132"/>
      <c r="VML5" s="133"/>
      <c r="VMM5" s="133"/>
      <c r="VMN5" s="133"/>
      <c r="VMO5" s="133"/>
      <c r="VMP5" s="133"/>
      <c r="VMQ5" s="133"/>
      <c r="VMR5" s="133"/>
      <c r="VMS5" s="133"/>
      <c r="VMT5" s="133"/>
      <c r="VMU5" s="133"/>
      <c r="VMV5" s="133"/>
      <c r="VMW5" s="133"/>
      <c r="VMX5" s="133"/>
      <c r="VMY5" s="133"/>
      <c r="VMZ5" s="133"/>
      <c r="VNA5" s="133"/>
      <c r="VNB5" s="133"/>
      <c r="VNC5" s="76"/>
      <c r="VND5" s="76"/>
      <c r="VNE5" s="76"/>
      <c r="VNF5" s="132"/>
      <c r="VNG5" s="132"/>
      <c r="VNH5" s="132"/>
      <c r="VNI5" s="132"/>
      <c r="VNJ5" s="132"/>
      <c r="VNK5" s="132"/>
      <c r="VNL5" s="132"/>
      <c r="VNM5" s="132"/>
      <c r="VNN5" s="132"/>
      <c r="VNO5" s="132"/>
      <c r="VNP5" s="132"/>
      <c r="VNQ5" s="132"/>
      <c r="VNR5" s="132"/>
      <c r="VNS5" s="132"/>
      <c r="VNT5" s="132"/>
      <c r="VNU5" s="132"/>
      <c r="VNV5" s="132"/>
      <c r="VNW5" s="132"/>
      <c r="VNX5" s="133"/>
      <c r="VNY5" s="133"/>
      <c r="VNZ5" s="133"/>
      <c r="VOA5" s="133"/>
      <c r="VOB5" s="133"/>
      <c r="VOC5" s="133"/>
      <c r="VOD5" s="133"/>
      <c r="VOE5" s="133"/>
      <c r="VOF5" s="133"/>
      <c r="VOG5" s="133"/>
      <c r="VOH5" s="133"/>
      <c r="VOI5" s="133"/>
      <c r="VOJ5" s="133"/>
      <c r="VOK5" s="133"/>
      <c r="VOL5" s="133"/>
      <c r="VOM5" s="133"/>
      <c r="VON5" s="133"/>
      <c r="VOO5" s="76"/>
      <c r="VOP5" s="76"/>
      <c r="VOQ5" s="76"/>
      <c r="VOR5" s="132"/>
      <c r="VOS5" s="132"/>
      <c r="VOT5" s="132"/>
      <c r="VOU5" s="132"/>
      <c r="VOV5" s="132"/>
      <c r="VOW5" s="132"/>
      <c r="VOX5" s="132"/>
      <c r="VOY5" s="132"/>
      <c r="VOZ5" s="132"/>
      <c r="VPA5" s="132"/>
      <c r="VPB5" s="132"/>
      <c r="VPC5" s="132"/>
      <c r="VPD5" s="132"/>
      <c r="VPE5" s="132"/>
      <c r="VPF5" s="132"/>
      <c r="VPG5" s="132"/>
      <c r="VPH5" s="132"/>
      <c r="VPI5" s="132"/>
      <c r="VPJ5" s="133"/>
      <c r="VPK5" s="133"/>
      <c r="VPL5" s="133"/>
      <c r="VPM5" s="133"/>
      <c r="VPN5" s="133"/>
      <c r="VPO5" s="133"/>
      <c r="VPP5" s="133"/>
      <c r="VPQ5" s="133"/>
      <c r="VPR5" s="133"/>
      <c r="VPS5" s="133"/>
      <c r="VPT5" s="133"/>
      <c r="VPU5" s="133"/>
      <c r="VPV5" s="133"/>
      <c r="VPW5" s="133"/>
      <c r="VPX5" s="133"/>
      <c r="VPY5" s="133"/>
      <c r="VPZ5" s="133"/>
      <c r="VQA5" s="76"/>
      <c r="VQB5" s="76"/>
      <c r="VQC5" s="76"/>
      <c r="VQD5" s="132"/>
      <c r="VQE5" s="132"/>
      <c r="VQF5" s="132"/>
      <c r="VQG5" s="132"/>
      <c r="VQH5" s="132"/>
      <c r="VQI5" s="132"/>
      <c r="VQJ5" s="132"/>
      <c r="VQK5" s="132"/>
      <c r="VQL5" s="132"/>
      <c r="VQM5" s="132"/>
      <c r="VQN5" s="132"/>
      <c r="VQO5" s="132"/>
      <c r="VQP5" s="132"/>
      <c r="VQQ5" s="132"/>
      <c r="VQR5" s="132"/>
      <c r="VQS5" s="132"/>
      <c r="VQT5" s="132"/>
      <c r="VQU5" s="132"/>
      <c r="VQV5" s="133"/>
      <c r="VQW5" s="133"/>
      <c r="VQX5" s="133"/>
      <c r="VQY5" s="133"/>
      <c r="VQZ5" s="133"/>
      <c r="VRA5" s="133"/>
      <c r="VRB5" s="133"/>
      <c r="VRC5" s="133"/>
      <c r="VRD5" s="133"/>
      <c r="VRE5" s="133"/>
      <c r="VRF5" s="133"/>
      <c r="VRG5" s="133"/>
      <c r="VRH5" s="133"/>
      <c r="VRI5" s="133"/>
      <c r="VRJ5" s="133"/>
      <c r="VRK5" s="133"/>
      <c r="VRL5" s="133"/>
      <c r="VRM5" s="76"/>
      <c r="VRN5" s="76"/>
      <c r="VRO5" s="76"/>
      <c r="VRP5" s="132"/>
      <c r="VRQ5" s="132"/>
      <c r="VRR5" s="132"/>
      <c r="VRS5" s="132"/>
      <c r="VRT5" s="132"/>
      <c r="VRU5" s="132"/>
      <c r="VRV5" s="132"/>
      <c r="VRW5" s="132"/>
      <c r="VRX5" s="132"/>
      <c r="VRY5" s="132"/>
      <c r="VRZ5" s="132"/>
      <c r="VSA5" s="132"/>
      <c r="VSB5" s="132"/>
      <c r="VSC5" s="132"/>
      <c r="VSD5" s="132"/>
      <c r="VSE5" s="132"/>
      <c r="VSF5" s="132"/>
      <c r="VSG5" s="132"/>
      <c r="VSH5" s="133"/>
      <c r="VSI5" s="133"/>
      <c r="VSJ5" s="133"/>
      <c r="VSK5" s="133"/>
      <c r="VSL5" s="133"/>
      <c r="VSM5" s="133"/>
      <c r="VSN5" s="133"/>
      <c r="VSO5" s="133"/>
      <c r="VSP5" s="133"/>
      <c r="VSQ5" s="133"/>
      <c r="VSR5" s="133"/>
      <c r="VSS5" s="133"/>
      <c r="VST5" s="133"/>
      <c r="VSU5" s="133"/>
      <c r="VSV5" s="133"/>
      <c r="VSW5" s="133"/>
      <c r="VSX5" s="133"/>
      <c r="VSY5" s="76"/>
      <c r="VSZ5" s="76"/>
      <c r="VTA5" s="76"/>
      <c r="VTB5" s="132"/>
      <c r="VTC5" s="132"/>
      <c r="VTD5" s="132"/>
      <c r="VTE5" s="132"/>
      <c r="VTF5" s="132"/>
      <c r="VTG5" s="132"/>
      <c r="VTH5" s="132"/>
      <c r="VTI5" s="132"/>
      <c r="VTJ5" s="132"/>
      <c r="VTK5" s="132"/>
      <c r="VTL5" s="132"/>
      <c r="VTM5" s="132"/>
      <c r="VTN5" s="132"/>
      <c r="VTO5" s="132"/>
      <c r="VTP5" s="132"/>
      <c r="VTQ5" s="132"/>
      <c r="VTR5" s="132"/>
      <c r="VTS5" s="132"/>
      <c r="VTT5" s="133"/>
      <c r="VTU5" s="133"/>
      <c r="VTV5" s="133"/>
      <c r="VTW5" s="133"/>
      <c r="VTX5" s="133"/>
      <c r="VTY5" s="133"/>
      <c r="VTZ5" s="133"/>
      <c r="VUA5" s="133"/>
      <c r="VUB5" s="133"/>
      <c r="VUC5" s="133"/>
      <c r="VUD5" s="133"/>
      <c r="VUE5" s="133"/>
      <c r="VUF5" s="133"/>
      <c r="VUG5" s="133"/>
      <c r="VUH5" s="133"/>
      <c r="VUI5" s="133"/>
      <c r="VUJ5" s="133"/>
      <c r="VUK5" s="76"/>
      <c r="VUL5" s="76"/>
      <c r="VUM5" s="76"/>
      <c r="VUN5" s="132"/>
      <c r="VUO5" s="132"/>
      <c r="VUP5" s="132"/>
      <c r="VUQ5" s="132"/>
      <c r="VUR5" s="132"/>
      <c r="VUS5" s="132"/>
      <c r="VUT5" s="132"/>
      <c r="VUU5" s="132"/>
      <c r="VUV5" s="132"/>
      <c r="VUW5" s="132"/>
      <c r="VUX5" s="132"/>
      <c r="VUY5" s="132"/>
      <c r="VUZ5" s="132"/>
      <c r="VVA5" s="132"/>
      <c r="VVB5" s="132"/>
      <c r="VVC5" s="132"/>
      <c r="VVD5" s="132"/>
      <c r="VVE5" s="132"/>
      <c r="VVF5" s="133"/>
      <c r="VVG5" s="133"/>
      <c r="VVH5" s="133"/>
      <c r="VVI5" s="133"/>
      <c r="VVJ5" s="133"/>
      <c r="VVK5" s="133"/>
      <c r="VVL5" s="133"/>
      <c r="VVM5" s="133"/>
      <c r="VVN5" s="133"/>
      <c r="VVO5" s="133"/>
      <c r="VVP5" s="133"/>
      <c r="VVQ5" s="133"/>
      <c r="VVR5" s="133"/>
      <c r="VVS5" s="133"/>
      <c r="VVT5" s="133"/>
      <c r="VVU5" s="133"/>
      <c r="VVV5" s="133"/>
      <c r="VVW5" s="76"/>
      <c r="VVX5" s="76"/>
      <c r="VVY5" s="76"/>
      <c r="VVZ5" s="132"/>
      <c r="VWA5" s="132"/>
      <c r="VWB5" s="132"/>
      <c r="VWC5" s="132"/>
      <c r="VWD5" s="132"/>
      <c r="VWE5" s="132"/>
      <c r="VWF5" s="132"/>
      <c r="VWG5" s="132"/>
      <c r="VWH5" s="132"/>
      <c r="VWI5" s="132"/>
      <c r="VWJ5" s="132"/>
      <c r="VWK5" s="132"/>
      <c r="VWL5" s="132"/>
      <c r="VWM5" s="132"/>
      <c r="VWN5" s="132"/>
      <c r="VWO5" s="132"/>
      <c r="VWP5" s="132"/>
      <c r="VWQ5" s="132"/>
      <c r="VWR5" s="133"/>
      <c r="VWS5" s="133"/>
      <c r="VWT5" s="133"/>
      <c r="VWU5" s="133"/>
      <c r="VWV5" s="133"/>
      <c r="VWW5" s="133"/>
      <c r="VWX5" s="133"/>
      <c r="VWY5" s="133"/>
      <c r="VWZ5" s="133"/>
      <c r="VXA5" s="133"/>
      <c r="VXB5" s="133"/>
      <c r="VXC5" s="133"/>
      <c r="VXD5" s="133"/>
      <c r="VXE5" s="133"/>
      <c r="VXF5" s="133"/>
      <c r="VXG5" s="133"/>
      <c r="VXH5" s="133"/>
      <c r="VXI5" s="76"/>
      <c r="VXJ5" s="76"/>
      <c r="VXK5" s="76"/>
      <c r="VXL5" s="132"/>
      <c r="VXM5" s="132"/>
      <c r="VXN5" s="132"/>
      <c r="VXO5" s="132"/>
      <c r="VXP5" s="132"/>
      <c r="VXQ5" s="132"/>
      <c r="VXR5" s="132"/>
      <c r="VXS5" s="132"/>
      <c r="VXT5" s="132"/>
      <c r="VXU5" s="132"/>
      <c r="VXV5" s="132"/>
      <c r="VXW5" s="132"/>
      <c r="VXX5" s="132"/>
      <c r="VXY5" s="132"/>
      <c r="VXZ5" s="132"/>
      <c r="VYA5" s="132"/>
      <c r="VYB5" s="132"/>
      <c r="VYC5" s="132"/>
      <c r="VYD5" s="133"/>
      <c r="VYE5" s="133"/>
      <c r="VYF5" s="133"/>
      <c r="VYG5" s="133"/>
      <c r="VYH5" s="133"/>
      <c r="VYI5" s="133"/>
      <c r="VYJ5" s="133"/>
      <c r="VYK5" s="133"/>
      <c r="VYL5" s="133"/>
      <c r="VYM5" s="133"/>
      <c r="VYN5" s="133"/>
      <c r="VYO5" s="133"/>
      <c r="VYP5" s="133"/>
      <c r="VYQ5" s="133"/>
      <c r="VYR5" s="133"/>
      <c r="VYS5" s="133"/>
      <c r="VYT5" s="133"/>
      <c r="VYU5" s="76"/>
      <c r="VYV5" s="76"/>
      <c r="VYW5" s="76"/>
      <c r="VYX5" s="132"/>
      <c r="VYY5" s="132"/>
      <c r="VYZ5" s="132"/>
      <c r="VZA5" s="132"/>
      <c r="VZB5" s="132"/>
      <c r="VZC5" s="132"/>
      <c r="VZD5" s="132"/>
      <c r="VZE5" s="132"/>
      <c r="VZF5" s="132"/>
      <c r="VZG5" s="132"/>
      <c r="VZH5" s="132"/>
      <c r="VZI5" s="132"/>
      <c r="VZJ5" s="132"/>
      <c r="VZK5" s="132"/>
      <c r="VZL5" s="132"/>
      <c r="VZM5" s="132"/>
      <c r="VZN5" s="132"/>
      <c r="VZO5" s="132"/>
      <c r="VZP5" s="133"/>
      <c r="VZQ5" s="133"/>
      <c r="VZR5" s="133"/>
      <c r="VZS5" s="133"/>
      <c r="VZT5" s="133"/>
      <c r="VZU5" s="133"/>
      <c r="VZV5" s="133"/>
      <c r="VZW5" s="133"/>
      <c r="VZX5" s="133"/>
      <c r="VZY5" s="133"/>
      <c r="VZZ5" s="133"/>
      <c r="WAA5" s="133"/>
      <c r="WAB5" s="133"/>
      <c r="WAC5" s="133"/>
      <c r="WAD5" s="133"/>
      <c r="WAE5" s="133"/>
      <c r="WAF5" s="133"/>
      <c r="WAG5" s="76"/>
      <c r="WAH5" s="76"/>
      <c r="WAI5" s="76"/>
      <c r="WAJ5" s="132"/>
      <c r="WAK5" s="132"/>
      <c r="WAL5" s="132"/>
      <c r="WAM5" s="132"/>
      <c r="WAN5" s="132"/>
      <c r="WAO5" s="132"/>
      <c r="WAP5" s="132"/>
      <c r="WAQ5" s="132"/>
      <c r="WAR5" s="132"/>
      <c r="WAS5" s="132"/>
      <c r="WAT5" s="132"/>
      <c r="WAU5" s="132"/>
      <c r="WAV5" s="132"/>
      <c r="WAW5" s="132"/>
      <c r="WAX5" s="132"/>
      <c r="WAY5" s="132"/>
      <c r="WAZ5" s="132"/>
      <c r="WBA5" s="132"/>
      <c r="WBB5" s="133"/>
      <c r="WBC5" s="133"/>
      <c r="WBD5" s="133"/>
      <c r="WBE5" s="133"/>
      <c r="WBF5" s="133"/>
      <c r="WBG5" s="133"/>
      <c r="WBH5" s="133"/>
      <c r="WBI5" s="133"/>
      <c r="WBJ5" s="133"/>
      <c r="WBK5" s="133"/>
      <c r="WBL5" s="133"/>
      <c r="WBM5" s="133"/>
      <c r="WBN5" s="133"/>
      <c r="WBO5" s="133"/>
      <c r="WBP5" s="133"/>
      <c r="WBQ5" s="133"/>
      <c r="WBR5" s="133"/>
      <c r="WBS5" s="76"/>
      <c r="WBT5" s="76"/>
      <c r="WBU5" s="76"/>
      <c r="WBV5" s="132"/>
      <c r="WBW5" s="132"/>
      <c r="WBX5" s="132"/>
      <c r="WBY5" s="132"/>
      <c r="WBZ5" s="132"/>
      <c r="WCA5" s="132"/>
      <c r="WCB5" s="132"/>
      <c r="WCC5" s="132"/>
      <c r="WCD5" s="132"/>
      <c r="WCE5" s="132"/>
      <c r="WCF5" s="132"/>
      <c r="WCG5" s="132"/>
      <c r="WCH5" s="132"/>
      <c r="WCI5" s="132"/>
      <c r="WCJ5" s="132"/>
      <c r="WCK5" s="132"/>
      <c r="WCL5" s="132"/>
      <c r="WCM5" s="132"/>
      <c r="WCN5" s="133"/>
      <c r="WCO5" s="133"/>
      <c r="WCP5" s="133"/>
      <c r="WCQ5" s="133"/>
      <c r="WCR5" s="133"/>
      <c r="WCS5" s="133"/>
      <c r="WCT5" s="133"/>
      <c r="WCU5" s="133"/>
      <c r="WCV5" s="133"/>
      <c r="WCW5" s="133"/>
      <c r="WCX5" s="133"/>
      <c r="WCY5" s="133"/>
      <c r="WCZ5" s="133"/>
      <c r="WDA5" s="133"/>
      <c r="WDB5" s="133"/>
      <c r="WDC5" s="133"/>
      <c r="WDD5" s="133"/>
      <c r="WDE5" s="76"/>
      <c r="WDF5" s="76"/>
      <c r="WDG5" s="76"/>
      <c r="WDH5" s="132"/>
      <c r="WDI5" s="132"/>
      <c r="WDJ5" s="132"/>
      <c r="WDK5" s="132"/>
      <c r="WDL5" s="132"/>
      <c r="WDM5" s="132"/>
      <c r="WDN5" s="132"/>
      <c r="WDO5" s="132"/>
      <c r="WDP5" s="132"/>
      <c r="WDQ5" s="132"/>
      <c r="WDR5" s="132"/>
      <c r="WDS5" s="132"/>
      <c r="WDT5" s="132"/>
      <c r="WDU5" s="132"/>
      <c r="WDV5" s="132"/>
      <c r="WDW5" s="132"/>
      <c r="WDX5" s="132"/>
      <c r="WDY5" s="132"/>
      <c r="WDZ5" s="133"/>
      <c r="WEA5" s="133"/>
      <c r="WEB5" s="133"/>
      <c r="WEC5" s="133"/>
      <c r="WED5" s="133"/>
      <c r="WEE5" s="133"/>
      <c r="WEF5" s="133"/>
      <c r="WEG5" s="133"/>
      <c r="WEH5" s="133"/>
      <c r="WEI5" s="133"/>
      <c r="WEJ5" s="133"/>
      <c r="WEK5" s="133"/>
      <c r="WEL5" s="133"/>
      <c r="WEM5" s="133"/>
      <c r="WEN5" s="133"/>
      <c r="WEO5" s="133"/>
      <c r="WEP5" s="133"/>
      <c r="WEQ5" s="76"/>
      <c r="WER5" s="76"/>
      <c r="WES5" s="76"/>
      <c r="WET5" s="132"/>
      <c r="WEU5" s="132"/>
      <c r="WEV5" s="132"/>
      <c r="WEW5" s="132"/>
      <c r="WEX5" s="132"/>
      <c r="WEY5" s="132"/>
      <c r="WEZ5" s="132"/>
      <c r="WFA5" s="132"/>
      <c r="WFB5" s="132"/>
      <c r="WFC5" s="132"/>
      <c r="WFD5" s="132"/>
      <c r="WFE5" s="132"/>
      <c r="WFF5" s="132"/>
      <c r="WFG5" s="132"/>
      <c r="WFH5" s="132"/>
      <c r="WFI5" s="132"/>
      <c r="WFJ5" s="132"/>
      <c r="WFK5" s="132"/>
      <c r="WFL5" s="133"/>
      <c r="WFM5" s="133"/>
      <c r="WFN5" s="133"/>
      <c r="WFO5" s="133"/>
      <c r="WFP5" s="133"/>
      <c r="WFQ5" s="133"/>
      <c r="WFR5" s="133"/>
      <c r="WFS5" s="133"/>
      <c r="WFT5" s="133"/>
      <c r="WFU5" s="133"/>
      <c r="WFV5" s="133"/>
      <c r="WFW5" s="133"/>
      <c r="WFX5" s="133"/>
      <c r="WFY5" s="133"/>
      <c r="WFZ5" s="133"/>
      <c r="WGA5" s="133"/>
      <c r="WGB5" s="133"/>
      <c r="WGC5" s="76"/>
      <c r="WGD5" s="76"/>
      <c r="WGE5" s="76"/>
      <c r="WGF5" s="132"/>
      <c r="WGG5" s="132"/>
      <c r="WGH5" s="132"/>
      <c r="WGI5" s="132"/>
      <c r="WGJ5" s="132"/>
      <c r="WGK5" s="132"/>
      <c r="WGL5" s="132"/>
      <c r="WGM5" s="132"/>
      <c r="WGN5" s="132"/>
      <c r="WGO5" s="132"/>
      <c r="WGP5" s="132"/>
      <c r="WGQ5" s="132"/>
      <c r="WGR5" s="132"/>
      <c r="WGS5" s="132"/>
      <c r="WGT5" s="132"/>
      <c r="WGU5" s="132"/>
      <c r="WGV5" s="132"/>
      <c r="WGW5" s="132"/>
      <c r="WGX5" s="133"/>
      <c r="WGY5" s="133"/>
      <c r="WGZ5" s="133"/>
      <c r="WHA5" s="133"/>
      <c r="WHB5" s="133"/>
      <c r="WHC5" s="133"/>
      <c r="WHD5" s="133"/>
      <c r="WHE5" s="133"/>
      <c r="WHF5" s="133"/>
      <c r="WHG5" s="133"/>
      <c r="WHH5" s="133"/>
      <c r="WHI5" s="133"/>
      <c r="WHJ5" s="133"/>
      <c r="WHK5" s="133"/>
      <c r="WHL5" s="133"/>
      <c r="WHM5" s="133"/>
      <c r="WHN5" s="133"/>
      <c r="WHO5" s="76"/>
      <c r="WHP5" s="76"/>
      <c r="WHQ5" s="76"/>
      <c r="WHR5" s="132"/>
      <c r="WHS5" s="132"/>
      <c r="WHT5" s="132"/>
      <c r="WHU5" s="132"/>
      <c r="WHV5" s="132"/>
      <c r="WHW5" s="132"/>
      <c r="WHX5" s="132"/>
      <c r="WHY5" s="132"/>
      <c r="WHZ5" s="132"/>
      <c r="WIA5" s="132"/>
      <c r="WIB5" s="132"/>
      <c r="WIC5" s="132"/>
      <c r="WID5" s="132"/>
      <c r="WIE5" s="132"/>
      <c r="WIF5" s="132"/>
      <c r="WIG5" s="132"/>
      <c r="WIH5" s="132"/>
      <c r="WII5" s="132"/>
      <c r="WIJ5" s="133"/>
      <c r="WIK5" s="133"/>
      <c r="WIL5" s="133"/>
      <c r="WIM5" s="133"/>
      <c r="WIN5" s="133"/>
      <c r="WIO5" s="133"/>
      <c r="WIP5" s="133"/>
      <c r="WIQ5" s="133"/>
      <c r="WIR5" s="133"/>
      <c r="WIS5" s="133"/>
      <c r="WIT5" s="133"/>
      <c r="WIU5" s="133"/>
      <c r="WIV5" s="133"/>
      <c r="WIW5" s="133"/>
      <c r="WIX5" s="133"/>
      <c r="WIY5" s="133"/>
      <c r="WIZ5" s="133"/>
      <c r="WJA5" s="76"/>
      <c r="WJB5" s="76"/>
      <c r="WJC5" s="76"/>
      <c r="WJD5" s="132"/>
      <c r="WJE5" s="132"/>
      <c r="WJF5" s="132"/>
      <c r="WJG5" s="132"/>
      <c r="WJH5" s="132"/>
      <c r="WJI5" s="132"/>
      <c r="WJJ5" s="132"/>
      <c r="WJK5" s="132"/>
      <c r="WJL5" s="132"/>
      <c r="WJM5" s="132"/>
      <c r="WJN5" s="132"/>
      <c r="WJO5" s="132"/>
      <c r="WJP5" s="132"/>
      <c r="WJQ5" s="132"/>
      <c r="WJR5" s="132"/>
      <c r="WJS5" s="132"/>
      <c r="WJT5" s="132"/>
      <c r="WJU5" s="132"/>
      <c r="WJV5" s="133"/>
      <c r="WJW5" s="133"/>
      <c r="WJX5" s="133"/>
      <c r="WJY5" s="133"/>
      <c r="WJZ5" s="133"/>
      <c r="WKA5" s="133"/>
      <c r="WKB5" s="133"/>
      <c r="WKC5" s="133"/>
      <c r="WKD5" s="133"/>
      <c r="WKE5" s="133"/>
      <c r="WKF5" s="133"/>
      <c r="WKG5" s="133"/>
      <c r="WKH5" s="133"/>
      <c r="WKI5" s="133"/>
      <c r="WKJ5" s="133"/>
      <c r="WKK5" s="133"/>
      <c r="WKL5" s="133"/>
      <c r="WKM5" s="76"/>
      <c r="WKN5" s="76"/>
      <c r="WKO5" s="76"/>
      <c r="WKP5" s="132"/>
      <c r="WKQ5" s="132"/>
      <c r="WKR5" s="132"/>
      <c r="WKS5" s="132"/>
      <c r="WKT5" s="132"/>
      <c r="WKU5" s="132"/>
      <c r="WKV5" s="132"/>
      <c r="WKW5" s="132"/>
      <c r="WKX5" s="132"/>
      <c r="WKY5" s="132"/>
      <c r="WKZ5" s="132"/>
      <c r="WLA5" s="132"/>
      <c r="WLB5" s="132"/>
      <c r="WLC5" s="132"/>
      <c r="WLD5" s="132"/>
      <c r="WLE5" s="132"/>
      <c r="WLF5" s="132"/>
      <c r="WLG5" s="132"/>
      <c r="WLH5" s="133"/>
      <c r="WLI5" s="133"/>
      <c r="WLJ5" s="133"/>
      <c r="WLK5" s="133"/>
      <c r="WLL5" s="133"/>
      <c r="WLM5" s="133"/>
      <c r="WLN5" s="133"/>
      <c r="WLO5" s="133"/>
      <c r="WLP5" s="133"/>
      <c r="WLQ5" s="133"/>
      <c r="WLR5" s="133"/>
      <c r="WLS5" s="133"/>
      <c r="WLT5" s="133"/>
      <c r="WLU5" s="133"/>
      <c r="WLV5" s="133"/>
      <c r="WLW5" s="133"/>
      <c r="WLX5" s="133"/>
      <c r="WLY5" s="76"/>
      <c r="WLZ5" s="76"/>
      <c r="WMA5" s="76"/>
      <c r="WMB5" s="132"/>
      <c r="WMC5" s="132"/>
      <c r="WMD5" s="132"/>
      <c r="WME5" s="132"/>
      <c r="WMF5" s="132"/>
      <c r="WMG5" s="132"/>
      <c r="WMH5" s="132"/>
      <c r="WMI5" s="132"/>
      <c r="WMJ5" s="132"/>
      <c r="WMK5" s="132"/>
      <c r="WML5" s="132"/>
      <c r="WMM5" s="132"/>
      <c r="WMN5" s="132"/>
      <c r="WMO5" s="132"/>
      <c r="WMP5" s="132"/>
      <c r="WMQ5" s="132"/>
      <c r="WMR5" s="132"/>
      <c r="WMS5" s="132"/>
      <c r="WMT5" s="133"/>
      <c r="WMU5" s="133"/>
      <c r="WMV5" s="133"/>
      <c r="WMW5" s="133"/>
      <c r="WMX5" s="133"/>
      <c r="WMY5" s="133"/>
      <c r="WMZ5" s="133"/>
      <c r="WNA5" s="133"/>
      <c r="WNB5" s="133"/>
      <c r="WNC5" s="133"/>
      <c r="WND5" s="133"/>
      <c r="WNE5" s="133"/>
      <c r="WNF5" s="133"/>
      <c r="WNG5" s="133"/>
      <c r="WNH5" s="133"/>
      <c r="WNI5" s="133"/>
      <c r="WNJ5" s="133"/>
      <c r="WNK5" s="76"/>
      <c r="WNL5" s="76"/>
      <c r="WNM5" s="76"/>
      <c r="WNN5" s="132"/>
      <c r="WNO5" s="132"/>
      <c r="WNP5" s="132"/>
      <c r="WNQ5" s="132"/>
      <c r="WNR5" s="132"/>
      <c r="WNS5" s="132"/>
      <c r="WNT5" s="132"/>
      <c r="WNU5" s="132"/>
      <c r="WNV5" s="132"/>
      <c r="WNW5" s="132"/>
      <c r="WNX5" s="132"/>
      <c r="WNY5" s="132"/>
      <c r="WNZ5" s="132"/>
      <c r="WOA5" s="132"/>
      <c r="WOB5" s="132"/>
      <c r="WOC5" s="132"/>
      <c r="WOD5" s="132"/>
      <c r="WOE5" s="132"/>
      <c r="WOF5" s="133"/>
      <c r="WOG5" s="133"/>
      <c r="WOH5" s="133"/>
      <c r="WOI5" s="133"/>
      <c r="WOJ5" s="133"/>
      <c r="WOK5" s="133"/>
      <c r="WOL5" s="133"/>
      <c r="WOM5" s="133"/>
      <c r="WON5" s="133"/>
      <c r="WOO5" s="133"/>
      <c r="WOP5" s="133"/>
      <c r="WOQ5" s="133"/>
      <c r="WOR5" s="133"/>
      <c r="WOS5" s="133"/>
      <c r="WOT5" s="133"/>
      <c r="WOU5" s="133"/>
      <c r="WOV5" s="133"/>
      <c r="WOW5" s="76"/>
      <c r="WOX5" s="76"/>
      <c r="WOY5" s="76"/>
      <c r="WOZ5" s="132"/>
      <c r="WPA5" s="132"/>
      <c r="WPB5" s="132"/>
      <c r="WPC5" s="132"/>
      <c r="WPD5" s="132"/>
      <c r="WPE5" s="132"/>
      <c r="WPF5" s="132"/>
      <c r="WPG5" s="132"/>
      <c r="WPH5" s="132"/>
      <c r="WPI5" s="132"/>
      <c r="WPJ5" s="132"/>
      <c r="WPK5" s="132"/>
      <c r="WPL5" s="132"/>
      <c r="WPM5" s="132"/>
      <c r="WPN5" s="132"/>
      <c r="WPO5" s="132"/>
      <c r="WPP5" s="132"/>
      <c r="WPQ5" s="132"/>
      <c r="WPR5" s="133"/>
      <c r="WPS5" s="133"/>
      <c r="WPT5" s="133"/>
      <c r="WPU5" s="133"/>
      <c r="WPV5" s="133"/>
      <c r="WPW5" s="133"/>
      <c r="WPX5" s="133"/>
      <c r="WPY5" s="133"/>
      <c r="WPZ5" s="133"/>
      <c r="WQA5" s="133"/>
      <c r="WQB5" s="133"/>
      <c r="WQC5" s="133"/>
      <c r="WQD5" s="133"/>
      <c r="WQE5" s="133"/>
      <c r="WQF5" s="133"/>
      <c r="WQG5" s="133"/>
      <c r="WQH5" s="133"/>
      <c r="WQI5" s="76"/>
      <c r="WQJ5" s="76"/>
      <c r="WQK5" s="76"/>
      <c r="WQL5" s="132"/>
      <c r="WQM5" s="132"/>
      <c r="WQN5" s="132"/>
      <c r="WQO5" s="132"/>
      <c r="WQP5" s="132"/>
      <c r="WQQ5" s="132"/>
      <c r="WQR5" s="132"/>
      <c r="WQS5" s="132"/>
      <c r="WQT5" s="132"/>
      <c r="WQU5" s="132"/>
      <c r="WQV5" s="132"/>
      <c r="WQW5" s="132"/>
      <c r="WQX5" s="132"/>
      <c r="WQY5" s="132"/>
      <c r="WQZ5" s="132"/>
      <c r="WRA5" s="132"/>
      <c r="WRB5" s="132"/>
      <c r="WRC5" s="132"/>
      <c r="WRD5" s="133"/>
      <c r="WRE5" s="133"/>
      <c r="WRF5" s="133"/>
      <c r="WRG5" s="133"/>
      <c r="WRH5" s="133"/>
      <c r="WRI5" s="133"/>
      <c r="WRJ5" s="133"/>
      <c r="WRK5" s="133"/>
      <c r="WRL5" s="133"/>
      <c r="WRM5" s="133"/>
      <c r="WRN5" s="133"/>
      <c r="WRO5" s="133"/>
      <c r="WRP5" s="133"/>
      <c r="WRQ5" s="133"/>
      <c r="WRR5" s="133"/>
      <c r="WRS5" s="133"/>
      <c r="WRT5" s="133"/>
      <c r="WRU5" s="76"/>
      <c r="WRV5" s="76"/>
      <c r="WRW5" s="76"/>
      <c r="WRX5" s="132"/>
      <c r="WRY5" s="132"/>
      <c r="WRZ5" s="132"/>
      <c r="WSA5" s="132"/>
      <c r="WSB5" s="132"/>
      <c r="WSC5" s="132"/>
      <c r="WSD5" s="132"/>
      <c r="WSE5" s="132"/>
      <c r="WSF5" s="132"/>
      <c r="WSG5" s="132"/>
      <c r="WSH5" s="132"/>
      <c r="WSI5" s="132"/>
      <c r="WSJ5" s="132"/>
      <c r="WSK5" s="132"/>
      <c r="WSL5" s="132"/>
      <c r="WSM5" s="132"/>
      <c r="WSN5" s="132"/>
      <c r="WSO5" s="132"/>
      <c r="WSP5" s="133"/>
      <c r="WSQ5" s="133"/>
      <c r="WSR5" s="133"/>
      <c r="WSS5" s="133"/>
      <c r="WST5" s="133"/>
      <c r="WSU5" s="133"/>
      <c r="WSV5" s="133"/>
      <c r="WSW5" s="133"/>
      <c r="WSX5" s="133"/>
      <c r="WSY5" s="133"/>
      <c r="WSZ5" s="133"/>
      <c r="WTA5" s="133"/>
      <c r="WTB5" s="133"/>
      <c r="WTC5" s="133"/>
      <c r="WTD5" s="133"/>
      <c r="WTE5" s="133"/>
      <c r="WTF5" s="133"/>
      <c r="WTG5" s="76"/>
      <c r="WTH5" s="76"/>
      <c r="WTI5" s="76"/>
      <c r="WTJ5" s="132"/>
      <c r="WTK5" s="132"/>
      <c r="WTL5" s="132"/>
      <c r="WTM5" s="132"/>
      <c r="WTN5" s="132"/>
      <c r="WTO5" s="132"/>
      <c r="WTP5" s="132"/>
      <c r="WTQ5" s="132"/>
      <c r="WTR5" s="132"/>
      <c r="WTS5" s="132"/>
      <c r="WTT5" s="132"/>
      <c r="WTU5" s="132"/>
      <c r="WTV5" s="132"/>
      <c r="WTW5" s="132"/>
      <c r="WTX5" s="132"/>
      <c r="WTY5" s="132"/>
      <c r="WTZ5" s="132"/>
      <c r="WUA5" s="132"/>
      <c r="WUB5" s="133"/>
      <c r="WUC5" s="133"/>
      <c r="WUD5" s="133"/>
      <c r="WUE5" s="133"/>
      <c r="WUF5" s="133"/>
      <c r="WUG5" s="133"/>
      <c r="WUH5" s="133"/>
      <c r="WUI5" s="133"/>
      <c r="WUJ5" s="133"/>
      <c r="WUK5" s="133"/>
      <c r="WUL5" s="133"/>
      <c r="WUM5" s="133"/>
      <c r="WUN5" s="133"/>
      <c r="WUO5" s="133"/>
      <c r="WUP5" s="133"/>
      <c r="WUQ5" s="133"/>
      <c r="WUR5" s="133"/>
      <c r="WUS5" s="76"/>
      <c r="WUT5" s="76"/>
      <c r="WUU5" s="76"/>
      <c r="WUV5" s="132"/>
      <c r="WUW5" s="132"/>
      <c r="WUX5" s="132"/>
      <c r="WUY5" s="132"/>
      <c r="WUZ5" s="132"/>
      <c r="WVA5" s="132"/>
      <c r="WVB5" s="132"/>
      <c r="WVC5" s="132"/>
      <c r="WVD5" s="132"/>
      <c r="WVE5" s="132"/>
      <c r="WVF5" s="132"/>
      <c r="WVG5" s="132"/>
      <c r="WVH5" s="132"/>
      <c r="WVI5" s="132"/>
      <c r="WVJ5" s="132"/>
      <c r="WVK5" s="132"/>
      <c r="WVL5" s="132"/>
      <c r="WVM5" s="132"/>
      <c r="WVN5" s="133"/>
      <c r="WVO5" s="133"/>
      <c r="WVP5" s="133"/>
      <c r="WVQ5" s="133"/>
      <c r="WVR5" s="133"/>
      <c r="WVS5" s="133"/>
      <c r="WVT5" s="133"/>
      <c r="WVU5" s="133"/>
      <c r="WVV5" s="133"/>
      <c r="WVW5" s="133"/>
      <c r="WVX5" s="133"/>
      <c r="WVY5" s="133"/>
      <c r="WVZ5" s="133"/>
      <c r="WWA5" s="133"/>
      <c r="WWB5" s="133"/>
      <c r="WWC5" s="133"/>
      <c r="WWD5" s="133"/>
      <c r="WWE5" s="76"/>
      <c r="WWF5" s="76"/>
      <c r="WWG5" s="76"/>
      <c r="WWH5" s="132"/>
      <c r="WWI5" s="132"/>
      <c r="WWJ5" s="132"/>
      <c r="WWK5" s="132"/>
      <c r="WWL5" s="132"/>
      <c r="WWM5" s="132"/>
      <c r="WWN5" s="132"/>
      <c r="WWO5" s="132"/>
      <c r="WWP5" s="132"/>
      <c r="WWQ5" s="132"/>
      <c r="WWR5" s="132"/>
      <c r="WWS5" s="132"/>
      <c r="WWT5" s="132"/>
      <c r="WWU5" s="132"/>
      <c r="WWV5" s="132"/>
      <c r="WWW5" s="132"/>
      <c r="WWX5" s="132"/>
      <c r="WWY5" s="132"/>
      <c r="WWZ5" s="133"/>
      <c r="WXA5" s="133"/>
      <c r="WXB5" s="133"/>
      <c r="WXC5" s="133"/>
      <c r="WXD5" s="133"/>
      <c r="WXE5" s="133"/>
      <c r="WXF5" s="133"/>
      <c r="WXG5" s="133"/>
      <c r="WXH5" s="133"/>
      <c r="WXI5" s="133"/>
      <c r="WXJ5" s="133"/>
      <c r="WXK5" s="133"/>
      <c r="WXL5" s="133"/>
      <c r="WXM5" s="133"/>
      <c r="WXN5" s="133"/>
      <c r="WXO5" s="133"/>
      <c r="WXP5" s="133"/>
      <c r="WXQ5" s="76"/>
      <c r="WXR5" s="76"/>
      <c r="WXS5" s="76"/>
      <c r="WXT5" s="132"/>
      <c r="WXU5" s="132"/>
      <c r="WXV5" s="132"/>
      <c r="WXW5" s="132"/>
      <c r="WXX5" s="132"/>
      <c r="WXY5" s="132"/>
      <c r="WXZ5" s="132"/>
      <c r="WYA5" s="132"/>
      <c r="WYB5" s="132"/>
      <c r="WYC5" s="132"/>
      <c r="WYD5" s="132"/>
      <c r="WYE5" s="132"/>
      <c r="WYF5" s="132"/>
      <c r="WYG5" s="132"/>
      <c r="WYH5" s="132"/>
      <c r="WYI5" s="132"/>
      <c r="WYJ5" s="132"/>
      <c r="WYK5" s="132"/>
      <c r="WYL5" s="133"/>
      <c r="WYM5" s="133"/>
      <c r="WYN5" s="133"/>
      <c r="WYO5" s="133"/>
      <c r="WYP5" s="133"/>
      <c r="WYQ5" s="133"/>
      <c r="WYR5" s="133"/>
      <c r="WYS5" s="133"/>
      <c r="WYT5" s="133"/>
      <c r="WYU5" s="133"/>
      <c r="WYV5" s="133"/>
      <c r="WYW5" s="133"/>
      <c r="WYX5" s="133"/>
      <c r="WYY5" s="133"/>
      <c r="WYZ5" s="133"/>
      <c r="WZA5" s="133"/>
      <c r="WZB5" s="133"/>
      <c r="WZC5" s="76"/>
      <c r="WZD5" s="76"/>
      <c r="WZE5" s="76"/>
      <c r="WZF5" s="132"/>
      <c r="WZG5" s="132"/>
      <c r="WZH5" s="132"/>
      <c r="WZI5" s="132"/>
      <c r="WZJ5" s="132"/>
      <c r="WZK5" s="132"/>
      <c r="WZL5" s="132"/>
      <c r="WZM5" s="132"/>
      <c r="WZN5" s="132"/>
      <c r="WZO5" s="132"/>
      <c r="WZP5" s="132"/>
      <c r="WZQ5" s="132"/>
      <c r="WZR5" s="132"/>
      <c r="WZS5" s="132"/>
      <c r="WZT5" s="132"/>
      <c r="WZU5" s="132"/>
      <c r="WZV5" s="132"/>
      <c r="WZW5" s="132"/>
      <c r="WZX5" s="133"/>
      <c r="WZY5" s="133"/>
      <c r="WZZ5" s="133"/>
      <c r="XAA5" s="133"/>
      <c r="XAB5" s="133"/>
      <c r="XAC5" s="133"/>
      <c r="XAD5" s="133"/>
      <c r="XAE5" s="133"/>
      <c r="XAF5" s="133"/>
      <c r="XAG5" s="133"/>
      <c r="XAH5" s="133"/>
      <c r="XAI5" s="133"/>
      <c r="XAJ5" s="133"/>
      <c r="XAK5" s="133"/>
      <c r="XAL5" s="133"/>
      <c r="XAM5" s="133"/>
      <c r="XAN5" s="133"/>
      <c r="XAO5" s="76"/>
      <c r="XAP5" s="76"/>
      <c r="XAQ5" s="76"/>
      <c r="XAR5" s="132"/>
      <c r="XAS5" s="132"/>
      <c r="XAT5" s="132"/>
      <c r="XAU5" s="132"/>
      <c r="XAV5" s="132"/>
      <c r="XAW5" s="132"/>
      <c r="XAX5" s="132"/>
      <c r="XAY5" s="132"/>
      <c r="XAZ5" s="132"/>
      <c r="XBA5" s="132"/>
      <c r="XBB5" s="132"/>
      <c r="XBC5" s="132"/>
      <c r="XBD5" s="132"/>
      <c r="XBE5" s="132"/>
      <c r="XBF5" s="132"/>
      <c r="XBG5" s="132"/>
      <c r="XBH5" s="132"/>
      <c r="XBI5" s="132"/>
      <c r="XBJ5" s="133"/>
      <c r="XBK5" s="133"/>
      <c r="XBL5" s="133"/>
      <c r="XBM5" s="133"/>
      <c r="XBN5" s="133"/>
      <c r="XBO5" s="133"/>
      <c r="XBP5" s="133"/>
      <c r="XBQ5" s="133"/>
      <c r="XBR5" s="133"/>
      <c r="XBS5" s="133"/>
      <c r="XBT5" s="133"/>
      <c r="XBU5" s="133"/>
      <c r="XBV5" s="133"/>
      <c r="XBW5" s="133"/>
      <c r="XBX5" s="133"/>
      <c r="XBY5" s="133"/>
      <c r="XBZ5" s="133"/>
      <c r="XCA5" s="76"/>
      <c r="XCB5" s="76"/>
      <c r="XCC5" s="76"/>
      <c r="XCD5" s="132"/>
      <c r="XCE5" s="132"/>
      <c r="XCF5" s="132"/>
      <c r="XCG5" s="132"/>
      <c r="XCH5" s="132"/>
      <c r="XCI5" s="132"/>
      <c r="XCJ5" s="132"/>
      <c r="XCK5" s="132"/>
      <c r="XCL5" s="132"/>
      <c r="XCM5" s="132"/>
      <c r="XCN5" s="132"/>
      <c r="XCO5" s="132"/>
      <c r="XCP5" s="132"/>
      <c r="XCQ5" s="132"/>
      <c r="XCR5" s="132"/>
      <c r="XCS5" s="132"/>
      <c r="XCT5" s="132"/>
      <c r="XCU5" s="132"/>
      <c r="XCV5" s="133"/>
      <c r="XCW5" s="133"/>
      <c r="XCX5" s="133"/>
      <c r="XCY5" s="133"/>
      <c r="XCZ5" s="133"/>
      <c r="XDA5" s="133"/>
      <c r="XDB5" s="133"/>
      <c r="XDC5" s="133"/>
      <c r="XDD5" s="133"/>
      <c r="XDE5" s="133"/>
      <c r="XDF5" s="133"/>
      <c r="XDG5" s="133"/>
      <c r="XDH5" s="133"/>
      <c r="XDI5" s="133"/>
      <c r="XDJ5" s="133"/>
      <c r="XDK5" s="133"/>
      <c r="XDL5" s="133"/>
      <c r="XDM5" s="76"/>
      <c r="XDN5" s="76"/>
      <c r="XDO5" s="76"/>
      <c r="XDP5" s="132"/>
      <c r="XDQ5" s="132"/>
      <c r="XDR5" s="132"/>
      <c r="XDS5" s="132"/>
      <c r="XDT5" s="132"/>
      <c r="XDU5" s="132"/>
      <c r="XDV5" s="132"/>
      <c r="XDW5" s="132"/>
      <c r="XDX5" s="132"/>
      <c r="XDY5" s="132"/>
      <c r="XDZ5" s="132"/>
      <c r="XEA5" s="132"/>
      <c r="XEB5" s="132"/>
      <c r="XEC5" s="132"/>
      <c r="XED5" s="132"/>
      <c r="XEE5" s="132"/>
      <c r="XEF5" s="132"/>
      <c r="XEG5" s="132"/>
      <c r="XEH5" s="133"/>
      <c r="XEI5" s="133"/>
      <c r="XEJ5" s="133"/>
      <c r="XEK5" s="133"/>
      <c r="XEL5" s="133"/>
      <c r="XEM5" s="133"/>
      <c r="XEN5" s="133"/>
      <c r="XEO5" s="133"/>
      <c r="XEP5" s="133"/>
      <c r="XEQ5" s="133"/>
      <c r="XER5" s="133"/>
      <c r="XES5" s="133"/>
      <c r="XET5" s="133"/>
      <c r="XEU5" s="133"/>
      <c r="XEV5" s="133"/>
      <c r="XEW5" s="133"/>
      <c r="XEX5" s="133"/>
      <c r="XEY5" s="76"/>
      <c r="XEZ5" s="76"/>
      <c r="XFA5" s="76"/>
      <c r="XFB5" s="132"/>
      <c r="XFC5" s="132"/>
      <c r="XFD5" s="132"/>
    </row>
    <row r="6" spans="1:16384" x14ac:dyDescent="0.45">
      <c r="A6" s="78" t="s">
        <v>217</v>
      </c>
      <c r="B6" s="78" t="s">
        <v>3</v>
      </c>
      <c r="C6" s="78" t="s">
        <v>621</v>
      </c>
      <c r="D6" s="175">
        <v>52.269834654233897</v>
      </c>
      <c r="E6" s="175">
        <v>0.83495077499617498</v>
      </c>
      <c r="F6" s="175">
        <v>0.97855122748895995</v>
      </c>
      <c r="G6" s="175">
        <v>1.0577069891353399</v>
      </c>
      <c r="H6" s="175">
        <v>1.12313175131988</v>
      </c>
      <c r="I6" s="175">
        <v>1.1774557054908401</v>
      </c>
      <c r="J6" s="175">
        <v>1.16955513041811</v>
      </c>
      <c r="K6" s="175">
        <v>1.2781030314806301</v>
      </c>
      <c r="L6" s="175">
        <v>1.46083633240327</v>
      </c>
      <c r="M6" s="175">
        <v>1.6888029257992601</v>
      </c>
      <c r="N6" s="175">
        <v>1.95683243532354</v>
      </c>
      <c r="O6" s="175">
        <v>1.7038540213491999</v>
      </c>
      <c r="P6" s="175">
        <v>1.65667058692752</v>
      </c>
      <c r="Q6" s="175">
        <v>1.6292085880038301</v>
      </c>
      <c r="R6" s="175">
        <v>1.85727518867922</v>
      </c>
      <c r="S6" s="175">
        <v>1.9445115385012599</v>
      </c>
      <c r="T6" s="175">
        <v>1.29584432284648</v>
      </c>
      <c r="U6" s="175">
        <v>1.89122766003607</v>
      </c>
      <c r="V6" s="178">
        <v>0.79569791783104005</v>
      </c>
      <c r="W6" s="178">
        <v>0.93482804493457206</v>
      </c>
      <c r="X6" s="178">
        <v>1.0051831659936099</v>
      </c>
      <c r="Y6" s="178">
        <v>1.0807686677653501</v>
      </c>
      <c r="Z6" s="178">
        <v>1.1205615642392599</v>
      </c>
      <c r="AA6" s="178">
        <v>1.1467134678027799</v>
      </c>
      <c r="AB6" s="178">
        <v>1.2500809917922999</v>
      </c>
      <c r="AC6" s="178">
        <v>1.47014701011556</v>
      </c>
      <c r="AD6" s="178">
        <v>1.7039040249888999</v>
      </c>
      <c r="AE6" s="178">
        <v>1.9866546060410999</v>
      </c>
      <c r="AF6" s="178">
        <v>1.8115018568971</v>
      </c>
      <c r="AG6" s="178">
        <v>1.8011811056628599</v>
      </c>
      <c r="AH6" s="178">
        <v>1.7571579012702601</v>
      </c>
      <c r="AI6" s="178">
        <v>2.08431171437678</v>
      </c>
      <c r="AJ6" s="178">
        <v>2.35112113509236</v>
      </c>
      <c r="AK6" s="178">
        <v>1.7762492909080301</v>
      </c>
      <c r="AL6" s="178">
        <v>3.4892539783224801</v>
      </c>
      <c r="AM6" s="134"/>
    </row>
    <row r="7" spans="1:16384" x14ac:dyDescent="0.45">
      <c r="A7" s="76" t="s">
        <v>219</v>
      </c>
      <c r="B7" s="76" t="s">
        <v>3</v>
      </c>
      <c r="C7" s="76" t="s">
        <v>622</v>
      </c>
      <c r="D7" s="176">
        <v>3.6297142022420501</v>
      </c>
      <c r="E7" s="176">
        <v>4.9683616406724203E-2</v>
      </c>
      <c r="F7" s="176">
        <v>6.1174452809970199E-2</v>
      </c>
      <c r="G7" s="176">
        <v>6.9755077382629094E-2</v>
      </c>
      <c r="H7" s="176">
        <v>7.7435636440673403E-2</v>
      </c>
      <c r="I7" s="176">
        <v>6.9305044625321804E-2</v>
      </c>
      <c r="J7" s="176">
        <v>6.7314899765229599E-2</v>
      </c>
      <c r="K7" s="176">
        <v>7.3695364191052895E-2</v>
      </c>
      <c r="L7" s="176">
        <v>9.0866614064310902E-2</v>
      </c>
      <c r="M7" s="176">
        <v>0.108487896694876</v>
      </c>
      <c r="N7" s="176">
        <v>0.13227962846452099</v>
      </c>
      <c r="O7" s="176">
        <v>0.11715852781899599</v>
      </c>
      <c r="P7" s="176">
        <v>0.112008152929813</v>
      </c>
      <c r="Q7" s="176">
        <v>0.114858360392759</v>
      </c>
      <c r="R7" s="176">
        <v>0.13952015549319799</v>
      </c>
      <c r="S7" s="176">
        <v>0.14824079025702</v>
      </c>
      <c r="T7" s="176">
        <v>9.7487095960698003E-2</v>
      </c>
      <c r="U7" s="176">
        <v>0.13705997641991899</v>
      </c>
      <c r="V7" s="179">
        <v>4.8393522502443297E-2</v>
      </c>
      <c r="W7" s="179">
        <v>5.9124303582236998E-2</v>
      </c>
      <c r="X7" s="179">
        <v>6.6334828427093706E-2</v>
      </c>
      <c r="Y7" s="179">
        <v>7.1285188757473902E-2</v>
      </c>
      <c r="Z7" s="179">
        <v>6.8034952176921307E-2</v>
      </c>
      <c r="AA7" s="179">
        <v>6.80449529048614E-2</v>
      </c>
      <c r="AB7" s="179">
        <v>7.5535498132042703E-2</v>
      </c>
      <c r="AC7" s="179">
        <v>9.2226713064172905E-2</v>
      </c>
      <c r="AD7" s="179">
        <v>0.11237817986359901</v>
      </c>
      <c r="AE7" s="179">
        <v>0.13804004775805401</v>
      </c>
      <c r="AF7" s="179">
        <v>0.12900939042808801</v>
      </c>
      <c r="AG7" s="179">
        <v>0.12863936349430199</v>
      </c>
      <c r="AH7" s="179">
        <v>0.13294967723651199</v>
      </c>
      <c r="AI7" s="179">
        <v>0.16091171255720499</v>
      </c>
      <c r="AJ7" s="179">
        <v>0.186383566620797</v>
      </c>
      <c r="AK7" s="179">
        <v>0.14157030472093199</v>
      </c>
      <c r="AL7" s="179">
        <v>0.28452070989760597</v>
      </c>
      <c r="AM7" s="134"/>
    </row>
    <row r="8" spans="1:16384" x14ac:dyDescent="0.45">
      <c r="A8" s="76" t="s">
        <v>219</v>
      </c>
      <c r="B8" s="76" t="s">
        <v>3</v>
      </c>
      <c r="C8" s="76" t="s">
        <v>623</v>
      </c>
      <c r="D8" s="176">
        <v>0.21530567182374499</v>
      </c>
      <c r="E8" s="176">
        <v>2.35017106593804E-3</v>
      </c>
      <c r="F8" s="176">
        <v>3.30024022025342E-3</v>
      </c>
      <c r="G8" s="176">
        <v>3.4002474996550399E-3</v>
      </c>
      <c r="H8" s="176">
        <v>4.6403377642351097E-3</v>
      </c>
      <c r="I8" s="176">
        <v>3.7802751613811901E-3</v>
      </c>
      <c r="J8" s="176">
        <v>3.8602809849024901E-3</v>
      </c>
      <c r="K8" s="176">
        <v>4.3703181098507403E-3</v>
      </c>
      <c r="L8" s="176">
        <v>4.81035013921786E-3</v>
      </c>
      <c r="M8" s="176">
        <v>6.2604556905413401E-3</v>
      </c>
      <c r="N8" s="176">
        <v>7.4605430433607603E-3</v>
      </c>
      <c r="O8" s="176">
        <v>7.0105102860534797E-3</v>
      </c>
      <c r="P8" s="176">
        <v>7.26052848455753E-3</v>
      </c>
      <c r="Q8" s="176">
        <v>7.7105612418648098E-3</v>
      </c>
      <c r="R8" s="176">
        <v>9.4806900872734592E-3</v>
      </c>
      <c r="S8" s="176">
        <v>9.69070537401686E-3</v>
      </c>
      <c r="T8" s="176">
        <v>6.5804789846265199E-3</v>
      </c>
      <c r="U8" s="176">
        <v>1.14608342194255E-2</v>
      </c>
      <c r="V8" s="179">
        <v>2.2301623306561001E-3</v>
      </c>
      <c r="W8" s="179">
        <v>2.8302060070658098E-3</v>
      </c>
      <c r="X8" s="179">
        <v>3.4602518672960099E-3</v>
      </c>
      <c r="Y8" s="179">
        <v>4.1303006392868604E-3</v>
      </c>
      <c r="Z8" s="179">
        <v>2.9602154702879201E-3</v>
      </c>
      <c r="AA8" s="179">
        <v>2.5501856247412799E-3</v>
      </c>
      <c r="AB8" s="179">
        <v>3.3702453158345499E-3</v>
      </c>
      <c r="AC8" s="179">
        <v>4.1403013672270204E-3</v>
      </c>
      <c r="AD8" s="179">
        <v>5.4003930876874197E-3</v>
      </c>
      <c r="AE8" s="179">
        <v>6.47047097728474E-3</v>
      </c>
      <c r="AF8" s="179">
        <v>6.5204746169855504E-3</v>
      </c>
      <c r="AG8" s="179">
        <v>7.19052338897639E-3</v>
      </c>
      <c r="AH8" s="179">
        <v>7.8405707050869192E-3</v>
      </c>
      <c r="AI8" s="179">
        <v>1.0300749778366701E-2</v>
      </c>
      <c r="AJ8" s="179">
        <v>1.1280821116502599E-2</v>
      </c>
      <c r="AK8" s="179">
        <v>9.6307010063758896E-3</v>
      </c>
      <c r="AL8" s="179">
        <v>2.1571570166929201E-2</v>
      </c>
      <c r="AM8" s="134"/>
    </row>
    <row r="9" spans="1:16384" x14ac:dyDescent="0.45">
      <c r="A9" s="76" t="s">
        <v>219</v>
      </c>
      <c r="B9" s="76" t="s">
        <v>3</v>
      </c>
      <c r="C9" s="76" t="s">
        <v>624</v>
      </c>
      <c r="D9" s="176">
        <v>0.33370428990732198</v>
      </c>
      <c r="E9" s="176">
        <v>4.2803115583892899E-3</v>
      </c>
      <c r="F9" s="176">
        <v>5.3203872641661197E-3</v>
      </c>
      <c r="G9" s="176">
        <v>6.0304389479176202E-3</v>
      </c>
      <c r="H9" s="176">
        <v>6.4504695214044096E-3</v>
      </c>
      <c r="I9" s="176">
        <v>6.4204673375839296E-3</v>
      </c>
      <c r="J9" s="176">
        <v>6.6104811684469999E-3</v>
      </c>
      <c r="K9" s="176">
        <v>7.1405197492755796E-3</v>
      </c>
      <c r="L9" s="176">
        <v>8.4006114697359798E-3</v>
      </c>
      <c r="M9" s="176">
        <v>9.8707184769397799E-3</v>
      </c>
      <c r="N9" s="176">
        <v>1.1770856785570501E-2</v>
      </c>
      <c r="O9" s="176">
        <v>9.7907126534184808E-3</v>
      </c>
      <c r="P9" s="176">
        <v>1.07807847194945E-2</v>
      </c>
      <c r="Q9" s="176">
        <v>1.18508626090918E-2</v>
      </c>
      <c r="R9" s="176">
        <v>1.46210642485167E-2</v>
      </c>
      <c r="S9" s="176">
        <v>1.4001019116226599E-2</v>
      </c>
      <c r="T9" s="176">
        <v>9.4806900872734592E-3</v>
      </c>
      <c r="U9" s="176">
        <v>1.7321260792360401E-2</v>
      </c>
      <c r="V9" s="179">
        <v>4.10029845546637E-3</v>
      </c>
      <c r="W9" s="179">
        <v>5.2603828965251502E-3</v>
      </c>
      <c r="X9" s="179">
        <v>5.5104010950291996E-3</v>
      </c>
      <c r="Y9" s="179">
        <v>5.7904214773537299E-3</v>
      </c>
      <c r="Z9" s="179">
        <v>4.7203435877564096E-3</v>
      </c>
      <c r="AA9" s="179">
        <v>5.2803843524054702E-3</v>
      </c>
      <c r="AB9" s="179">
        <v>5.9804353082168003E-3</v>
      </c>
      <c r="AC9" s="179">
        <v>7.6705583301041602E-3</v>
      </c>
      <c r="AD9" s="179">
        <v>8.7706384035219701E-3</v>
      </c>
      <c r="AE9" s="179">
        <v>1.0030730123982401E-2</v>
      </c>
      <c r="AF9" s="179">
        <v>9.5906980946152392E-3</v>
      </c>
      <c r="AG9" s="179">
        <v>1.1440832763545201E-2</v>
      </c>
      <c r="AH9" s="179">
        <v>1.15908436826476E-2</v>
      </c>
      <c r="AI9" s="179">
        <v>1.5711143593994299E-2</v>
      </c>
      <c r="AJ9" s="179">
        <v>1.6831225123292399E-2</v>
      </c>
      <c r="AK9" s="179">
        <v>1.32509645207145E-2</v>
      </c>
      <c r="AL9" s="179">
        <v>3.2032331592338502E-2</v>
      </c>
      <c r="AM9" s="134"/>
    </row>
    <row r="10" spans="1:16384" x14ac:dyDescent="0.45">
      <c r="A10" s="76" t="s">
        <v>219</v>
      </c>
      <c r="B10" s="76" t="s">
        <v>3</v>
      </c>
      <c r="C10" s="76" t="s">
        <v>625</v>
      </c>
      <c r="D10" s="176">
        <v>23.846035722360199</v>
      </c>
      <c r="E10" s="176">
        <v>0.41125993508327702</v>
      </c>
      <c r="F10" s="176">
        <v>0.46724401009230299</v>
      </c>
      <c r="G10" s="176">
        <v>0.49038569454583802</v>
      </c>
      <c r="H10" s="176">
        <v>0.51533751075654199</v>
      </c>
      <c r="I10" s="176">
        <v>0.59204309405758304</v>
      </c>
      <c r="J10" s="176">
        <v>0.58004222052938903</v>
      </c>
      <c r="K10" s="176">
        <v>0.63880649790578004</v>
      </c>
      <c r="L10" s="176">
        <v>0.71904233816969898</v>
      </c>
      <c r="M10" s="176">
        <v>0.81144906433679498</v>
      </c>
      <c r="N10" s="176">
        <v>0.92731749825151</v>
      </c>
      <c r="O10" s="176">
        <v>0.81018897261633405</v>
      </c>
      <c r="P10" s="176">
        <v>0.74811445429175005</v>
      </c>
      <c r="Q10" s="176">
        <v>0.71065172742790295</v>
      </c>
      <c r="R10" s="176">
        <v>0.78072682810461802</v>
      </c>
      <c r="S10" s="176">
        <v>0.80680872657255998</v>
      </c>
      <c r="T10" s="176">
        <v>0.52020786526340101</v>
      </c>
      <c r="U10" s="176">
        <v>0.69872085899529002</v>
      </c>
      <c r="V10" s="179">
        <v>0.39001838893837298</v>
      </c>
      <c r="W10" s="179">
        <v>0.44675251854291198</v>
      </c>
      <c r="X10" s="179">
        <v>0.47003421318760802</v>
      </c>
      <c r="Y10" s="179">
        <v>0.50105647125799102</v>
      </c>
      <c r="Z10" s="179">
        <v>0.58948290770490197</v>
      </c>
      <c r="AA10" s="179">
        <v>0.62012513811355796</v>
      </c>
      <c r="AB10" s="179">
        <v>0.662398215116622</v>
      </c>
      <c r="AC10" s="179">
        <v>0.75380486848970196</v>
      </c>
      <c r="AD10" s="179">
        <v>0.85152198119302402</v>
      </c>
      <c r="AE10" s="179">
        <v>0.97949129591533501</v>
      </c>
      <c r="AF10" s="179">
        <v>0.87612377192582203</v>
      </c>
      <c r="AG10" s="179">
        <v>0.83721093951065195</v>
      </c>
      <c r="AH10" s="179">
        <v>0.77674653838443297</v>
      </c>
      <c r="AI10" s="179">
        <v>0.87684382433751296</v>
      </c>
      <c r="AJ10" s="179">
        <v>0.970230621842745</v>
      </c>
      <c r="AK10" s="179">
        <v>0.700140962362793</v>
      </c>
      <c r="AL10" s="179">
        <v>1.3157057685356399</v>
      </c>
      <c r="AM10" s="134"/>
    </row>
    <row r="11" spans="1:16384" x14ac:dyDescent="0.45">
      <c r="A11" s="76" t="s">
        <v>219</v>
      </c>
      <c r="B11" s="76" t="s">
        <v>3</v>
      </c>
      <c r="C11" s="76" t="s">
        <v>626</v>
      </c>
      <c r="D11" s="176">
        <v>2.0053059636495001</v>
      </c>
      <c r="E11" s="176">
        <v>2.6561933409069999E-2</v>
      </c>
      <c r="F11" s="176">
        <v>3.22523476070221E-2</v>
      </c>
      <c r="G11" s="176">
        <v>3.67626759080351E-2</v>
      </c>
      <c r="H11" s="176">
        <v>3.9192852797494397E-2</v>
      </c>
      <c r="I11" s="176">
        <v>3.8702817128426499E-2</v>
      </c>
      <c r="J11" s="176">
        <v>3.7752747974111101E-2</v>
      </c>
      <c r="K11" s="176">
        <v>4.0922978731142402E-2</v>
      </c>
      <c r="L11" s="176">
        <v>4.8483529053904802E-2</v>
      </c>
      <c r="M11" s="176">
        <v>5.8084227876460198E-2</v>
      </c>
      <c r="N11" s="176">
        <v>7.1415198220696002E-2</v>
      </c>
      <c r="O11" s="176">
        <v>6.4654706133146597E-2</v>
      </c>
      <c r="P11" s="176">
        <v>6.4124667552317993E-2</v>
      </c>
      <c r="Q11" s="176">
        <v>6.3884650081754105E-2</v>
      </c>
      <c r="R11" s="176">
        <v>7.81656895803053E-2</v>
      </c>
      <c r="S11" s="176">
        <v>8.6826319976485503E-2</v>
      </c>
      <c r="T11" s="176">
        <v>5.90242963028354E-2</v>
      </c>
      <c r="U11" s="176">
        <v>8.9516515792389006E-2</v>
      </c>
      <c r="V11" s="179">
        <v>2.4571788548977701E-2</v>
      </c>
      <c r="W11" s="179">
        <v>3.1012257342442E-2</v>
      </c>
      <c r="X11" s="179">
        <v>3.4852536871464203E-2</v>
      </c>
      <c r="Y11" s="179">
        <v>3.7052697018299802E-2</v>
      </c>
      <c r="Z11" s="179">
        <v>3.5942616216941801E-2</v>
      </c>
      <c r="AA11" s="179">
        <v>3.37624575259865E-2</v>
      </c>
      <c r="AB11" s="179">
        <v>3.6872683915376903E-2</v>
      </c>
      <c r="AC11" s="179">
        <v>4.5743329598300402E-2</v>
      </c>
      <c r="AD11" s="179">
        <v>5.6674125236897403E-2</v>
      </c>
      <c r="AE11" s="179">
        <v>7.0125104316415096E-2</v>
      </c>
      <c r="AF11" s="179">
        <v>6.6064808772709399E-2</v>
      </c>
      <c r="AG11" s="179">
        <v>6.7904942713699207E-2</v>
      </c>
      <c r="AH11" s="179">
        <v>6.7724929610776294E-2</v>
      </c>
      <c r="AI11" s="179">
        <v>8.8866468476278507E-2</v>
      </c>
      <c r="AJ11" s="179">
        <v>0.108047864665509</v>
      </c>
      <c r="AK11" s="179">
        <v>8.4576156189949001E-2</v>
      </c>
      <c r="AL11" s="179">
        <v>0.17918304250388001</v>
      </c>
      <c r="AM11" s="134"/>
    </row>
    <row r="12" spans="1:16384" x14ac:dyDescent="0.45">
      <c r="A12" s="76" t="s">
        <v>219</v>
      </c>
      <c r="B12" s="76" t="s">
        <v>3</v>
      </c>
      <c r="C12" s="76" t="s">
        <v>627</v>
      </c>
      <c r="D12" s="176">
        <v>1.52704115136714</v>
      </c>
      <c r="E12" s="176">
        <v>1.86713590642822E-2</v>
      </c>
      <c r="F12" s="176">
        <v>2.4311769622533501E-2</v>
      </c>
      <c r="G12" s="176">
        <v>2.7572006931026301E-2</v>
      </c>
      <c r="H12" s="176">
        <v>3.0512220945433901E-2</v>
      </c>
      <c r="I12" s="176">
        <v>2.9602154702879201E-2</v>
      </c>
      <c r="J12" s="176">
        <v>2.71719778134198E-2</v>
      </c>
      <c r="K12" s="176">
        <v>3.0322207114570801E-2</v>
      </c>
      <c r="L12" s="176">
        <v>3.4702525952361701E-2</v>
      </c>
      <c r="M12" s="176">
        <v>4.3463163627943502E-2</v>
      </c>
      <c r="N12" s="176">
        <v>5.2023786744722099E-2</v>
      </c>
      <c r="O12" s="176">
        <v>4.6003348524744601E-2</v>
      </c>
      <c r="P12" s="176">
        <v>5.1993784560901597E-2</v>
      </c>
      <c r="Q12" s="176">
        <v>5.4453963634181403E-2</v>
      </c>
      <c r="R12" s="176">
        <v>6.1984511773123301E-2</v>
      </c>
      <c r="S12" s="176">
        <v>6.6254822603572502E-2</v>
      </c>
      <c r="T12" s="176">
        <v>4.5043278642489103E-2</v>
      </c>
      <c r="U12" s="176">
        <v>7.4235403499821606E-2</v>
      </c>
      <c r="V12" s="179">
        <v>1.8991382358367399E-2</v>
      </c>
      <c r="W12" s="179">
        <v>2.35017106593804E-2</v>
      </c>
      <c r="X12" s="179">
        <v>2.6541931953189601E-2</v>
      </c>
      <c r="Y12" s="179">
        <v>2.9562151791118499E-2</v>
      </c>
      <c r="Z12" s="179">
        <v>2.4691797284259701E-2</v>
      </c>
      <c r="AA12" s="179">
        <v>2.3951743416687699E-2</v>
      </c>
      <c r="AB12" s="179">
        <v>2.80720433280344E-2</v>
      </c>
      <c r="AC12" s="179">
        <v>3.3412432048080802E-2</v>
      </c>
      <c r="AD12" s="179">
        <v>4.0062916128288502E-2</v>
      </c>
      <c r="AE12" s="179">
        <v>5.1183725597748503E-2</v>
      </c>
      <c r="AF12" s="179">
        <v>4.9073572002374402E-2</v>
      </c>
      <c r="AG12" s="179">
        <v>5.4093937428335598E-2</v>
      </c>
      <c r="AH12" s="179">
        <v>5.6304098303111401E-2</v>
      </c>
      <c r="AI12" s="179">
        <v>6.8374976926886794E-2</v>
      </c>
      <c r="AJ12" s="179">
        <v>7.84257085067495E-2</v>
      </c>
      <c r="AK12" s="179">
        <v>6.3544625331788604E-2</v>
      </c>
      <c r="AL12" s="179">
        <v>0.13893011254472901</v>
      </c>
      <c r="AM12" s="134"/>
    </row>
    <row r="13" spans="1:16384" x14ac:dyDescent="0.45">
      <c r="A13" s="76" t="s">
        <v>219</v>
      </c>
      <c r="B13" s="76" t="s">
        <v>3</v>
      </c>
      <c r="C13" s="76" t="s">
        <v>628</v>
      </c>
      <c r="D13" s="176">
        <v>0.99650253414154999</v>
      </c>
      <c r="E13" s="176">
        <v>1.2850935403107999E-2</v>
      </c>
      <c r="F13" s="176">
        <v>1.49810904543625E-2</v>
      </c>
      <c r="G13" s="176">
        <v>1.7751292093787299E-2</v>
      </c>
      <c r="H13" s="176">
        <v>2.0841517027297401E-2</v>
      </c>
      <c r="I13" s="176">
        <v>1.9541422395076301E-2</v>
      </c>
      <c r="J13" s="176">
        <v>1.8041313204052001E-2</v>
      </c>
      <c r="K13" s="176">
        <v>1.9351408564213201E-2</v>
      </c>
      <c r="L13" s="176">
        <v>2.2411631313902801E-2</v>
      </c>
      <c r="M13" s="176">
        <v>2.7672014210427899E-2</v>
      </c>
      <c r="N13" s="176">
        <v>3.3192416033397301E-2</v>
      </c>
      <c r="O13" s="176">
        <v>2.9822170717562699E-2</v>
      </c>
      <c r="P13" s="176">
        <v>3.2292350518782702E-2</v>
      </c>
      <c r="Q13" s="176">
        <v>3.2662377452568697E-2</v>
      </c>
      <c r="R13" s="176">
        <v>3.9332862988656701E-2</v>
      </c>
      <c r="S13" s="176">
        <v>4.3663178186746802E-2</v>
      </c>
      <c r="T13" s="176">
        <v>3.1592299562971403E-2</v>
      </c>
      <c r="U13" s="176">
        <v>5.0413669546356003E-2</v>
      </c>
      <c r="V13" s="179">
        <v>1.19108669767328E-2</v>
      </c>
      <c r="W13" s="179">
        <v>1.4291040226491299E-2</v>
      </c>
      <c r="X13" s="179">
        <v>1.6291185814523702E-2</v>
      </c>
      <c r="Y13" s="179">
        <v>1.8461343777538799E-2</v>
      </c>
      <c r="Z13" s="179">
        <v>1.6811223667412101E-2</v>
      </c>
      <c r="AA13" s="179">
        <v>1.6031166888079498E-2</v>
      </c>
      <c r="AB13" s="179">
        <v>1.7771293549667701E-2</v>
      </c>
      <c r="AC13" s="179">
        <v>2.14115585198866E-2</v>
      </c>
      <c r="AD13" s="179">
        <v>2.6761947967873199E-2</v>
      </c>
      <c r="AE13" s="179">
        <v>3.3222418217217803E-2</v>
      </c>
      <c r="AF13" s="179">
        <v>3.0952252974801E-2</v>
      </c>
      <c r="AG13" s="179">
        <v>3.4052478636251202E-2</v>
      </c>
      <c r="AH13" s="179">
        <v>3.44025041141569E-2</v>
      </c>
      <c r="AI13" s="179">
        <v>4.6333372546770002E-2</v>
      </c>
      <c r="AJ13" s="179">
        <v>5.3533896663686499E-2</v>
      </c>
      <c r="AK13" s="179">
        <v>4.3913196385250798E-2</v>
      </c>
      <c r="AL13" s="179">
        <v>9.3936837541940599E-2</v>
      </c>
      <c r="AM13" s="134"/>
    </row>
    <row r="14" spans="1:16384" x14ac:dyDescent="0.45">
      <c r="A14" s="76" t="s">
        <v>219</v>
      </c>
      <c r="B14" s="76" t="s">
        <v>3</v>
      </c>
      <c r="C14" s="76" t="s">
        <v>629</v>
      </c>
      <c r="D14" s="176">
        <v>0.29951180107990799</v>
      </c>
      <c r="E14" s="176">
        <v>3.5802606025779498E-3</v>
      </c>
      <c r="F14" s="176">
        <v>4.2503093745688003E-3</v>
      </c>
      <c r="G14" s="176">
        <v>4.8503530509785104E-3</v>
      </c>
      <c r="H14" s="176">
        <v>6.0904433155585897E-3</v>
      </c>
      <c r="I14" s="176">
        <v>6.3504622420027896E-3</v>
      </c>
      <c r="J14" s="176">
        <v>4.77034722745722E-3</v>
      </c>
      <c r="K14" s="176">
        <v>5.1803770730038503E-3</v>
      </c>
      <c r="L14" s="176">
        <v>6.36046296994296E-3</v>
      </c>
      <c r="M14" s="176">
        <v>8.1705947271122608E-3</v>
      </c>
      <c r="N14" s="176">
        <v>8.6806318520605101E-3</v>
      </c>
      <c r="O14" s="176">
        <v>8.6606303961801901E-3</v>
      </c>
      <c r="P14" s="176">
        <v>1.0190741771025E-2</v>
      </c>
      <c r="Q14" s="176">
        <v>1.0870791270956E-2</v>
      </c>
      <c r="R14" s="176">
        <v>1.1430832035605E-2</v>
      </c>
      <c r="S14" s="176">
        <v>1.34909819912784E-2</v>
      </c>
      <c r="T14" s="176">
        <v>1.0010728668102001E-2</v>
      </c>
      <c r="U14" s="176">
        <v>1.8111318299633201E-2</v>
      </c>
      <c r="V14" s="179">
        <v>3.3502438599542299E-3</v>
      </c>
      <c r="W14" s="179">
        <v>4.5403304848334897E-3</v>
      </c>
      <c r="X14" s="179">
        <v>4.4603246613122002E-3</v>
      </c>
      <c r="Y14" s="179">
        <v>5.59040691855049E-3</v>
      </c>
      <c r="Z14" s="179">
        <v>5.0403668818415903E-3</v>
      </c>
      <c r="AA14" s="179">
        <v>3.99029044812459E-3</v>
      </c>
      <c r="AB14" s="179">
        <v>4.3503166539704203E-3</v>
      </c>
      <c r="AC14" s="179">
        <v>6.0204382199774498E-3</v>
      </c>
      <c r="AD14" s="179">
        <v>7.7305626977451298E-3</v>
      </c>
      <c r="AE14" s="179">
        <v>8.7106340358809996E-3</v>
      </c>
      <c r="AF14" s="179">
        <v>9.9107213887004303E-3</v>
      </c>
      <c r="AG14" s="179">
        <v>9.5306937269742705E-3</v>
      </c>
      <c r="AH14" s="179">
        <v>1.05507679768708E-2</v>
      </c>
      <c r="AI14" s="179">
        <v>1.3360972528056301E-2</v>
      </c>
      <c r="AJ14" s="179">
        <v>1.60711697998401E-2</v>
      </c>
      <c r="AK14" s="179">
        <v>1.4481054057354399E-2</v>
      </c>
      <c r="AL14" s="179">
        <v>3.0772239871878101E-2</v>
      </c>
      <c r="AM14" s="134"/>
    </row>
    <row r="15" spans="1:16384" x14ac:dyDescent="0.45">
      <c r="A15" s="76" t="s">
        <v>219</v>
      </c>
      <c r="B15" s="76" t="s">
        <v>3</v>
      </c>
      <c r="C15" s="76" t="s">
        <v>630</v>
      </c>
      <c r="D15" s="176">
        <v>1.76485846178419</v>
      </c>
      <c r="E15" s="176">
        <v>2.4861809659242399E-2</v>
      </c>
      <c r="F15" s="176">
        <v>2.97821678058021E-2</v>
      </c>
      <c r="G15" s="176">
        <v>3.3982473540670098E-2</v>
      </c>
      <c r="H15" s="176">
        <v>3.9592881915100901E-2</v>
      </c>
      <c r="I15" s="176">
        <v>4.2013058076620098E-2</v>
      </c>
      <c r="J15" s="176">
        <v>3.80127669005553E-2</v>
      </c>
      <c r="K15" s="176">
        <v>3.76727421505898E-2</v>
      </c>
      <c r="L15" s="176">
        <v>4.2843118495653497E-2</v>
      </c>
      <c r="M15" s="176">
        <v>5.1383740156551699E-2</v>
      </c>
      <c r="N15" s="176">
        <v>6.5314754177197204E-2</v>
      </c>
      <c r="O15" s="176">
        <v>5.34738922960456E-2</v>
      </c>
      <c r="P15" s="176">
        <v>5.1363738700671402E-2</v>
      </c>
      <c r="Q15" s="176">
        <v>5.2413815134388399E-2</v>
      </c>
      <c r="R15" s="176">
        <v>6.6614848809418301E-2</v>
      </c>
      <c r="S15" s="176">
        <v>7.48254464482912E-2</v>
      </c>
      <c r="T15" s="176">
        <v>5.5774059722282797E-2</v>
      </c>
      <c r="U15" s="176">
        <v>8.0315846087440093E-2</v>
      </c>
      <c r="V15" s="179">
        <v>2.4271766710772899E-2</v>
      </c>
      <c r="W15" s="179">
        <v>2.8062042600094199E-2</v>
      </c>
      <c r="X15" s="179">
        <v>3.2012330136458197E-2</v>
      </c>
      <c r="Y15" s="179">
        <v>3.5422578364053402E-2</v>
      </c>
      <c r="Z15" s="179">
        <v>3.1942325040876997E-2</v>
      </c>
      <c r="AA15" s="179">
        <v>3.0832244239519101E-2</v>
      </c>
      <c r="AB15" s="179">
        <v>3.3392430592200498E-2</v>
      </c>
      <c r="AC15" s="179">
        <v>4.1022986010544001E-2</v>
      </c>
      <c r="AD15" s="179">
        <v>4.9923633877288098E-2</v>
      </c>
      <c r="AE15" s="179">
        <v>6.2204527787806899E-2</v>
      </c>
      <c r="AF15" s="179">
        <v>5.6594119413376102E-2</v>
      </c>
      <c r="AG15" s="179">
        <v>5.6124085200188502E-2</v>
      </c>
      <c r="AH15" s="179">
        <v>5.6044079376667201E-2</v>
      </c>
      <c r="AI15" s="179">
        <v>7.3505350360189806E-2</v>
      </c>
      <c r="AJ15" s="179">
        <v>9.3496805512573403E-2</v>
      </c>
      <c r="AK15" s="179">
        <v>7.7155616058348905E-2</v>
      </c>
      <c r="AL15" s="179">
        <v>0.14261038042670801</v>
      </c>
      <c r="AM15" s="134"/>
    </row>
    <row r="16" spans="1:16384" x14ac:dyDescent="0.45">
      <c r="A16" s="76" t="s">
        <v>219</v>
      </c>
      <c r="B16" s="76" t="s">
        <v>3</v>
      </c>
      <c r="C16" s="76" t="s">
        <v>631</v>
      </c>
      <c r="D16" s="176">
        <v>2.0625201281951702</v>
      </c>
      <c r="E16" s="176">
        <v>3.5612592194916498E-2</v>
      </c>
      <c r="F16" s="176">
        <v>4.3403159260302603E-2</v>
      </c>
      <c r="G16" s="176">
        <v>4.4313225502857302E-2</v>
      </c>
      <c r="H16" s="176">
        <v>4.5823335421821702E-2</v>
      </c>
      <c r="I16" s="176">
        <v>4.3873193473490203E-2</v>
      </c>
      <c r="J16" s="176">
        <v>4.8943562539152198E-2</v>
      </c>
      <c r="K16" s="176">
        <v>5.3673906854848803E-2</v>
      </c>
      <c r="L16" s="176">
        <v>6.2134522692225802E-2</v>
      </c>
      <c r="M16" s="176">
        <v>7.0065099948774107E-2</v>
      </c>
      <c r="N16" s="176">
        <v>8.2756023704839601E-2</v>
      </c>
      <c r="O16" s="176">
        <v>6.5784788390384902E-2</v>
      </c>
      <c r="P16" s="176">
        <v>6.4634704677266203E-2</v>
      </c>
      <c r="Q16" s="176">
        <v>6.38746493538139E-2</v>
      </c>
      <c r="R16" s="176">
        <v>8.0115831528636799E-2</v>
      </c>
      <c r="S16" s="176">
        <v>7.8955747087577993E-2</v>
      </c>
      <c r="T16" s="176">
        <v>5.3583900303387402E-2</v>
      </c>
      <c r="U16" s="176">
        <v>7.0585137801662604E-2</v>
      </c>
      <c r="V16" s="179">
        <v>3.3212417489277599E-2</v>
      </c>
      <c r="W16" s="179">
        <v>3.8632812032845298E-2</v>
      </c>
      <c r="X16" s="179">
        <v>4.3663178186746802E-2</v>
      </c>
      <c r="Y16" s="179">
        <v>4.4513240061660499E-2</v>
      </c>
      <c r="Z16" s="179">
        <v>3.9392867356297601E-2</v>
      </c>
      <c r="AA16" s="179">
        <v>4.10629889223047E-2</v>
      </c>
      <c r="AB16" s="179">
        <v>4.7883485377495101E-2</v>
      </c>
      <c r="AC16" s="179">
        <v>5.6244093935470398E-2</v>
      </c>
      <c r="AD16" s="179">
        <v>6.8164961640143407E-2</v>
      </c>
      <c r="AE16" s="179">
        <v>7.6615576749580194E-2</v>
      </c>
      <c r="AF16" s="179">
        <v>6.5694781838923397E-2</v>
      </c>
      <c r="AG16" s="179">
        <v>6.5014732338992395E-2</v>
      </c>
      <c r="AH16" s="179">
        <v>6.6904869919683002E-2</v>
      </c>
      <c r="AI16" s="179">
        <v>8.3006041903343597E-2</v>
      </c>
      <c r="AJ16" s="179">
        <v>9.3876833174299595E-2</v>
      </c>
      <c r="AK16" s="179">
        <v>6.6844865552041999E-2</v>
      </c>
      <c r="AL16" s="179">
        <v>0.123659000980102</v>
      </c>
      <c r="AM16" s="134"/>
    </row>
    <row r="17" spans="1:39" x14ac:dyDescent="0.45">
      <c r="A17" s="76" t="s">
        <v>219</v>
      </c>
      <c r="B17" s="76" t="s">
        <v>3</v>
      </c>
      <c r="C17" s="76" t="s">
        <v>632</v>
      </c>
      <c r="D17" s="176">
        <v>0.64279678835390497</v>
      </c>
      <c r="E17" s="176">
        <v>9.65070246225622E-3</v>
      </c>
      <c r="F17" s="176">
        <v>1.23809011899204E-2</v>
      </c>
      <c r="G17" s="176">
        <v>1.35209841750989E-2</v>
      </c>
      <c r="H17" s="176">
        <v>1.36209914545005E-2</v>
      </c>
      <c r="I17" s="176">
        <v>1.2400902645800699E-2</v>
      </c>
      <c r="J17" s="176">
        <v>1.4451051873533899E-2</v>
      </c>
      <c r="K17" s="176">
        <v>1.6351190182164702E-2</v>
      </c>
      <c r="L17" s="176">
        <v>1.98414442332812E-2</v>
      </c>
      <c r="M17" s="176">
        <v>2.1971599284535698E-2</v>
      </c>
      <c r="N17" s="176">
        <v>2.36417208505427E-2</v>
      </c>
      <c r="O17" s="176">
        <v>2.0421486453810599E-2</v>
      </c>
      <c r="P17" s="176">
        <v>2.1401557791946399E-2</v>
      </c>
      <c r="Q17" s="176">
        <v>2.1921595644834799E-2</v>
      </c>
      <c r="R17" s="176">
        <v>2.5571861342993898E-2</v>
      </c>
      <c r="S17" s="176">
        <v>2.50718249459858E-2</v>
      </c>
      <c r="T17" s="176">
        <v>1.6611209108608901E-2</v>
      </c>
      <c r="U17" s="176">
        <v>2.82820586147778E-2</v>
      </c>
      <c r="V17" s="179">
        <v>9.4806900872734592E-3</v>
      </c>
      <c r="W17" s="179">
        <v>1.20008735281943E-2</v>
      </c>
      <c r="X17" s="179">
        <v>1.2710925211945801E-2</v>
      </c>
      <c r="Y17" s="179">
        <v>1.2200888086997499E-2</v>
      </c>
      <c r="Z17" s="179">
        <v>1.03907563298282E-2</v>
      </c>
      <c r="AA17" s="179">
        <v>1.0800786175374799E-2</v>
      </c>
      <c r="AB17" s="179">
        <v>1.23108960943393E-2</v>
      </c>
      <c r="AC17" s="179">
        <v>1.54811268513706E-2</v>
      </c>
      <c r="AD17" s="179">
        <v>1.8251328490795402E-2</v>
      </c>
      <c r="AE17" s="179">
        <v>2.1131538137562099E-2</v>
      </c>
      <c r="AF17" s="179">
        <v>2.01814689832467E-2</v>
      </c>
      <c r="AG17" s="179">
        <v>2.0931523578758798E-2</v>
      </c>
      <c r="AH17" s="179">
        <v>2.1381556336066102E-2</v>
      </c>
      <c r="AI17" s="179">
        <v>2.7121974173719001E-2</v>
      </c>
      <c r="AJ17" s="179">
        <v>2.9402140144075901E-2</v>
      </c>
      <c r="AK17" s="179">
        <v>2.26616495124068E-2</v>
      </c>
      <c r="AL17" s="179">
        <v>4.9243584377357097E-2</v>
      </c>
      <c r="AM17" s="134"/>
    </row>
    <row r="18" spans="1:39" x14ac:dyDescent="0.45">
      <c r="A18" s="76" t="s">
        <v>219</v>
      </c>
      <c r="B18" s="76" t="s">
        <v>3</v>
      </c>
      <c r="C18" s="76" t="s">
        <v>633</v>
      </c>
      <c r="D18" s="176">
        <v>3.8387994212870198</v>
      </c>
      <c r="E18" s="176">
        <v>6.0304389479176101E-2</v>
      </c>
      <c r="F18" s="176">
        <v>7.0875158911927194E-2</v>
      </c>
      <c r="G18" s="176">
        <v>7.9435782028705798E-2</v>
      </c>
      <c r="H18" s="176">
        <v>8.1445928344678398E-2</v>
      </c>
      <c r="I18" s="176">
        <v>7.3405343080788193E-2</v>
      </c>
      <c r="J18" s="176">
        <v>7.6385560006956399E-2</v>
      </c>
      <c r="K18" s="176">
        <v>8.4466148182607198E-2</v>
      </c>
      <c r="L18" s="176">
        <v>0.100977350011815</v>
      </c>
      <c r="M18" s="176">
        <v>0.12110881535536</v>
      </c>
      <c r="N18" s="176">
        <v>0.13649993565526999</v>
      </c>
      <c r="O18" s="176">
        <v>0.117688566399825</v>
      </c>
      <c r="P18" s="176">
        <v>0.11452833637073399</v>
      </c>
      <c r="Q18" s="176">
        <v>0.118178602068893</v>
      </c>
      <c r="R18" s="176">
        <v>0.138810103809447</v>
      </c>
      <c r="S18" s="176">
        <v>0.15219107779338401</v>
      </c>
      <c r="T18" s="176">
        <v>0.104257588776188</v>
      </c>
      <c r="U18" s="176">
        <v>0.154741263418125</v>
      </c>
      <c r="V18" s="179">
        <v>5.8174234427921703E-2</v>
      </c>
      <c r="W18" s="179">
        <v>6.9445054816484095E-2</v>
      </c>
      <c r="X18" s="179">
        <v>7.3315336529326799E-2</v>
      </c>
      <c r="Y18" s="179">
        <v>8.2275988763711796E-2</v>
      </c>
      <c r="Z18" s="179">
        <v>7.5075464646795195E-2</v>
      </c>
      <c r="AA18" s="179">
        <v>7.4875450087991999E-2</v>
      </c>
      <c r="AB18" s="179">
        <v>8.3466075388591104E-2</v>
      </c>
      <c r="AC18" s="179">
        <v>0.104057574217384</v>
      </c>
      <c r="AD18" s="179">
        <v>0.123168965311034</v>
      </c>
      <c r="AE18" s="179">
        <v>0.145100561683809</v>
      </c>
      <c r="AF18" s="179">
        <v>0.132649655398307</v>
      </c>
      <c r="AG18" s="179">
        <v>0.13154957532488901</v>
      </c>
      <c r="AH18" s="179">
        <v>0.13288967286887099</v>
      </c>
      <c r="AI18" s="179">
        <v>0.159711625204385</v>
      </c>
      <c r="AJ18" s="179">
        <v>0.18572351857674599</v>
      </c>
      <c r="AK18" s="179">
        <v>0.144820541301484</v>
      </c>
      <c r="AL18" s="179">
        <v>0.277200177045407</v>
      </c>
      <c r="AM18" s="134"/>
    </row>
    <row r="19" spans="1:39" x14ac:dyDescent="0.45">
      <c r="A19" s="76" t="s">
        <v>219</v>
      </c>
      <c r="B19" s="76" t="s">
        <v>3</v>
      </c>
      <c r="C19" s="76" t="s">
        <v>634</v>
      </c>
      <c r="D19" s="176">
        <v>0.608004255850082</v>
      </c>
      <c r="E19" s="176">
        <v>8.9206493226244004E-3</v>
      </c>
      <c r="F19" s="176">
        <v>1.1090807285639499E-2</v>
      </c>
      <c r="G19" s="176">
        <v>1.1920867704673E-2</v>
      </c>
      <c r="H19" s="176">
        <v>1.3280966704535E-2</v>
      </c>
      <c r="I19" s="176">
        <v>1.3260965248654701E-2</v>
      </c>
      <c r="J19" s="176">
        <v>1.29909455942703E-2</v>
      </c>
      <c r="K19" s="176">
        <v>1.40510227559274E-2</v>
      </c>
      <c r="L19" s="176">
        <v>1.6091171255720502E-2</v>
      </c>
      <c r="M19" s="176">
        <v>1.8951379446606801E-2</v>
      </c>
      <c r="N19" s="176">
        <v>2.0481490821451499E-2</v>
      </c>
      <c r="O19" s="176">
        <v>1.8571351784880601E-2</v>
      </c>
      <c r="P19" s="176">
        <v>1.90713881818887E-2</v>
      </c>
      <c r="Q19" s="176">
        <v>1.9671431858298401E-2</v>
      </c>
      <c r="R19" s="176">
        <v>2.16015723507497E-2</v>
      </c>
      <c r="S19" s="176">
        <v>2.4381774718114702E-2</v>
      </c>
      <c r="T19" s="176">
        <v>1.7591280446744701E-2</v>
      </c>
      <c r="U19" s="176">
        <v>3.1442288643868999E-2</v>
      </c>
      <c r="V19" s="179">
        <v>9.1606667931882803E-3</v>
      </c>
      <c r="W19" s="179">
        <v>9.4206857196324906E-3</v>
      </c>
      <c r="X19" s="179">
        <v>1.06507752562724E-2</v>
      </c>
      <c r="Y19" s="179">
        <v>1.36009899986202E-2</v>
      </c>
      <c r="Z19" s="179">
        <v>1.18108596973312E-2</v>
      </c>
      <c r="AA19" s="179">
        <v>8.9806536902653708E-3</v>
      </c>
      <c r="AB19" s="179">
        <v>1.1080806557699399E-2</v>
      </c>
      <c r="AC19" s="179">
        <v>1.45910620646962E-2</v>
      </c>
      <c r="AD19" s="179">
        <v>1.6601208380668701E-2</v>
      </c>
      <c r="AE19" s="179">
        <v>1.8901375806905998E-2</v>
      </c>
      <c r="AF19" s="179">
        <v>1.8471344505479E-2</v>
      </c>
      <c r="AG19" s="179">
        <v>1.9061387453948499E-2</v>
      </c>
      <c r="AH19" s="179">
        <v>2.0871519211117798E-2</v>
      </c>
      <c r="AI19" s="179">
        <v>2.52018344092079E-2</v>
      </c>
      <c r="AJ19" s="179">
        <v>2.8982109570589099E-2</v>
      </c>
      <c r="AK19" s="179">
        <v>2.3631720122602499E-2</v>
      </c>
      <c r="AL19" s="179">
        <v>5.36139024872078E-2</v>
      </c>
      <c r="AM19" s="134"/>
    </row>
    <row r="20" spans="1:39" x14ac:dyDescent="0.45">
      <c r="A20" s="76" t="s">
        <v>219</v>
      </c>
      <c r="B20" s="76" t="s">
        <v>3</v>
      </c>
      <c r="C20" s="76" t="s">
        <v>635</v>
      </c>
      <c r="D20" s="176">
        <v>0.40072916856228702</v>
      </c>
      <c r="E20" s="176">
        <v>6.4604702493445696E-3</v>
      </c>
      <c r="F20" s="176">
        <v>7.8105685212664297E-3</v>
      </c>
      <c r="G20" s="176">
        <v>8.2205983668130703E-3</v>
      </c>
      <c r="H20" s="176">
        <v>9.0106558740858603E-3</v>
      </c>
      <c r="I20" s="176">
        <v>9.8407162931192903E-3</v>
      </c>
      <c r="J20" s="176">
        <v>8.9506515064448795E-3</v>
      </c>
      <c r="K20" s="176">
        <v>1.0170740315144601E-2</v>
      </c>
      <c r="L20" s="176">
        <v>1.0440759969529E-2</v>
      </c>
      <c r="M20" s="176">
        <v>1.3270965976594801E-2</v>
      </c>
      <c r="N20" s="176">
        <v>1.4121027851508599E-2</v>
      </c>
      <c r="O20" s="176">
        <v>1.3430977623637401E-2</v>
      </c>
      <c r="P20" s="176">
        <v>1.3110954329552201E-2</v>
      </c>
      <c r="Q20" s="176">
        <v>1.30309485060309E-2</v>
      </c>
      <c r="R20" s="176">
        <v>1.41010263956283E-2</v>
      </c>
      <c r="S20" s="176">
        <v>1.4901084630841201E-2</v>
      </c>
      <c r="T20" s="176">
        <v>9.6006988225554105E-3</v>
      </c>
      <c r="U20" s="176">
        <v>1.8461343777538799E-2</v>
      </c>
      <c r="V20" s="179">
        <v>6.1304462273192297E-3</v>
      </c>
      <c r="W20" s="179">
        <v>7.3705364918993099E-3</v>
      </c>
      <c r="X20" s="179">
        <v>7.7005605139246498E-3</v>
      </c>
      <c r="Y20" s="179">
        <v>8.8506442270432605E-3</v>
      </c>
      <c r="Z20" s="179">
        <v>7.98058089624918E-3</v>
      </c>
      <c r="AA20" s="179">
        <v>7.6305554183435202E-3</v>
      </c>
      <c r="AB20" s="179">
        <v>8.6006260285392197E-3</v>
      </c>
      <c r="AC20" s="179">
        <v>1.01207366754438E-2</v>
      </c>
      <c r="AD20" s="179">
        <v>1.2110881535536E-2</v>
      </c>
      <c r="AE20" s="179">
        <v>1.32509645207145E-2</v>
      </c>
      <c r="AF20" s="179">
        <v>1.3240963792774301E-2</v>
      </c>
      <c r="AG20" s="179">
        <v>1.30609506898514E-2</v>
      </c>
      <c r="AH20" s="179">
        <v>1.3660994366261101E-2</v>
      </c>
      <c r="AI20" s="179">
        <v>1.47810758955593E-2</v>
      </c>
      <c r="AJ20" s="179">
        <v>1.7351262976180899E-2</v>
      </c>
      <c r="AK20" s="179">
        <v>1.38210060133037E-2</v>
      </c>
      <c r="AL20" s="179">
        <v>3.0132193283707701E-2</v>
      </c>
      <c r="AM20" s="134"/>
    </row>
    <row r="21" spans="1:39" x14ac:dyDescent="0.45">
      <c r="A21" s="76" t="s">
        <v>219</v>
      </c>
      <c r="B21" s="76" t="s">
        <v>3</v>
      </c>
      <c r="C21" s="76" t="s">
        <v>636</v>
      </c>
      <c r="D21" s="176">
        <v>0.43548169815434901</v>
      </c>
      <c r="E21" s="176">
        <v>6.0704418596782602E-3</v>
      </c>
      <c r="F21" s="176">
        <v>7.0205110139936397E-3</v>
      </c>
      <c r="G21" s="176">
        <v>7.8505714330270801E-3</v>
      </c>
      <c r="H21" s="176">
        <v>8.3206056462146894E-3</v>
      </c>
      <c r="I21" s="176">
        <v>8.6806318520605101E-3</v>
      </c>
      <c r="J21" s="176">
        <v>8.1505932712319304E-3</v>
      </c>
      <c r="K21" s="176">
        <v>9.0306573299661803E-3</v>
      </c>
      <c r="L21" s="176">
        <v>1.05907708886314E-2</v>
      </c>
      <c r="M21" s="176">
        <v>1.2520911381082699E-2</v>
      </c>
      <c r="N21" s="176">
        <v>1.54411239396099E-2</v>
      </c>
      <c r="O21" s="176">
        <v>1.44010482338331E-2</v>
      </c>
      <c r="P21" s="176">
        <v>1.5231108652866501E-2</v>
      </c>
      <c r="Q21" s="176">
        <v>1.45610598808757E-2</v>
      </c>
      <c r="R21" s="176">
        <v>1.73112600644202E-2</v>
      </c>
      <c r="S21" s="176">
        <v>1.8181323395214301E-2</v>
      </c>
      <c r="T21" s="176">
        <v>1.30009463222104E-2</v>
      </c>
      <c r="U21" s="176">
        <v>2.21416116595184E-2</v>
      </c>
      <c r="V21" s="179">
        <v>5.3203872641661197E-3</v>
      </c>
      <c r="W21" s="179">
        <v>6.6704855360879703E-3</v>
      </c>
      <c r="X21" s="179">
        <v>7.1205182933952596E-3</v>
      </c>
      <c r="Y21" s="179">
        <v>7.7005605139246498E-3</v>
      </c>
      <c r="Z21" s="179">
        <v>6.7104884478486199E-3</v>
      </c>
      <c r="AA21" s="179">
        <v>7.0305117419337997E-3</v>
      </c>
      <c r="AB21" s="179">
        <v>7.9205765286082096E-3</v>
      </c>
      <c r="AC21" s="179">
        <v>9.5206929990341096E-3</v>
      </c>
      <c r="AD21" s="179">
        <v>1.1240818204742001E-2</v>
      </c>
      <c r="AE21" s="179">
        <v>1.29609434104498E-2</v>
      </c>
      <c r="AF21" s="179">
        <v>1.3260965248654701E-2</v>
      </c>
      <c r="AG21" s="179">
        <v>1.4121027851508599E-2</v>
      </c>
      <c r="AH21" s="179">
        <v>1.45910620646962E-2</v>
      </c>
      <c r="AI21" s="179">
        <v>2.01114638876655E-2</v>
      </c>
      <c r="AJ21" s="179">
        <v>2.2481636409483901E-2</v>
      </c>
      <c r="AK21" s="179">
        <v>1.9631428946537799E-2</v>
      </c>
      <c r="AL21" s="179">
        <v>4.0582953981176902E-2</v>
      </c>
      <c r="AM21" s="134"/>
    </row>
    <row r="22" spans="1:39" x14ac:dyDescent="0.45">
      <c r="A22" s="76" t="s">
        <v>219</v>
      </c>
      <c r="B22" s="76" t="s">
        <v>3</v>
      </c>
      <c r="C22" s="76" t="s">
        <v>637</v>
      </c>
      <c r="D22" s="176">
        <v>0.61430471445238399</v>
      </c>
      <c r="E22" s="176">
        <v>9.3306791681710306E-3</v>
      </c>
      <c r="F22" s="176">
        <v>1.1550840770887E-2</v>
      </c>
      <c r="G22" s="176">
        <v>1.21908873590573E-2</v>
      </c>
      <c r="H22" s="176">
        <v>1.2360899734040099E-2</v>
      </c>
      <c r="I22" s="176">
        <v>1.20708786237754E-2</v>
      </c>
      <c r="J22" s="176">
        <v>1.4451051873533899E-2</v>
      </c>
      <c r="K22" s="176">
        <v>1.4811078079379701E-2</v>
      </c>
      <c r="L22" s="176">
        <v>1.7791295005548002E-2</v>
      </c>
      <c r="M22" s="176">
        <v>2.0431487181750699E-2</v>
      </c>
      <c r="N22" s="176">
        <v>2.44117769019352E-2</v>
      </c>
      <c r="O22" s="176">
        <v>2.05814981008531E-2</v>
      </c>
      <c r="P22" s="176">
        <v>2.14815636154677E-2</v>
      </c>
      <c r="Q22" s="176">
        <v>2.1571570166929201E-2</v>
      </c>
      <c r="R22" s="176">
        <v>2.4971817666584201E-2</v>
      </c>
      <c r="S22" s="176">
        <v>2.4271766710772899E-2</v>
      </c>
      <c r="T22" s="176">
        <v>1.5321115204328E-2</v>
      </c>
      <c r="U22" s="176">
        <v>2.53418446003702E-2</v>
      </c>
      <c r="V22" s="179">
        <v>9.1906689770087698E-3</v>
      </c>
      <c r="W22" s="179">
        <v>1.0230744682785601E-2</v>
      </c>
      <c r="X22" s="179">
        <v>1.20008735281943E-2</v>
      </c>
      <c r="Y22" s="179">
        <v>1.18908655208525E-2</v>
      </c>
      <c r="Z22" s="179">
        <v>1.0330751962187201E-2</v>
      </c>
      <c r="AA22" s="179">
        <v>1.11008080135797E-2</v>
      </c>
      <c r="AB22" s="179">
        <v>1.26409201163646E-2</v>
      </c>
      <c r="AC22" s="179">
        <v>1.5101099189644401E-2</v>
      </c>
      <c r="AD22" s="179">
        <v>1.86713590642822E-2</v>
      </c>
      <c r="AE22" s="179">
        <v>1.9561423850956602E-2</v>
      </c>
      <c r="AF22" s="179">
        <v>1.9121391821589499E-2</v>
      </c>
      <c r="AG22" s="179">
        <v>2.0721508292015401E-2</v>
      </c>
      <c r="AH22" s="179">
        <v>2.16115730786898E-2</v>
      </c>
      <c r="AI22" s="179">
        <v>2.6231909387044599E-2</v>
      </c>
      <c r="AJ22" s="179">
        <v>2.8302060070658101E-2</v>
      </c>
      <c r="AK22" s="179">
        <v>2.1921595644834799E-2</v>
      </c>
      <c r="AL22" s="179">
        <v>4.2733110488311701E-2</v>
      </c>
      <c r="AM22" s="134"/>
    </row>
    <row r="23" spans="1:39" x14ac:dyDescent="0.45">
      <c r="A23" s="76" t="s">
        <v>219</v>
      </c>
      <c r="B23" s="76" t="s">
        <v>3</v>
      </c>
      <c r="C23" s="76" t="s">
        <v>638</v>
      </c>
      <c r="D23" s="176">
        <v>2.0787513096420498</v>
      </c>
      <c r="E23" s="176">
        <v>3.3212417489277599E-2</v>
      </c>
      <c r="F23" s="176">
        <v>3.8722818584306803E-2</v>
      </c>
      <c r="G23" s="176">
        <v>4.2073062444260997E-2</v>
      </c>
      <c r="H23" s="176">
        <v>4.44132327822589E-2</v>
      </c>
      <c r="I23" s="176">
        <v>4.6003348524744601E-2</v>
      </c>
      <c r="J23" s="176">
        <v>4.3803188377909003E-2</v>
      </c>
      <c r="K23" s="176">
        <v>4.8243511583340899E-2</v>
      </c>
      <c r="L23" s="176">
        <v>5.4933998575309201E-2</v>
      </c>
      <c r="M23" s="176">
        <v>6.68748677358625E-2</v>
      </c>
      <c r="N23" s="176">
        <v>7.6385560006956399E-2</v>
      </c>
      <c r="O23" s="176">
        <v>6.4314681383181097E-2</v>
      </c>
      <c r="P23" s="176">
        <v>6.9395051176783296E-2</v>
      </c>
      <c r="Q23" s="176">
        <v>6.8845011140074394E-2</v>
      </c>
      <c r="R23" s="176">
        <v>7.7055608778947293E-2</v>
      </c>
      <c r="S23" s="176">
        <v>8.2916035351882203E-2</v>
      </c>
      <c r="T23" s="176">
        <v>5.4773986928266599E-2</v>
      </c>
      <c r="U23" s="176">
        <v>8.7636378939638604E-2</v>
      </c>
      <c r="V23" s="179">
        <v>3.04322151219126E-2</v>
      </c>
      <c r="W23" s="179">
        <v>3.7842754525572599E-2</v>
      </c>
      <c r="X23" s="179">
        <v>3.9532877547459898E-2</v>
      </c>
      <c r="Y23" s="179">
        <v>4.2073062444260997E-2</v>
      </c>
      <c r="Z23" s="179">
        <v>3.8072771268196297E-2</v>
      </c>
      <c r="AA23" s="179">
        <v>3.7312715944744002E-2</v>
      </c>
      <c r="AB23" s="179">
        <v>4.2443089378047E-2</v>
      </c>
      <c r="AC23" s="179">
        <v>5.3433889384284901E-2</v>
      </c>
      <c r="AD23" s="179">
        <v>6.3414615868566504E-2</v>
      </c>
      <c r="AE23" s="179">
        <v>7.2675289941156407E-2</v>
      </c>
      <c r="AF23" s="179">
        <v>6.4994730883112098E-2</v>
      </c>
      <c r="AG23" s="179">
        <v>7.1705219330960704E-2</v>
      </c>
      <c r="AH23" s="179">
        <v>7.21652528162081E-2</v>
      </c>
      <c r="AI23" s="179">
        <v>8.69763308955879E-2</v>
      </c>
      <c r="AJ23" s="179">
        <v>9.89172000561412E-2</v>
      </c>
      <c r="AK23" s="179">
        <v>7.3765369286634005E-2</v>
      </c>
      <c r="AL23" s="179">
        <v>0.15339116514620299</v>
      </c>
      <c r="AM23" s="134"/>
    </row>
    <row r="24" spans="1:39" x14ac:dyDescent="0.45">
      <c r="A24" s="76" t="s">
        <v>219</v>
      </c>
      <c r="B24" s="76" t="s">
        <v>3</v>
      </c>
      <c r="C24" s="76" t="s">
        <v>639</v>
      </c>
      <c r="D24" s="176">
        <v>0.65679780747013194</v>
      </c>
      <c r="E24" s="176">
        <v>9.1406653373079603E-3</v>
      </c>
      <c r="F24" s="176">
        <v>1.14008298517845E-2</v>
      </c>
      <c r="G24" s="176">
        <v>1.21908873590573E-2</v>
      </c>
      <c r="H24" s="176">
        <v>1.3170958697193201E-2</v>
      </c>
      <c r="I24" s="176">
        <v>1.2720925939885899E-2</v>
      </c>
      <c r="J24" s="176">
        <v>1.4481054057354399E-2</v>
      </c>
      <c r="K24" s="176">
        <v>1.53411166602083E-2</v>
      </c>
      <c r="L24" s="176">
        <v>1.7231254240898899E-2</v>
      </c>
      <c r="M24" s="176">
        <v>1.9281403468632101E-2</v>
      </c>
      <c r="N24" s="176">
        <v>2.1901594188954501E-2</v>
      </c>
      <c r="O24" s="176">
        <v>2.0711507564075301E-2</v>
      </c>
      <c r="P24" s="176">
        <v>2.2681650968287101E-2</v>
      </c>
      <c r="Q24" s="176">
        <v>2.23916298580225E-2</v>
      </c>
      <c r="R24" s="176">
        <v>2.4891811843062901E-2</v>
      </c>
      <c r="S24" s="176">
        <v>2.5841880997378299E-2</v>
      </c>
      <c r="T24" s="176">
        <v>1.8441342321658501E-2</v>
      </c>
      <c r="U24" s="176">
        <v>3.2072334504099201E-2</v>
      </c>
      <c r="V24" s="179">
        <v>9.4106849916923297E-3</v>
      </c>
      <c r="W24" s="179">
        <v>1.08407890871355E-2</v>
      </c>
      <c r="X24" s="179">
        <v>1.11408109253403E-2</v>
      </c>
      <c r="Y24" s="179">
        <v>1.2620918660484299E-2</v>
      </c>
      <c r="Z24" s="179">
        <v>1.1630846594408301E-2</v>
      </c>
      <c r="AA24" s="179">
        <v>1.2420904101681099E-2</v>
      </c>
      <c r="AB24" s="179">
        <v>1.3660994366261101E-2</v>
      </c>
      <c r="AC24" s="179">
        <v>1.6531203285087601E-2</v>
      </c>
      <c r="AD24" s="179">
        <v>1.7551277534984099E-2</v>
      </c>
      <c r="AE24" s="179">
        <v>2.01214646156057E-2</v>
      </c>
      <c r="AF24" s="179">
        <v>1.9791440593580401E-2</v>
      </c>
      <c r="AG24" s="179">
        <v>2.1871592005134E-2</v>
      </c>
      <c r="AH24" s="179">
        <v>2.3091680813833799E-2</v>
      </c>
      <c r="AI24" s="179">
        <v>2.7542004747205799E-2</v>
      </c>
      <c r="AJ24" s="179">
        <v>3.2562370173167099E-2</v>
      </c>
      <c r="AK24" s="179">
        <v>2.5691870078275902E-2</v>
      </c>
      <c r="AL24" s="179">
        <v>5.6424107038393297E-2</v>
      </c>
      <c r="AM24" s="134"/>
    </row>
    <row r="25" spans="1:39" x14ac:dyDescent="0.45">
      <c r="A25" s="76" t="s">
        <v>219</v>
      </c>
      <c r="B25" s="76" t="s">
        <v>3</v>
      </c>
      <c r="C25" s="76" t="s">
        <v>640</v>
      </c>
      <c r="D25" s="176">
        <v>3.3454135083591301</v>
      </c>
      <c r="E25" s="176">
        <v>5.7384176920648899E-2</v>
      </c>
      <c r="F25" s="176">
        <v>6.7534915779913204E-2</v>
      </c>
      <c r="G25" s="176">
        <v>7.3765369286634005E-2</v>
      </c>
      <c r="H25" s="176">
        <v>7.5275479205598503E-2</v>
      </c>
      <c r="I25" s="176">
        <v>7.2975311779361202E-2</v>
      </c>
      <c r="J25" s="176">
        <v>7.8885741991996897E-2</v>
      </c>
      <c r="K25" s="176">
        <v>8.4396143087026101E-2</v>
      </c>
      <c r="L25" s="176">
        <v>9.3666817887556195E-2</v>
      </c>
      <c r="M25" s="176">
        <v>0.106007716165716</v>
      </c>
      <c r="N25" s="176">
        <v>0.123468987149239</v>
      </c>
      <c r="O25" s="176">
        <v>0.10554768268046801</v>
      </c>
      <c r="P25" s="176">
        <v>0.10932795784185</v>
      </c>
      <c r="Q25" s="176">
        <v>0.106587758386245</v>
      </c>
      <c r="R25" s="176">
        <v>0.116178456480861</v>
      </c>
      <c r="S25" s="176">
        <v>0.12023875202456601</v>
      </c>
      <c r="T25" s="176">
        <v>8.1585938535840605E-2</v>
      </c>
      <c r="U25" s="176">
        <v>0.131919602258675</v>
      </c>
      <c r="V25" s="179">
        <v>5.4263949803318397E-2</v>
      </c>
      <c r="W25" s="179">
        <v>6.5204746169855499E-2</v>
      </c>
      <c r="X25" s="179">
        <v>6.9625067919406994E-2</v>
      </c>
      <c r="Y25" s="179">
        <v>7.2415271014712193E-2</v>
      </c>
      <c r="Z25" s="179">
        <v>7.0195109411996207E-2</v>
      </c>
      <c r="AA25" s="179">
        <v>7.1645214963319701E-2</v>
      </c>
      <c r="AB25" s="179">
        <v>7.7315627705391493E-2</v>
      </c>
      <c r="AC25" s="179">
        <v>9.1686673755404097E-2</v>
      </c>
      <c r="AD25" s="179">
        <v>0.105527681224588</v>
      </c>
      <c r="AE25" s="179">
        <v>0.121488843017087</v>
      </c>
      <c r="AF25" s="179">
        <v>0.11151811726074499</v>
      </c>
      <c r="AG25" s="179">
        <v>0.113308247562034</v>
      </c>
      <c r="AH25" s="179">
        <v>0.110318029907926</v>
      </c>
      <c r="AI25" s="179">
        <v>0.12867936640606301</v>
      </c>
      <c r="AJ25" s="179">
        <v>0.142640382610529</v>
      </c>
      <c r="AK25" s="179">
        <v>0.110388035003507</v>
      </c>
      <c r="AL25" s="179">
        <v>0.224446337161053</v>
      </c>
      <c r="AM25" s="134"/>
    </row>
    <row r="26" spans="1:39" x14ac:dyDescent="0.45">
      <c r="A26" s="76" t="s">
        <v>219</v>
      </c>
      <c r="B26" s="76" t="s">
        <v>3</v>
      </c>
      <c r="C26" s="76" t="s">
        <v>641</v>
      </c>
      <c r="D26" s="176">
        <v>2.2408231066403101</v>
      </c>
      <c r="E26" s="176">
        <v>3.2682378908449002E-2</v>
      </c>
      <c r="F26" s="176">
        <v>3.9422869540118102E-2</v>
      </c>
      <c r="G26" s="176">
        <v>4.4713254620463799E-2</v>
      </c>
      <c r="H26" s="176">
        <v>4.8873557443571101E-2</v>
      </c>
      <c r="I26" s="176">
        <v>4.87135457965285E-2</v>
      </c>
      <c r="J26" s="176">
        <v>4.6003348524744601E-2</v>
      </c>
      <c r="K26" s="176">
        <v>5.0453672458116702E-2</v>
      </c>
      <c r="L26" s="176">
        <v>5.7414179104469401E-2</v>
      </c>
      <c r="M26" s="176">
        <v>6.8995022059176805E-2</v>
      </c>
      <c r="N26" s="176">
        <v>8.0935891219730105E-2</v>
      </c>
      <c r="O26" s="176">
        <v>7.1365194580995203E-2</v>
      </c>
      <c r="P26" s="176">
        <v>7.2625286301455594E-2</v>
      </c>
      <c r="Q26" s="176">
        <v>7.5205474110017295E-2</v>
      </c>
      <c r="R26" s="176">
        <v>8.8266424799868806E-2</v>
      </c>
      <c r="S26" s="176">
        <v>8.8136415336646706E-2</v>
      </c>
      <c r="T26" s="176">
        <v>5.8864284655792798E-2</v>
      </c>
      <c r="U26" s="176">
        <v>8.6526298138280597E-2</v>
      </c>
      <c r="V26" s="179">
        <v>3.1302278452706701E-2</v>
      </c>
      <c r="W26" s="179">
        <v>3.68926853712572E-2</v>
      </c>
      <c r="X26" s="179">
        <v>4.3413159988242703E-2</v>
      </c>
      <c r="Y26" s="179">
        <v>4.7623466451050901E-2</v>
      </c>
      <c r="Z26" s="179">
        <v>4.5033277914548898E-2</v>
      </c>
      <c r="AA26" s="179">
        <v>4.4343227686677797E-2</v>
      </c>
      <c r="AB26" s="179">
        <v>4.8303515950981903E-2</v>
      </c>
      <c r="AC26" s="179">
        <v>5.8264240979383097E-2</v>
      </c>
      <c r="AD26" s="179">
        <v>6.79149434416393E-2</v>
      </c>
      <c r="AE26" s="179">
        <v>8.0605867197704795E-2</v>
      </c>
      <c r="AF26" s="179">
        <v>7.4795444264470698E-2</v>
      </c>
      <c r="AG26" s="179">
        <v>7.8265696859706899E-2</v>
      </c>
      <c r="AH26" s="179">
        <v>8.0265842447739294E-2</v>
      </c>
      <c r="AI26" s="179">
        <v>0.1012973733059</v>
      </c>
      <c r="AJ26" s="179">
        <v>0.107277808614116</v>
      </c>
      <c r="AK26" s="179">
        <v>8.0985894859430904E-2</v>
      </c>
      <c r="AL26" s="179">
        <v>0.15504128525633001</v>
      </c>
      <c r="AM26" s="134"/>
    </row>
    <row r="27" spans="1:39" x14ac:dyDescent="0.45">
      <c r="A27" s="76" t="s">
        <v>219</v>
      </c>
      <c r="B27" s="76" t="s">
        <v>3</v>
      </c>
      <c r="C27" s="76" t="s">
        <v>642</v>
      </c>
      <c r="D27" s="176">
        <v>0.72743294891149501</v>
      </c>
      <c r="E27" s="176">
        <v>1.20808793517156E-2</v>
      </c>
      <c r="F27" s="176">
        <v>1.47210715279183E-2</v>
      </c>
      <c r="G27" s="176">
        <v>1.7021238954155499E-2</v>
      </c>
      <c r="H27" s="176">
        <v>1.74412695276423E-2</v>
      </c>
      <c r="I27" s="176">
        <v>1.5751146505755001E-2</v>
      </c>
      <c r="J27" s="176">
        <v>1.84813452334192E-2</v>
      </c>
      <c r="K27" s="176">
        <v>1.96514304024181E-2</v>
      </c>
      <c r="L27" s="176">
        <v>2.18015869095529E-2</v>
      </c>
      <c r="M27" s="176">
        <v>2.44817819975163E-2</v>
      </c>
      <c r="N27" s="176">
        <v>2.7331989460462398E-2</v>
      </c>
      <c r="O27" s="176">
        <v>2.4271766710772899E-2</v>
      </c>
      <c r="P27" s="176">
        <v>2.5051823490105499E-2</v>
      </c>
      <c r="Q27" s="176">
        <v>2.4011747784328699E-2</v>
      </c>
      <c r="R27" s="176">
        <v>2.65219304973093E-2</v>
      </c>
      <c r="S27" s="176">
        <v>2.5621864982694701E-2</v>
      </c>
      <c r="T27" s="176">
        <v>1.7011238226215399E-2</v>
      </c>
      <c r="U27" s="176">
        <v>2.4921814026883399E-2</v>
      </c>
      <c r="V27" s="179">
        <v>1.17808575135107E-2</v>
      </c>
      <c r="W27" s="179">
        <v>1.4901084630841201E-2</v>
      </c>
      <c r="X27" s="179">
        <v>1.4811078079379701E-2</v>
      </c>
      <c r="Y27" s="179">
        <v>1.66512120203695E-2</v>
      </c>
      <c r="Z27" s="179">
        <v>1.4311041682371701E-2</v>
      </c>
      <c r="AA27" s="179">
        <v>1.49410875426019E-2</v>
      </c>
      <c r="AB27" s="179">
        <v>1.67112163880105E-2</v>
      </c>
      <c r="AC27" s="179">
        <v>1.9661431130358301E-2</v>
      </c>
      <c r="AD27" s="179">
        <v>2.2061605835997099E-2</v>
      </c>
      <c r="AE27" s="179">
        <v>2.4761802379840801E-2</v>
      </c>
      <c r="AF27" s="179">
        <v>2.3941742688747499E-2</v>
      </c>
      <c r="AG27" s="179">
        <v>2.5381847512130899E-2</v>
      </c>
      <c r="AH27" s="179">
        <v>2.5251838048908799E-2</v>
      </c>
      <c r="AI27" s="179">
        <v>2.94421430558366E-2</v>
      </c>
      <c r="AJ27" s="179">
        <v>2.9302132864674299E-2</v>
      </c>
      <c r="AK27" s="179">
        <v>2.3821733953465599E-2</v>
      </c>
      <c r="AL27" s="179">
        <v>4.3523167995584498E-2</v>
      </c>
      <c r="AM27" s="134"/>
    </row>
    <row r="28" spans="1:39" x14ac:dyDescent="0.45">
      <c r="A28" s="78" t="s">
        <v>217</v>
      </c>
      <c r="B28" s="78" t="s">
        <v>4</v>
      </c>
      <c r="C28" s="78" t="s">
        <v>643</v>
      </c>
      <c r="D28" s="175">
        <v>12.597066924347001</v>
      </c>
      <c r="E28" s="175">
        <v>0.19627428655361701</v>
      </c>
      <c r="F28" s="175">
        <v>0.23006674626342399</v>
      </c>
      <c r="G28" s="175">
        <v>0.25207834845971999</v>
      </c>
      <c r="H28" s="175">
        <v>0.28250056285369302</v>
      </c>
      <c r="I28" s="175">
        <v>0.262459104061608</v>
      </c>
      <c r="J28" s="175">
        <v>0.25822879614291999</v>
      </c>
      <c r="K28" s="175">
        <v>0.28249056212575302</v>
      </c>
      <c r="L28" s="175">
        <v>0.34302496834755303</v>
      </c>
      <c r="M28" s="175">
        <v>0.39732892106263201</v>
      </c>
      <c r="N28" s="175">
        <v>0.44693253164583402</v>
      </c>
      <c r="O28" s="175">
        <v>0.41538023499462401</v>
      </c>
      <c r="P28" s="175">
        <v>0.42509094182452101</v>
      </c>
      <c r="Q28" s="175">
        <v>0.44265222008744498</v>
      </c>
      <c r="R28" s="175">
        <v>0.48998566542823102</v>
      </c>
      <c r="S28" s="175">
        <v>0.49329590637642501</v>
      </c>
      <c r="T28" s="175">
        <v>0.30751238343203802</v>
      </c>
      <c r="U28" s="175">
        <v>0.44459236130783703</v>
      </c>
      <c r="V28" s="178">
        <v>0.18798368309122299</v>
      </c>
      <c r="W28" s="178">
        <v>0.21928596154393001</v>
      </c>
      <c r="X28" s="178">
        <v>0.241947611056336</v>
      </c>
      <c r="Y28" s="178">
        <v>0.26808951389191998</v>
      </c>
      <c r="Z28" s="178">
        <v>0.23486709567470199</v>
      </c>
      <c r="AA28" s="178">
        <v>0.23443706437327499</v>
      </c>
      <c r="AB28" s="178">
        <v>0.268449540097765</v>
      </c>
      <c r="AC28" s="178">
        <v>0.33364428553968101</v>
      </c>
      <c r="AD28" s="178">
        <v>0.38387794198311398</v>
      </c>
      <c r="AE28" s="178">
        <v>0.43872193400696202</v>
      </c>
      <c r="AF28" s="178">
        <v>0.426601051743485</v>
      </c>
      <c r="AG28" s="178">
        <v>0.44355228560206</v>
      </c>
      <c r="AH28" s="178">
        <v>0.47510458225327001</v>
      </c>
      <c r="AI28" s="178">
        <v>0.53638904307058299</v>
      </c>
      <c r="AJ28" s="178">
        <v>0.57107156756706401</v>
      </c>
      <c r="AK28" s="178">
        <v>0.43081135820629402</v>
      </c>
      <c r="AL28" s="178">
        <v>0.93233786367747196</v>
      </c>
      <c r="AM28" s="134"/>
    </row>
    <row r="29" spans="1:39" x14ac:dyDescent="0.45">
      <c r="A29" s="76" t="s">
        <v>219</v>
      </c>
      <c r="B29" s="76" t="s">
        <v>4</v>
      </c>
      <c r="C29" s="76" t="s">
        <v>644</v>
      </c>
      <c r="D29" s="176">
        <v>2.7784422392475299</v>
      </c>
      <c r="E29" s="176">
        <v>4.4863265539566197E-2</v>
      </c>
      <c r="F29" s="176">
        <v>5.0613684105159297E-2</v>
      </c>
      <c r="G29" s="176">
        <v>5.3553898119566901E-2</v>
      </c>
      <c r="H29" s="176">
        <v>6.2084519052525003E-2</v>
      </c>
      <c r="I29" s="176">
        <v>5.9504331243963197E-2</v>
      </c>
      <c r="J29" s="176">
        <v>5.6054080104607301E-2</v>
      </c>
      <c r="K29" s="176">
        <v>6.1794497942260301E-2</v>
      </c>
      <c r="L29" s="176">
        <v>7.5855521426127906E-2</v>
      </c>
      <c r="M29" s="176">
        <v>8.5216202778119393E-2</v>
      </c>
      <c r="N29" s="176">
        <v>9.2506733446497402E-2</v>
      </c>
      <c r="O29" s="176">
        <v>8.7016333807348495E-2</v>
      </c>
      <c r="P29" s="176">
        <v>9.3286790225830002E-2</v>
      </c>
      <c r="Q29" s="176">
        <v>9.4836903056555094E-2</v>
      </c>
      <c r="R29" s="176">
        <v>0.102757479585163</v>
      </c>
      <c r="S29" s="176">
        <v>0.10618772926863899</v>
      </c>
      <c r="T29" s="176">
        <v>6.5974802221247894E-2</v>
      </c>
      <c r="U29" s="176">
        <v>9.7397089409236595E-2</v>
      </c>
      <c r="V29" s="179">
        <v>4.1773040606056203E-2</v>
      </c>
      <c r="W29" s="179">
        <v>4.7403450436367303E-2</v>
      </c>
      <c r="X29" s="179">
        <v>5.2153796207944199E-2</v>
      </c>
      <c r="Y29" s="179">
        <v>5.9254313045459098E-2</v>
      </c>
      <c r="Z29" s="179">
        <v>5.5454036428197601E-2</v>
      </c>
      <c r="AA29" s="179">
        <v>5.4483965818001898E-2</v>
      </c>
      <c r="AB29" s="179">
        <v>6.0664415685021997E-2</v>
      </c>
      <c r="AC29" s="179">
        <v>7.5505495948222201E-2</v>
      </c>
      <c r="AD29" s="179">
        <v>8.6306282123597006E-2</v>
      </c>
      <c r="AE29" s="179">
        <v>9.5926982402032804E-2</v>
      </c>
      <c r="AF29" s="179">
        <v>9.2646743637659706E-2</v>
      </c>
      <c r="AG29" s="179">
        <v>0.102457457746958</v>
      </c>
      <c r="AH29" s="179">
        <v>0.106927783136211</v>
      </c>
      <c r="AI29" s="179">
        <v>0.11796858678215</v>
      </c>
      <c r="AJ29" s="179">
        <v>0.127319267406201</v>
      </c>
      <c r="AK29" s="179">
        <v>9.6297009335818806E-2</v>
      </c>
      <c r="AL29" s="179">
        <v>0.21639575116922299</v>
      </c>
      <c r="AM29" s="134"/>
    </row>
    <row r="30" spans="1:39" x14ac:dyDescent="0.45">
      <c r="A30" s="76" t="s">
        <v>219</v>
      </c>
      <c r="B30" s="76" t="s">
        <v>4</v>
      </c>
      <c r="C30" s="76" t="s">
        <v>645</v>
      </c>
      <c r="D30" s="176">
        <v>3.1590399424662801</v>
      </c>
      <c r="E30" s="176">
        <v>5.2223801303525302E-2</v>
      </c>
      <c r="F30" s="176">
        <v>6.1494476104055402E-2</v>
      </c>
      <c r="G30" s="176">
        <v>6.5664779655102895E-2</v>
      </c>
      <c r="H30" s="176">
        <v>7.2775297220558005E-2</v>
      </c>
      <c r="I30" s="176">
        <v>6.58847956697865E-2</v>
      </c>
      <c r="J30" s="176">
        <v>6.6764859728520698E-2</v>
      </c>
      <c r="K30" s="176">
        <v>7.2795298676438303E-2</v>
      </c>
      <c r="L30" s="176">
        <v>8.5166199138418594E-2</v>
      </c>
      <c r="M30" s="176">
        <v>9.9477240820790194E-2</v>
      </c>
      <c r="N30" s="176">
        <v>0.116428474679365</v>
      </c>
      <c r="O30" s="176">
        <v>0.110708058297592</v>
      </c>
      <c r="P30" s="176">
        <v>0.106827775856809</v>
      </c>
      <c r="Q30" s="176">
        <v>0.10940796366537101</v>
      </c>
      <c r="R30" s="176">
        <v>0.123849014810965</v>
      </c>
      <c r="S30" s="176">
        <v>0.123268972590435</v>
      </c>
      <c r="T30" s="176">
        <v>7.8305699771467493E-2</v>
      </c>
      <c r="U30" s="176">
        <v>0.107327812253817</v>
      </c>
      <c r="V30" s="179">
        <v>5.0493675369877297E-2</v>
      </c>
      <c r="W30" s="179">
        <v>5.8084227876460198E-2</v>
      </c>
      <c r="X30" s="179">
        <v>6.2764568552456004E-2</v>
      </c>
      <c r="Y30" s="179">
        <v>6.8624995125390803E-2</v>
      </c>
      <c r="Z30" s="179">
        <v>5.8344246802904398E-2</v>
      </c>
      <c r="AA30" s="179">
        <v>6.1604484111397198E-2</v>
      </c>
      <c r="AB30" s="179">
        <v>6.9375049720902998E-2</v>
      </c>
      <c r="AC30" s="179">
        <v>8.3906107417958203E-2</v>
      </c>
      <c r="AD30" s="179">
        <v>9.4706893593332994E-2</v>
      </c>
      <c r="AE30" s="179">
        <v>0.111768135459249</v>
      </c>
      <c r="AF30" s="179">
        <v>0.111438111437224</v>
      </c>
      <c r="AG30" s="179">
        <v>0.109427965121251</v>
      </c>
      <c r="AH30" s="179">
        <v>0.113958294878145</v>
      </c>
      <c r="AI30" s="179">
        <v>0.130739516361736</v>
      </c>
      <c r="AJ30" s="179">
        <v>0.137720024463969</v>
      </c>
      <c r="AK30" s="179">
        <v>0.105287663754024</v>
      </c>
      <c r="AL30" s="179">
        <v>0.212425462176978</v>
      </c>
      <c r="AM30" s="134"/>
    </row>
    <row r="31" spans="1:39" x14ac:dyDescent="0.45">
      <c r="A31" s="76" t="s">
        <v>219</v>
      </c>
      <c r="B31" s="76" t="s">
        <v>4</v>
      </c>
      <c r="C31" s="76" t="s">
        <v>646</v>
      </c>
      <c r="D31" s="176">
        <v>2.9992683128942499</v>
      </c>
      <c r="E31" s="176">
        <v>4.5263294657172701E-2</v>
      </c>
      <c r="F31" s="176">
        <v>5.34838930239857E-2</v>
      </c>
      <c r="G31" s="176">
        <v>6.08644302438252E-2</v>
      </c>
      <c r="H31" s="176">
        <v>6.7014877927024805E-2</v>
      </c>
      <c r="I31" s="176">
        <v>6.1084446258508798E-2</v>
      </c>
      <c r="J31" s="176">
        <v>5.8754276648451099E-2</v>
      </c>
      <c r="K31" s="176">
        <v>6.5984802949188098E-2</v>
      </c>
      <c r="L31" s="176">
        <v>8.0945891947670295E-2</v>
      </c>
      <c r="M31" s="176">
        <v>9.8557173850295304E-2</v>
      </c>
      <c r="N31" s="176">
        <v>0.110308029179986</v>
      </c>
      <c r="O31" s="176">
        <v>9.9057210247303407E-2</v>
      </c>
      <c r="P31" s="176">
        <v>0.100947347827994</v>
      </c>
      <c r="Q31" s="176">
        <v>0.10519765720256299</v>
      </c>
      <c r="R31" s="176">
        <v>0.10923795129038801</v>
      </c>
      <c r="S31" s="176">
        <v>0.11589843609853601</v>
      </c>
      <c r="T31" s="176">
        <v>7.1475202588337006E-2</v>
      </c>
      <c r="U31" s="176">
        <v>9.7447093048937394E-2</v>
      </c>
      <c r="V31" s="179">
        <v>4.3803188377909003E-2</v>
      </c>
      <c r="W31" s="179">
        <v>5.2893850075516197E-2</v>
      </c>
      <c r="X31" s="179">
        <v>5.87642773763912E-2</v>
      </c>
      <c r="Y31" s="179">
        <v>6.3564626787668901E-2</v>
      </c>
      <c r="Z31" s="179">
        <v>5.7284169641247301E-2</v>
      </c>
      <c r="AA31" s="179">
        <v>5.6754131060418697E-2</v>
      </c>
      <c r="AB31" s="179">
        <v>6.6044807316829102E-2</v>
      </c>
      <c r="AC31" s="179">
        <v>8.2756023704839601E-2</v>
      </c>
      <c r="AD31" s="179">
        <v>9.9167218254645195E-2</v>
      </c>
      <c r="AE31" s="179">
        <v>0.11189814492247099</v>
      </c>
      <c r="AF31" s="179">
        <v>0.10509764992316099</v>
      </c>
      <c r="AG31" s="179">
        <v>0.108527899606637</v>
      </c>
      <c r="AH31" s="179">
        <v>0.11435832399575099</v>
      </c>
      <c r="AI31" s="179">
        <v>0.124699076685878</v>
      </c>
      <c r="AJ31" s="179">
        <v>0.14006019480196699</v>
      </c>
      <c r="AK31" s="179">
        <v>0.10256746575429999</v>
      </c>
      <c r="AL31" s="179">
        <v>0.20950524961845099</v>
      </c>
      <c r="AM31" s="134"/>
    </row>
    <row r="32" spans="1:39" x14ac:dyDescent="0.45">
      <c r="A32" s="76" t="s">
        <v>219</v>
      </c>
      <c r="B32" s="76" t="s">
        <v>4</v>
      </c>
      <c r="C32" s="76" t="s">
        <v>647</v>
      </c>
      <c r="D32" s="176">
        <v>1.24885090225566</v>
      </c>
      <c r="E32" s="176">
        <v>1.53011137484477E-2</v>
      </c>
      <c r="F32" s="176">
        <v>1.93214063803928E-2</v>
      </c>
      <c r="G32" s="176">
        <v>2.1661576718390599E-2</v>
      </c>
      <c r="H32" s="176">
        <v>2.5901885365019299E-2</v>
      </c>
      <c r="I32" s="176">
        <v>2.09615257625793E-2</v>
      </c>
      <c r="J32" s="176">
        <v>2.1301550512544801E-2</v>
      </c>
      <c r="K32" s="176">
        <v>2.4901812571003101E-2</v>
      </c>
      <c r="L32" s="176">
        <v>3.0932251518920699E-2</v>
      </c>
      <c r="M32" s="176">
        <v>3.5542587099335297E-2</v>
      </c>
      <c r="N32" s="176">
        <v>3.85328047534437E-2</v>
      </c>
      <c r="O32" s="176">
        <v>3.9992911032707398E-2</v>
      </c>
      <c r="P32" s="176">
        <v>4.4743256804284301E-2</v>
      </c>
      <c r="Q32" s="176">
        <v>4.7953490473076198E-2</v>
      </c>
      <c r="R32" s="176">
        <v>5.3073863178439103E-2</v>
      </c>
      <c r="S32" s="176">
        <v>5.1933780193260601E-2</v>
      </c>
      <c r="T32" s="176">
        <v>3.3292423312798899E-2</v>
      </c>
      <c r="U32" s="176">
        <v>5.5854065545804098E-2</v>
      </c>
      <c r="V32" s="179">
        <v>1.5641138498413198E-2</v>
      </c>
      <c r="W32" s="179">
        <v>1.8161321939334001E-2</v>
      </c>
      <c r="X32" s="179">
        <v>2.1171541049322701E-2</v>
      </c>
      <c r="Y32" s="179">
        <v>2.51318293136268E-2</v>
      </c>
      <c r="Z32" s="179">
        <v>1.9431414387734498E-2</v>
      </c>
      <c r="AA32" s="179">
        <v>1.8981381630427299E-2</v>
      </c>
      <c r="AB32" s="179">
        <v>2.2861664071210101E-2</v>
      </c>
      <c r="AC32" s="179">
        <v>2.9472145239657101E-2</v>
      </c>
      <c r="AD32" s="179">
        <v>3.3132411665756298E-2</v>
      </c>
      <c r="AE32" s="179">
        <v>3.8862828775469101E-2</v>
      </c>
      <c r="AF32" s="179">
        <v>4.1753039150175898E-2</v>
      </c>
      <c r="AG32" s="179">
        <v>4.6353374002650299E-2</v>
      </c>
      <c r="AH32" s="179">
        <v>5.2773841340234197E-2</v>
      </c>
      <c r="AI32" s="179">
        <v>5.8514259177887197E-2</v>
      </c>
      <c r="AJ32" s="179">
        <v>5.9644341435125502E-2</v>
      </c>
      <c r="AK32" s="179">
        <v>4.8293515223041698E-2</v>
      </c>
      <c r="AL32" s="179">
        <v>0.11746855038514099</v>
      </c>
      <c r="AM32" s="134"/>
    </row>
    <row r="33" spans="1:39" x14ac:dyDescent="0.45">
      <c r="A33" s="76" t="s">
        <v>219</v>
      </c>
      <c r="B33" s="76" t="s">
        <v>4</v>
      </c>
      <c r="C33" s="76" t="s">
        <v>648</v>
      </c>
      <c r="D33" s="176">
        <v>1.70251392380522</v>
      </c>
      <c r="E33" s="176">
        <v>2.83320622544786E-2</v>
      </c>
      <c r="F33" s="176">
        <v>3.25223672614064E-2</v>
      </c>
      <c r="G33" s="176">
        <v>3.57726038419591E-2</v>
      </c>
      <c r="H33" s="176">
        <v>3.8542805481383897E-2</v>
      </c>
      <c r="I33" s="176">
        <v>3.9692889194502499E-2</v>
      </c>
      <c r="J33" s="176">
        <v>3.9222854981314899E-2</v>
      </c>
      <c r="K33" s="176">
        <v>4.0172924135630297E-2</v>
      </c>
      <c r="L33" s="176">
        <v>5.0133649164031499E-2</v>
      </c>
      <c r="M33" s="176">
        <v>5.5754058266402499E-2</v>
      </c>
      <c r="N33" s="176">
        <v>6.23645394348495E-2</v>
      </c>
      <c r="O33" s="176">
        <v>5.5134013134112501E-2</v>
      </c>
      <c r="P33" s="176">
        <v>5.4803989112087101E-2</v>
      </c>
      <c r="Q33" s="176">
        <v>6.0024369096851597E-2</v>
      </c>
      <c r="R33" s="176">
        <v>7.0105102860534799E-2</v>
      </c>
      <c r="S33" s="176">
        <v>6.6994876471144493E-2</v>
      </c>
      <c r="T33" s="176">
        <v>4.0392940150313798E-2</v>
      </c>
      <c r="U33" s="176">
        <v>6.0904433155585899E-2</v>
      </c>
      <c r="V33" s="179">
        <v>2.6551932681129799E-2</v>
      </c>
      <c r="W33" s="179">
        <v>3.0582226041015001E-2</v>
      </c>
      <c r="X33" s="179">
        <v>3.3962472084789801E-2</v>
      </c>
      <c r="Y33" s="179">
        <v>3.6812679547735899E-2</v>
      </c>
      <c r="Z33" s="179">
        <v>3.2762384731970302E-2</v>
      </c>
      <c r="AA33" s="179">
        <v>3.0452216577792901E-2</v>
      </c>
      <c r="AB33" s="179">
        <v>3.5612592194916498E-2</v>
      </c>
      <c r="AC33" s="179">
        <v>4.4783259716044903E-2</v>
      </c>
      <c r="AD33" s="179">
        <v>4.95736083993824E-2</v>
      </c>
      <c r="AE33" s="179">
        <v>5.6664124508957199E-2</v>
      </c>
      <c r="AF33" s="179">
        <v>5.3263877009302199E-2</v>
      </c>
      <c r="AG33" s="179">
        <v>5.4803989112087101E-2</v>
      </c>
      <c r="AH33" s="179">
        <v>6.0794425148244097E-2</v>
      </c>
      <c r="AI33" s="179">
        <v>7.2185254272088495E-2</v>
      </c>
      <c r="AJ33" s="179">
        <v>7.3905379477796296E-2</v>
      </c>
      <c r="AK33" s="179">
        <v>5.4243948347438002E-2</v>
      </c>
      <c r="AL33" s="179">
        <v>0.124689075957938</v>
      </c>
      <c r="AM33" s="134"/>
    </row>
    <row r="34" spans="1:39" x14ac:dyDescent="0.45">
      <c r="A34" s="76" t="s">
        <v>219</v>
      </c>
      <c r="B34" s="76" t="s">
        <v>4</v>
      </c>
      <c r="C34" s="76" t="s">
        <v>649</v>
      </c>
      <c r="D34" s="176">
        <v>0.70895160367807597</v>
      </c>
      <c r="E34" s="176">
        <v>1.02907490504266E-2</v>
      </c>
      <c r="F34" s="176">
        <v>1.26309193884245E-2</v>
      </c>
      <c r="G34" s="176">
        <v>1.45610598808757E-2</v>
      </c>
      <c r="H34" s="176">
        <v>1.6181177807181899E-2</v>
      </c>
      <c r="I34" s="176">
        <v>1.5331115932268199E-2</v>
      </c>
      <c r="J34" s="176">
        <v>1.61311741674811E-2</v>
      </c>
      <c r="K34" s="176">
        <v>1.68412258512326E-2</v>
      </c>
      <c r="L34" s="176">
        <v>1.9991455152383601E-2</v>
      </c>
      <c r="M34" s="176">
        <v>2.27816582476888E-2</v>
      </c>
      <c r="N34" s="176">
        <v>2.6791950151693701E-2</v>
      </c>
      <c r="O34" s="176">
        <v>2.3471708475559901E-2</v>
      </c>
      <c r="P34" s="176">
        <v>2.44817819975163E-2</v>
      </c>
      <c r="Q34" s="176">
        <v>2.5231836593028401E-2</v>
      </c>
      <c r="R34" s="176">
        <v>3.0962253702741201E-2</v>
      </c>
      <c r="S34" s="176">
        <v>2.9012111754409601E-2</v>
      </c>
      <c r="T34" s="176">
        <v>1.8071315387872499E-2</v>
      </c>
      <c r="U34" s="176">
        <v>2.56618678944554E-2</v>
      </c>
      <c r="V34" s="179">
        <v>9.7207075578373495E-3</v>
      </c>
      <c r="W34" s="179">
        <v>1.2160885175236801E-2</v>
      </c>
      <c r="X34" s="179">
        <v>1.3130955785432601E-2</v>
      </c>
      <c r="Y34" s="179">
        <v>1.4701070072038001E-2</v>
      </c>
      <c r="Z34" s="179">
        <v>1.15908436826476E-2</v>
      </c>
      <c r="AA34" s="179">
        <v>1.2160885175236801E-2</v>
      </c>
      <c r="AB34" s="179">
        <v>1.3891011108884899E-2</v>
      </c>
      <c r="AC34" s="179">
        <v>1.7221253512958799E-2</v>
      </c>
      <c r="AD34" s="179">
        <v>2.0991527946399802E-2</v>
      </c>
      <c r="AE34" s="179">
        <v>2.3601717938782001E-2</v>
      </c>
      <c r="AF34" s="179">
        <v>2.24016305859626E-2</v>
      </c>
      <c r="AG34" s="179">
        <v>2.1981600012475799E-2</v>
      </c>
      <c r="AH34" s="179">
        <v>2.6291913754685599E-2</v>
      </c>
      <c r="AI34" s="179">
        <v>3.2282349790842602E-2</v>
      </c>
      <c r="AJ34" s="179">
        <v>3.2422359982004802E-2</v>
      </c>
      <c r="AK34" s="179">
        <v>2.4121755791670502E-2</v>
      </c>
      <c r="AL34" s="179">
        <v>5.18537743697393E-2</v>
      </c>
      <c r="AM34" s="134"/>
    </row>
    <row r="35" spans="1:39" x14ac:dyDescent="0.45">
      <c r="A35" s="78" t="s">
        <v>217</v>
      </c>
      <c r="B35" s="78" t="s">
        <v>5</v>
      </c>
      <c r="C35" s="78" t="s">
        <v>650</v>
      </c>
      <c r="D35" s="175">
        <v>12.2091186860922</v>
      </c>
      <c r="E35" s="175">
        <v>0.193564089281833</v>
      </c>
      <c r="F35" s="175">
        <v>0.234277052726232</v>
      </c>
      <c r="G35" s="175">
        <v>0.25992891989274702</v>
      </c>
      <c r="H35" s="175">
        <v>0.27798023382474002</v>
      </c>
      <c r="I35" s="175">
        <v>0.25882883981933003</v>
      </c>
      <c r="J35" s="175">
        <v>0.256708685496015</v>
      </c>
      <c r="K35" s="175">
        <v>0.283910665493256</v>
      </c>
      <c r="L35" s="175">
        <v>0.33773458326720701</v>
      </c>
      <c r="M35" s="175">
        <v>0.39252857165135402</v>
      </c>
      <c r="N35" s="175">
        <v>0.43312152636047102</v>
      </c>
      <c r="O35" s="175">
        <v>0.390798445717706</v>
      </c>
      <c r="P35" s="175">
        <v>0.40772967812040001</v>
      </c>
      <c r="Q35" s="175">
        <v>0.428811212618261</v>
      </c>
      <c r="R35" s="175">
        <v>0.474584544400382</v>
      </c>
      <c r="S35" s="175">
        <v>0.46508385285722798</v>
      </c>
      <c r="T35" s="175">
        <v>0.30108191536651402</v>
      </c>
      <c r="U35" s="175">
        <v>0.48691544195060199</v>
      </c>
      <c r="V35" s="178">
        <v>0.18539349455472101</v>
      </c>
      <c r="W35" s="178">
        <v>0.223896297124344</v>
      </c>
      <c r="X35" s="178">
        <v>0.24633793062206699</v>
      </c>
      <c r="Y35" s="178">
        <v>0.26624937995093001</v>
      </c>
      <c r="Z35" s="178">
        <v>0.23253692606464399</v>
      </c>
      <c r="AA35" s="178">
        <v>0.23677723471127299</v>
      </c>
      <c r="AB35" s="178">
        <v>0.26579934719362203</v>
      </c>
      <c r="AC35" s="178">
        <v>0.32239346660699902</v>
      </c>
      <c r="AD35" s="178">
        <v>0.37052697018299802</v>
      </c>
      <c r="AE35" s="178">
        <v>0.40773967884834</v>
      </c>
      <c r="AF35" s="178">
        <v>0.38351791577726801</v>
      </c>
      <c r="AG35" s="178">
        <v>0.40165923626072197</v>
      </c>
      <c r="AH35" s="178">
        <v>0.43058134146367</v>
      </c>
      <c r="AI35" s="178">
        <v>0.48968564359002698</v>
      </c>
      <c r="AJ35" s="178">
        <v>0.50796697426464199</v>
      </c>
      <c r="AK35" s="178">
        <v>0.40056915691524397</v>
      </c>
      <c r="AL35" s="178">
        <v>0.95389943311646097</v>
      </c>
      <c r="AM35" s="134"/>
    </row>
    <row r="36" spans="1:39" x14ac:dyDescent="0.45">
      <c r="A36" s="76" t="s">
        <v>219</v>
      </c>
      <c r="B36" s="76" t="s">
        <v>5</v>
      </c>
      <c r="C36" s="76" t="s">
        <v>651</v>
      </c>
      <c r="D36" s="176">
        <v>4.6229664998030504</v>
      </c>
      <c r="E36" s="176">
        <v>8.1295917425575903E-2</v>
      </c>
      <c r="F36" s="176">
        <v>9.4696892865392804E-2</v>
      </c>
      <c r="G36" s="176">
        <v>0.103027499239548</v>
      </c>
      <c r="H36" s="176">
        <v>0.109837994966798</v>
      </c>
      <c r="I36" s="176">
        <v>0.10649775183478399</v>
      </c>
      <c r="J36" s="176">
        <v>0.105567684136349</v>
      </c>
      <c r="K36" s="176">
        <v>0.115848432458835</v>
      </c>
      <c r="L36" s="176">
        <v>0.13492982136866399</v>
      </c>
      <c r="M36" s="176">
        <v>0.15530130418277399</v>
      </c>
      <c r="N36" s="176">
        <v>0.170932441953247</v>
      </c>
      <c r="O36" s="176">
        <v>0.14937087251425801</v>
      </c>
      <c r="P36" s="176">
        <v>0.15115100208760701</v>
      </c>
      <c r="Q36" s="176">
        <v>0.153981208094672</v>
      </c>
      <c r="R36" s="176">
        <v>0.16148175404979401</v>
      </c>
      <c r="S36" s="176">
        <v>0.15998164485877001</v>
      </c>
      <c r="T36" s="176">
        <v>0.10232744828373599</v>
      </c>
      <c r="U36" s="176">
        <v>0.14921086086721499</v>
      </c>
      <c r="V36" s="179">
        <v>7.8865740536116599E-2</v>
      </c>
      <c r="W36" s="179">
        <v>9.3536808424334095E-2</v>
      </c>
      <c r="X36" s="179">
        <v>9.9887270666336903E-2</v>
      </c>
      <c r="Y36" s="179">
        <v>0.106587758386245</v>
      </c>
      <c r="Z36" s="179">
        <v>9.9987277945738501E-2</v>
      </c>
      <c r="AA36" s="179">
        <v>0.104167582224726</v>
      </c>
      <c r="AB36" s="179">
        <v>0.11469834874571699</v>
      </c>
      <c r="AC36" s="179">
        <v>0.13780003028749099</v>
      </c>
      <c r="AD36" s="179">
        <v>0.15386119935939099</v>
      </c>
      <c r="AE36" s="179">
        <v>0.171212462335571</v>
      </c>
      <c r="AF36" s="179">
        <v>0.15423122629317701</v>
      </c>
      <c r="AG36" s="179">
        <v>0.158361526932463</v>
      </c>
      <c r="AH36" s="179">
        <v>0.16051168343959801</v>
      </c>
      <c r="AI36" s="179">
        <v>0.175042741136653</v>
      </c>
      <c r="AJ36" s="179">
        <v>0.183433351878449</v>
      </c>
      <c r="AK36" s="179">
        <v>0.13419976822903201</v>
      </c>
      <c r="AL36" s="179">
        <v>0.291141191793993</v>
      </c>
      <c r="AM36" s="134"/>
    </row>
    <row r="37" spans="1:39" x14ac:dyDescent="0.45">
      <c r="A37" s="76" t="s">
        <v>219</v>
      </c>
      <c r="B37" s="76" t="s">
        <v>5</v>
      </c>
      <c r="C37" s="76" t="s">
        <v>652</v>
      </c>
      <c r="D37" s="176">
        <v>2.1817488066977799</v>
      </c>
      <c r="E37" s="176">
        <v>3.5522585643455E-2</v>
      </c>
      <c r="F37" s="176">
        <v>4.2923124319174798E-2</v>
      </c>
      <c r="G37" s="176">
        <v>4.85835363333064E-2</v>
      </c>
      <c r="H37" s="176">
        <v>5.2113793296183597E-2</v>
      </c>
      <c r="I37" s="176">
        <v>4.8153505031879498E-2</v>
      </c>
      <c r="J37" s="176">
        <v>4.69434169511199E-2</v>
      </c>
      <c r="K37" s="176">
        <v>5.34838930239857E-2</v>
      </c>
      <c r="L37" s="176">
        <v>6.3754640618532005E-2</v>
      </c>
      <c r="M37" s="176">
        <v>7.5975530161409802E-2</v>
      </c>
      <c r="N37" s="176">
        <v>8.2195982940190496E-2</v>
      </c>
      <c r="O37" s="176">
        <v>7.0705146536944499E-2</v>
      </c>
      <c r="P37" s="176">
        <v>7.1115176382491097E-2</v>
      </c>
      <c r="Q37" s="176">
        <v>7.3205328521984997E-2</v>
      </c>
      <c r="R37" s="176">
        <v>8.0575865013884307E-2</v>
      </c>
      <c r="S37" s="176">
        <v>7.8845739080236302E-2</v>
      </c>
      <c r="T37" s="176">
        <v>5.1633758355055799E-2</v>
      </c>
      <c r="U37" s="176">
        <v>8.4536153278188406E-2</v>
      </c>
      <c r="V37" s="179">
        <v>3.3982473540670098E-2</v>
      </c>
      <c r="W37" s="179">
        <v>4.0982983098783399E-2</v>
      </c>
      <c r="X37" s="179">
        <v>4.5123284466010397E-2</v>
      </c>
      <c r="Y37" s="179">
        <v>4.8033496296597498E-2</v>
      </c>
      <c r="Z37" s="179">
        <v>4.1903050069278303E-2</v>
      </c>
      <c r="AA37" s="179">
        <v>4.1723036966355397E-2</v>
      </c>
      <c r="AB37" s="179">
        <v>4.7553461355469701E-2</v>
      </c>
      <c r="AC37" s="179">
        <v>5.9394323236621402E-2</v>
      </c>
      <c r="AD37" s="179">
        <v>6.8785006772433405E-2</v>
      </c>
      <c r="AE37" s="179">
        <v>7.2865303772019496E-2</v>
      </c>
      <c r="AF37" s="179">
        <v>6.76549245151951E-2</v>
      </c>
      <c r="AG37" s="179">
        <v>6.6334828427093706E-2</v>
      </c>
      <c r="AH37" s="179">
        <v>7.3015314691121894E-2</v>
      </c>
      <c r="AI37" s="179">
        <v>8.37160935870951E-2</v>
      </c>
      <c r="AJ37" s="179">
        <v>8.8166417520467097E-2</v>
      </c>
      <c r="AK37" s="179">
        <v>7.1135177838371505E-2</v>
      </c>
      <c r="AL37" s="179">
        <v>0.17111245505617001</v>
      </c>
      <c r="AM37" s="134"/>
    </row>
    <row r="38" spans="1:39" x14ac:dyDescent="0.45">
      <c r="A38" s="76" t="s">
        <v>219</v>
      </c>
      <c r="B38" s="76" t="s">
        <v>5</v>
      </c>
      <c r="C38" s="76" t="s">
        <v>653</v>
      </c>
      <c r="D38" s="176">
        <v>1.3021447814487801</v>
      </c>
      <c r="E38" s="176">
        <v>2.1401557791946399E-2</v>
      </c>
      <c r="F38" s="176">
        <v>2.5321843144489899E-2</v>
      </c>
      <c r="G38" s="176">
        <v>2.8462071717700699E-2</v>
      </c>
      <c r="H38" s="176">
        <v>3.0382211482211801E-2</v>
      </c>
      <c r="I38" s="176">
        <v>2.6981963982556801E-2</v>
      </c>
      <c r="J38" s="176">
        <v>2.7842026585410701E-2</v>
      </c>
      <c r="K38" s="176">
        <v>3.1542295923270597E-2</v>
      </c>
      <c r="L38" s="176">
        <v>3.7512730503547198E-2</v>
      </c>
      <c r="M38" s="176">
        <v>4.3053133782396898E-2</v>
      </c>
      <c r="N38" s="176">
        <v>4.6033350708565103E-2</v>
      </c>
      <c r="O38" s="176">
        <v>3.8222782187298701E-2</v>
      </c>
      <c r="P38" s="176">
        <v>4.1893049341338098E-2</v>
      </c>
      <c r="Q38" s="176">
        <v>4.6353374002650299E-2</v>
      </c>
      <c r="R38" s="176">
        <v>5.2303807127046603E-2</v>
      </c>
      <c r="S38" s="176">
        <v>5.0123648436091399E-2</v>
      </c>
      <c r="T38" s="176">
        <v>3.1692306842373001E-2</v>
      </c>
      <c r="U38" s="176">
        <v>5.8014222780879102E-2</v>
      </c>
      <c r="V38" s="179">
        <v>1.9771439137699999E-2</v>
      </c>
      <c r="W38" s="179">
        <v>2.4171759431371301E-2</v>
      </c>
      <c r="X38" s="179">
        <v>2.6081898467942202E-2</v>
      </c>
      <c r="Y38" s="179">
        <v>2.8822097923546501E-2</v>
      </c>
      <c r="Z38" s="179">
        <v>2.2481636409483901E-2</v>
      </c>
      <c r="AA38" s="179">
        <v>2.3411704107918999E-2</v>
      </c>
      <c r="AB38" s="179">
        <v>2.7522003291325502E-2</v>
      </c>
      <c r="AC38" s="179">
        <v>3.29123956510727E-2</v>
      </c>
      <c r="AD38" s="179">
        <v>3.9252857165135401E-2</v>
      </c>
      <c r="AE38" s="179">
        <v>4.0492947429715501E-2</v>
      </c>
      <c r="AF38" s="179">
        <v>3.7092699930060397E-2</v>
      </c>
      <c r="AG38" s="179">
        <v>4.0922978731142402E-2</v>
      </c>
      <c r="AH38" s="179">
        <v>4.62933696350094E-2</v>
      </c>
      <c r="AI38" s="179">
        <v>5.1793770002098401E-2</v>
      </c>
      <c r="AJ38" s="179">
        <v>5.3033860266678501E-2</v>
      </c>
      <c r="AK38" s="179">
        <v>4.1303006392868602E-2</v>
      </c>
      <c r="AL38" s="179">
        <v>0.109647981135935</v>
      </c>
      <c r="AM38" s="134"/>
    </row>
    <row r="39" spans="1:39" x14ac:dyDescent="0.45">
      <c r="A39" s="76" t="s">
        <v>219</v>
      </c>
      <c r="B39" s="76" t="s">
        <v>5</v>
      </c>
      <c r="C39" s="76" t="s">
        <v>654</v>
      </c>
      <c r="D39" s="176">
        <v>1.20897799995823</v>
      </c>
      <c r="E39" s="176">
        <v>1.67812214835916E-2</v>
      </c>
      <c r="F39" s="176">
        <v>2.1931596372774999E-2</v>
      </c>
      <c r="G39" s="176">
        <v>2.57918773576775E-2</v>
      </c>
      <c r="H39" s="176">
        <v>2.6401921762027401E-2</v>
      </c>
      <c r="I39" s="176">
        <v>2.26016451447658E-2</v>
      </c>
      <c r="J39" s="176">
        <v>2.22016160271594E-2</v>
      </c>
      <c r="K39" s="176">
        <v>2.4841808203362101E-2</v>
      </c>
      <c r="L39" s="176">
        <v>3.23823570702442E-2</v>
      </c>
      <c r="M39" s="176">
        <v>3.7532731959427502E-2</v>
      </c>
      <c r="N39" s="176">
        <v>3.9872902297425399E-2</v>
      </c>
      <c r="O39" s="176">
        <v>3.5852609665480303E-2</v>
      </c>
      <c r="P39" s="176">
        <v>4.1132994017885803E-2</v>
      </c>
      <c r="Q39" s="176">
        <v>4.6373375458530597E-2</v>
      </c>
      <c r="R39" s="176">
        <v>5.3953927237173301E-2</v>
      </c>
      <c r="S39" s="176">
        <v>5.1093719046287102E-2</v>
      </c>
      <c r="T39" s="176">
        <v>3.1632302474731998E-2</v>
      </c>
      <c r="U39" s="176">
        <v>5.6144086656068799E-2</v>
      </c>
      <c r="V39" s="179">
        <v>1.55811341307722E-2</v>
      </c>
      <c r="W39" s="179">
        <v>1.9931450784742601E-2</v>
      </c>
      <c r="X39" s="179">
        <v>2.4141757247550799E-2</v>
      </c>
      <c r="Y39" s="179">
        <v>2.6421923217907699E-2</v>
      </c>
      <c r="Z39" s="179">
        <v>2.0231472622947499E-2</v>
      </c>
      <c r="AA39" s="179">
        <v>1.9041385998068198E-2</v>
      </c>
      <c r="AB39" s="179">
        <v>2.2571642960945399E-2</v>
      </c>
      <c r="AC39" s="179">
        <v>2.8702089188264598E-2</v>
      </c>
      <c r="AD39" s="179">
        <v>3.4582517217079799E-2</v>
      </c>
      <c r="AE39" s="179">
        <v>3.6852682459496501E-2</v>
      </c>
      <c r="AF39" s="179">
        <v>3.4722527408241999E-2</v>
      </c>
      <c r="AG39" s="179">
        <v>4.0092918312108997E-2</v>
      </c>
      <c r="AH39" s="179">
        <v>4.5243293201292299E-2</v>
      </c>
      <c r="AI39" s="179">
        <v>5.2303807127046603E-2</v>
      </c>
      <c r="AJ39" s="179">
        <v>5.09337073992445E-2</v>
      </c>
      <c r="AK39" s="179">
        <v>3.9702889922442697E-2</v>
      </c>
      <c r="AL39" s="179">
        <v>0.111398108525463</v>
      </c>
      <c r="AM39" s="134"/>
    </row>
    <row r="40" spans="1:39" x14ac:dyDescent="0.45">
      <c r="A40" s="76" t="s">
        <v>219</v>
      </c>
      <c r="B40" s="76" t="s">
        <v>5</v>
      </c>
      <c r="C40" s="76" t="s">
        <v>655</v>
      </c>
      <c r="D40" s="176">
        <v>0.58973292590340598</v>
      </c>
      <c r="E40" s="176">
        <v>7.8605721609672392E-3</v>
      </c>
      <c r="F40" s="176">
        <v>9.5706966387349192E-3</v>
      </c>
      <c r="G40" s="176">
        <v>1.05507679768708E-2</v>
      </c>
      <c r="H40" s="176">
        <v>1.17108524179296E-2</v>
      </c>
      <c r="I40" s="176">
        <v>1.1320824028263199E-2</v>
      </c>
      <c r="J40" s="176">
        <v>1.1510837859126301E-2</v>
      </c>
      <c r="K40" s="176">
        <v>1.2330897550219599E-2</v>
      </c>
      <c r="L40" s="176">
        <v>1.36109907265603E-2</v>
      </c>
      <c r="M40" s="176">
        <v>1.6341189454224501E-2</v>
      </c>
      <c r="N40" s="176">
        <v>1.9221399100991101E-2</v>
      </c>
      <c r="O40" s="176">
        <v>1.9471417299495201E-2</v>
      </c>
      <c r="P40" s="176">
        <v>2.10315308581604E-2</v>
      </c>
      <c r="Q40" s="176">
        <v>2.1711580358091401E-2</v>
      </c>
      <c r="R40" s="176">
        <v>2.4331771078413899E-2</v>
      </c>
      <c r="S40" s="176">
        <v>2.49318147548236E-2</v>
      </c>
      <c r="T40" s="176">
        <v>1.7581279718804601E-2</v>
      </c>
      <c r="U40" s="176">
        <v>3.0602227496895399E-2</v>
      </c>
      <c r="V40" s="179">
        <v>7.5405488668820603E-3</v>
      </c>
      <c r="W40" s="179">
        <v>8.6806318520605101E-3</v>
      </c>
      <c r="X40" s="179">
        <v>9.8307155651791295E-3</v>
      </c>
      <c r="Y40" s="179">
        <v>1.15908436826476E-2</v>
      </c>
      <c r="Z40" s="179">
        <v>9.65070246225622E-3</v>
      </c>
      <c r="AA40" s="179">
        <v>1.0160739587204501E-2</v>
      </c>
      <c r="AB40" s="179">
        <v>1.04107577857085E-2</v>
      </c>
      <c r="AC40" s="179">
        <v>1.2360899734040099E-2</v>
      </c>
      <c r="AD40" s="179">
        <v>1.5001091910242801E-2</v>
      </c>
      <c r="AE40" s="179">
        <v>1.85513503290003E-2</v>
      </c>
      <c r="AF40" s="179">
        <v>1.8231327034915101E-2</v>
      </c>
      <c r="AG40" s="179">
        <v>2.1041531586100601E-2</v>
      </c>
      <c r="AH40" s="179">
        <v>2.0661503924374401E-2</v>
      </c>
      <c r="AI40" s="179">
        <v>2.4861809659242399E-2</v>
      </c>
      <c r="AJ40" s="179">
        <v>2.67219450561125E-2</v>
      </c>
      <c r="AK40" s="179">
        <v>2.44217776298753E-2</v>
      </c>
      <c r="AL40" s="179">
        <v>5.6324099758991698E-2</v>
      </c>
      <c r="AM40" s="134"/>
    </row>
    <row r="41" spans="1:39" x14ac:dyDescent="0.45">
      <c r="A41" s="76" t="s">
        <v>219</v>
      </c>
      <c r="B41" s="76" t="s">
        <v>5</v>
      </c>
      <c r="C41" s="76" t="s">
        <v>656</v>
      </c>
      <c r="D41" s="176">
        <v>0.43542169378670798</v>
      </c>
      <c r="E41" s="176">
        <v>5.7504185655930804E-3</v>
      </c>
      <c r="F41" s="176">
        <v>7.2205255727968796E-3</v>
      </c>
      <c r="G41" s="176">
        <v>7.6905597859844898E-3</v>
      </c>
      <c r="H41" s="176">
        <v>8.5906253005990606E-3</v>
      </c>
      <c r="I41" s="176">
        <v>8.5806245726588893E-3</v>
      </c>
      <c r="J41" s="176">
        <v>8.6806318520605101E-3</v>
      </c>
      <c r="K41" s="176">
        <v>8.4306136535564694E-3</v>
      </c>
      <c r="L41" s="176">
        <v>1.04507606974692E-2</v>
      </c>
      <c r="M41" s="176">
        <v>1.18508626090918E-2</v>
      </c>
      <c r="N41" s="176">
        <v>1.39710169324061E-2</v>
      </c>
      <c r="O41" s="176">
        <v>1.45010555132347E-2</v>
      </c>
      <c r="P41" s="176">
        <v>1.4771075167619101E-2</v>
      </c>
      <c r="Q41" s="176">
        <v>1.5431123211669799E-2</v>
      </c>
      <c r="R41" s="176">
        <v>1.90013830863076E-2</v>
      </c>
      <c r="S41" s="176">
        <v>1.80213117481717E-2</v>
      </c>
      <c r="T41" s="176">
        <v>1.35109834471587E-2</v>
      </c>
      <c r="U41" s="176">
        <v>2.0941524306698999E-2</v>
      </c>
      <c r="V41" s="179">
        <v>5.70041492589227E-3</v>
      </c>
      <c r="W41" s="179">
        <v>7.27052921249769E-3</v>
      </c>
      <c r="X41" s="179">
        <v>7.4305408595402803E-3</v>
      </c>
      <c r="Y41" s="179">
        <v>8.0805881756508009E-3</v>
      </c>
      <c r="Z41" s="179">
        <v>8.3106049182745199E-3</v>
      </c>
      <c r="AA41" s="179">
        <v>7.4205401316001203E-3</v>
      </c>
      <c r="AB41" s="179">
        <v>7.9505787124286992E-3</v>
      </c>
      <c r="AC41" s="179">
        <v>9.3106777122907106E-3</v>
      </c>
      <c r="AD41" s="179">
        <v>1.11708131091608E-2</v>
      </c>
      <c r="AE41" s="179">
        <v>1.27409273957662E-2</v>
      </c>
      <c r="AF41" s="179">
        <v>1.34709805353981E-2</v>
      </c>
      <c r="AG41" s="179">
        <v>1.4441051145593801E-2</v>
      </c>
      <c r="AH41" s="179">
        <v>1.4771075167619101E-2</v>
      </c>
      <c r="AI41" s="179">
        <v>1.92013976451108E-2</v>
      </c>
      <c r="AJ41" s="179">
        <v>2.09615257625793E-2</v>
      </c>
      <c r="AK41" s="179">
        <v>1.8651357608401899E-2</v>
      </c>
      <c r="AL41" s="179">
        <v>4.1142994745826E-2</v>
      </c>
      <c r="AM41" s="134"/>
    </row>
    <row r="42" spans="1:39" x14ac:dyDescent="0.45">
      <c r="A42" s="76" t="s">
        <v>219</v>
      </c>
      <c r="B42" s="76" t="s">
        <v>5</v>
      </c>
      <c r="C42" s="76" t="s">
        <v>657</v>
      </c>
      <c r="D42" s="176">
        <v>0.77674653838443297</v>
      </c>
      <c r="E42" s="176">
        <v>1.09007934547765E-2</v>
      </c>
      <c r="F42" s="176">
        <v>1.3230963064834201E-2</v>
      </c>
      <c r="G42" s="176">
        <v>1.43010409544315E-2</v>
      </c>
      <c r="H42" s="176">
        <v>1.5951161064558201E-2</v>
      </c>
      <c r="I42" s="176">
        <v>1.49210860867215E-2</v>
      </c>
      <c r="J42" s="176">
        <v>1.44610526014741E-2</v>
      </c>
      <c r="K42" s="176">
        <v>1.5921158880737699E-2</v>
      </c>
      <c r="L42" s="176">
        <v>1.8781367071623999E-2</v>
      </c>
      <c r="M42" s="176">
        <v>2.14115585198866E-2</v>
      </c>
      <c r="N42" s="176">
        <v>2.5771875901797199E-2</v>
      </c>
      <c r="O42" s="176">
        <v>2.5971890460600399E-2</v>
      </c>
      <c r="P42" s="176">
        <v>2.7331989460462398E-2</v>
      </c>
      <c r="Q42" s="176">
        <v>2.81420484236155E-2</v>
      </c>
      <c r="R42" s="176">
        <v>3.2692379636389199E-2</v>
      </c>
      <c r="S42" s="176">
        <v>3.5122556525848503E-2</v>
      </c>
      <c r="T42" s="176">
        <v>2.3471708475559901E-2</v>
      </c>
      <c r="U42" s="176">
        <v>3.7892758165273398E-2</v>
      </c>
      <c r="V42" s="179">
        <v>1.05907708886314E-2</v>
      </c>
      <c r="W42" s="179">
        <v>1.20208749840746E-2</v>
      </c>
      <c r="X42" s="179">
        <v>1.3530984903039001E-2</v>
      </c>
      <c r="Y42" s="179">
        <v>1.50410948220035E-2</v>
      </c>
      <c r="Z42" s="179">
        <v>1.2170885903177E-2</v>
      </c>
      <c r="AA42" s="179">
        <v>1.25809157487236E-2</v>
      </c>
      <c r="AB42" s="179">
        <v>1.4031021300047099E-2</v>
      </c>
      <c r="AC42" s="179">
        <v>1.7351262976180899E-2</v>
      </c>
      <c r="AD42" s="179">
        <v>1.9401412203914101E-2</v>
      </c>
      <c r="AE42" s="179">
        <v>2.2961671350611699E-2</v>
      </c>
      <c r="AF42" s="179">
        <v>2.3471708475559901E-2</v>
      </c>
      <c r="AG42" s="179">
        <v>2.4631792916618701E-2</v>
      </c>
      <c r="AH42" s="179">
        <v>2.7722017850128702E-2</v>
      </c>
      <c r="AI42" s="179">
        <v>3.3932469900969299E-2</v>
      </c>
      <c r="AJ42" s="179">
        <v>3.7062697746239902E-2</v>
      </c>
      <c r="AK42" s="179">
        <v>3.23923577981843E-2</v>
      </c>
      <c r="AL42" s="179">
        <v>7.1575209867738604E-2</v>
      </c>
      <c r="AM42" s="134"/>
    </row>
    <row r="43" spans="1:39" x14ac:dyDescent="0.45">
      <c r="A43" s="76" t="s">
        <v>219</v>
      </c>
      <c r="B43" s="76" t="s">
        <v>5</v>
      </c>
      <c r="C43" s="76" t="s">
        <v>658</v>
      </c>
      <c r="D43" s="176">
        <v>0.56820135864823695</v>
      </c>
      <c r="E43" s="176">
        <v>7.6505568742238402E-3</v>
      </c>
      <c r="F43" s="176">
        <v>1.0600771616571599E-2</v>
      </c>
      <c r="G43" s="176">
        <v>1.19508698884934E-2</v>
      </c>
      <c r="H43" s="176">
        <v>1.2560914292843299E-2</v>
      </c>
      <c r="I43" s="176">
        <v>1.10708058297592E-2</v>
      </c>
      <c r="J43" s="176">
        <v>1.04207585136487E-2</v>
      </c>
      <c r="K43" s="176">
        <v>1.1640847322348401E-2</v>
      </c>
      <c r="L43" s="176">
        <v>1.41410293073889E-2</v>
      </c>
      <c r="M43" s="176">
        <v>1.6221180718942602E-2</v>
      </c>
      <c r="N43" s="176">
        <v>1.8731363431923199E-2</v>
      </c>
      <c r="O43" s="176">
        <v>1.9471417299495201E-2</v>
      </c>
      <c r="P43" s="176">
        <v>2.0461489365571201E-2</v>
      </c>
      <c r="Q43" s="176">
        <v>2.2581643688885499E-2</v>
      </c>
      <c r="R43" s="176">
        <v>2.5021821306285E-2</v>
      </c>
      <c r="S43" s="176">
        <v>2.41617587034311E-2</v>
      </c>
      <c r="T43" s="176">
        <v>1.44610526014741E-2</v>
      </c>
      <c r="U43" s="176">
        <v>2.4341771806353999E-2</v>
      </c>
      <c r="V43" s="179">
        <v>7.4605430433607603E-3</v>
      </c>
      <c r="W43" s="179">
        <v>9.4906908152136305E-3</v>
      </c>
      <c r="X43" s="179">
        <v>1.0800786175374799E-2</v>
      </c>
      <c r="Y43" s="179">
        <v>1.13908291238444E-2</v>
      </c>
      <c r="Z43" s="179">
        <v>9.8207148372389703E-3</v>
      </c>
      <c r="AA43" s="179">
        <v>1.02407454107258E-2</v>
      </c>
      <c r="AB43" s="179">
        <v>1.1430832035605E-2</v>
      </c>
      <c r="AC43" s="179">
        <v>1.38710096530045E-2</v>
      </c>
      <c r="AD43" s="179">
        <v>1.5261110836687001E-2</v>
      </c>
      <c r="AE43" s="179">
        <v>1.72512556967792E-2</v>
      </c>
      <c r="AF43" s="179">
        <v>1.8011311020231499E-2</v>
      </c>
      <c r="AG43" s="179">
        <v>1.9221399100991101E-2</v>
      </c>
      <c r="AH43" s="179">
        <v>2.1791586181612699E-2</v>
      </c>
      <c r="AI43" s="179">
        <v>2.45517870930974E-2</v>
      </c>
      <c r="AJ43" s="179">
        <v>2.4121755791670502E-2</v>
      </c>
      <c r="AK43" s="179">
        <v>1.8911376534846099E-2</v>
      </c>
      <c r="AL43" s="179">
        <v>4.9083572730314502E-2</v>
      </c>
      <c r="AM43" s="134"/>
    </row>
    <row r="44" spans="1:39" x14ac:dyDescent="0.45">
      <c r="A44" s="76" t="s">
        <v>219</v>
      </c>
      <c r="B44" s="76" t="s">
        <v>5</v>
      </c>
      <c r="C44" s="76" t="s">
        <v>659</v>
      </c>
      <c r="D44" s="176">
        <v>0.52317808146162903</v>
      </c>
      <c r="E44" s="176">
        <v>6.4004658817036E-3</v>
      </c>
      <c r="F44" s="176">
        <v>8.7806391314621292E-3</v>
      </c>
      <c r="G44" s="176">
        <v>9.5706966387349192E-3</v>
      </c>
      <c r="H44" s="176">
        <v>1.0430759241588801E-2</v>
      </c>
      <c r="I44" s="176">
        <v>8.7006333079408405E-3</v>
      </c>
      <c r="J44" s="176">
        <v>9.0806609696669899E-3</v>
      </c>
      <c r="K44" s="176">
        <v>9.8707184769397799E-3</v>
      </c>
      <c r="L44" s="176">
        <v>1.2170885903177E-2</v>
      </c>
      <c r="M44" s="176">
        <v>1.4841080263200201E-2</v>
      </c>
      <c r="N44" s="176">
        <v>1.63911930939253E-2</v>
      </c>
      <c r="O44" s="176">
        <v>1.7231254240898899E-2</v>
      </c>
      <c r="P44" s="176">
        <v>1.8841371439264998E-2</v>
      </c>
      <c r="Q44" s="176">
        <v>2.10315308581604E-2</v>
      </c>
      <c r="R44" s="176">
        <v>2.5221835865088301E-2</v>
      </c>
      <c r="S44" s="176">
        <v>2.2801659703569101E-2</v>
      </c>
      <c r="T44" s="176">
        <v>1.4771075167619101E-2</v>
      </c>
      <c r="U44" s="176">
        <v>2.5231836593028401E-2</v>
      </c>
      <c r="V44" s="179">
        <v>5.9004294846955099E-3</v>
      </c>
      <c r="W44" s="179">
        <v>7.8105685212664297E-3</v>
      </c>
      <c r="X44" s="179">
        <v>9.5106922710939505E-3</v>
      </c>
      <c r="Y44" s="179">
        <v>1.02807483224864E-2</v>
      </c>
      <c r="Z44" s="179">
        <v>7.98058089624918E-3</v>
      </c>
      <c r="AA44" s="179">
        <v>8.0305845359499896E-3</v>
      </c>
      <c r="AB44" s="179">
        <v>9.6307010063758896E-3</v>
      </c>
      <c r="AC44" s="179">
        <v>1.0690778168033099E-2</v>
      </c>
      <c r="AD44" s="179">
        <v>1.3210961608953801E-2</v>
      </c>
      <c r="AE44" s="179">
        <v>1.4811078079379701E-2</v>
      </c>
      <c r="AF44" s="179">
        <v>1.6631210564489199E-2</v>
      </c>
      <c r="AG44" s="179">
        <v>1.6611209108608901E-2</v>
      </c>
      <c r="AH44" s="179">
        <v>2.0571497372913E-2</v>
      </c>
      <c r="AI44" s="179">
        <v>2.4281767438712999E-2</v>
      </c>
      <c r="AJ44" s="179">
        <v>2.3531712843200901E-2</v>
      </c>
      <c r="AK44" s="179">
        <v>1.98514449612213E-2</v>
      </c>
      <c r="AL44" s="179">
        <v>5.2473819502029402E-2</v>
      </c>
      <c r="AM44" s="134"/>
    </row>
    <row r="45" spans="1:39" x14ac:dyDescent="0.45">
      <c r="A45" s="78" t="s">
        <v>217</v>
      </c>
      <c r="B45" s="78" t="s">
        <v>6</v>
      </c>
      <c r="C45" s="78" t="s">
        <v>660</v>
      </c>
      <c r="D45" s="175">
        <v>22.821551151442101</v>
      </c>
      <c r="E45" s="175">
        <v>0.41098991542889302</v>
      </c>
      <c r="F45" s="175">
        <v>0.480064943311591</v>
      </c>
      <c r="G45" s="175">
        <v>0.50605683522807199</v>
      </c>
      <c r="H45" s="175">
        <v>0.53720910276167599</v>
      </c>
      <c r="I45" s="175">
        <v>0.58376249132312896</v>
      </c>
      <c r="J45" s="175">
        <v>0.573821767750608</v>
      </c>
      <c r="K45" s="175">
        <v>0.63421616378124601</v>
      </c>
      <c r="L45" s="175">
        <v>0.72535279749994097</v>
      </c>
      <c r="M45" s="175">
        <v>0.80879887143265194</v>
      </c>
      <c r="N45" s="175">
        <v>0.87424363507307101</v>
      </c>
      <c r="O45" s="175">
        <v>0.75387487358528305</v>
      </c>
      <c r="P45" s="175">
        <v>0.71004168302355297</v>
      </c>
      <c r="Q45" s="175">
        <v>0.71581210304502696</v>
      </c>
      <c r="R45" s="175">
        <v>0.78575719425851898</v>
      </c>
      <c r="S45" s="175">
        <v>0.78746731873628695</v>
      </c>
      <c r="T45" s="175">
        <v>0.51070717372024699</v>
      </c>
      <c r="U45" s="175">
        <v>0.73329337548442997</v>
      </c>
      <c r="V45" s="178">
        <v>0.38971836710016799</v>
      </c>
      <c r="W45" s="178">
        <v>0.45466309434357999</v>
      </c>
      <c r="X45" s="178">
        <v>0.48016495059099201</v>
      </c>
      <c r="Y45" s="178">
        <v>0.51069717299230699</v>
      </c>
      <c r="Z45" s="178">
        <v>0.54967000977511704</v>
      </c>
      <c r="AA45" s="178">
        <v>0.54872994134874198</v>
      </c>
      <c r="AB45" s="178">
        <v>0.60980438687931104</v>
      </c>
      <c r="AC45" s="178">
        <v>0.70907161241335803</v>
      </c>
      <c r="AD45" s="178">
        <v>0.78011678370026805</v>
      </c>
      <c r="AE45" s="178">
        <v>0.84496150366427702</v>
      </c>
      <c r="AF45" s="178">
        <v>0.73326337330060898</v>
      </c>
      <c r="AG45" s="178">
        <v>0.71562208921416404</v>
      </c>
      <c r="AH45" s="178">
        <v>0.73604357566797396</v>
      </c>
      <c r="AI45" s="178">
        <v>0.824520015754586</v>
      </c>
      <c r="AJ45" s="178">
        <v>0.85451219884713203</v>
      </c>
      <c r="AK45" s="178">
        <v>0.616464871687459</v>
      </c>
      <c r="AL45" s="178">
        <v>1.3320569587177999</v>
      </c>
      <c r="AM45" s="134"/>
    </row>
    <row r="46" spans="1:39" x14ac:dyDescent="0.45">
      <c r="A46" s="76" t="s">
        <v>219</v>
      </c>
      <c r="B46" s="76" t="s">
        <v>6</v>
      </c>
      <c r="C46" s="76" t="s">
        <v>661</v>
      </c>
      <c r="D46" s="176">
        <v>1.67517193361682</v>
      </c>
      <c r="E46" s="176">
        <v>2.4381774718114702E-2</v>
      </c>
      <c r="F46" s="176">
        <v>3.0962253702741201E-2</v>
      </c>
      <c r="G46" s="176">
        <v>3.63026424227876E-2</v>
      </c>
      <c r="H46" s="176">
        <v>3.9242856437195203E-2</v>
      </c>
      <c r="I46" s="176">
        <v>3.9652886282741898E-2</v>
      </c>
      <c r="J46" s="176">
        <v>3.6092627136044199E-2</v>
      </c>
      <c r="K46" s="176">
        <v>4.10129852826039E-2</v>
      </c>
      <c r="L46" s="176">
        <v>5.0003639700809399E-2</v>
      </c>
      <c r="M46" s="176">
        <v>5.4643977465044499E-2</v>
      </c>
      <c r="N46" s="176">
        <v>5.7684198758853701E-2</v>
      </c>
      <c r="O46" s="176">
        <v>4.9653614222903701E-2</v>
      </c>
      <c r="P46" s="176">
        <v>5.1103719774227202E-2</v>
      </c>
      <c r="Q46" s="176">
        <v>6.1044443346748099E-2</v>
      </c>
      <c r="R46" s="176">
        <v>7.2565281933814604E-2</v>
      </c>
      <c r="S46" s="176">
        <v>7.16952186030205E-2</v>
      </c>
      <c r="T46" s="176">
        <v>4.4813261899865398E-2</v>
      </c>
      <c r="U46" s="176">
        <v>6.8364976198946603E-2</v>
      </c>
      <c r="V46" s="179">
        <v>2.3481709203500099E-2</v>
      </c>
      <c r="W46" s="179">
        <v>2.8882102291187501E-2</v>
      </c>
      <c r="X46" s="179">
        <v>3.4462508481797799E-2</v>
      </c>
      <c r="Y46" s="179">
        <v>3.6942689010957999E-2</v>
      </c>
      <c r="Z46" s="179">
        <v>3.3512439327482497E-2</v>
      </c>
      <c r="AA46" s="179">
        <v>2.95121481514177E-2</v>
      </c>
      <c r="AB46" s="179">
        <v>3.5512584915514803E-2</v>
      </c>
      <c r="AC46" s="179">
        <v>4.51832888336514E-2</v>
      </c>
      <c r="AD46" s="179">
        <v>4.9523604759681601E-2</v>
      </c>
      <c r="AE46" s="179">
        <v>5.36039017592677E-2</v>
      </c>
      <c r="AF46" s="179">
        <v>4.7363447524606701E-2</v>
      </c>
      <c r="AG46" s="179">
        <v>5.1393740884491897E-2</v>
      </c>
      <c r="AH46" s="179">
        <v>6.0944436067346501E-2</v>
      </c>
      <c r="AI46" s="179">
        <v>7.2095247720627004E-2</v>
      </c>
      <c r="AJ46" s="179">
        <v>7.2345265919131096E-2</v>
      </c>
      <c r="AK46" s="179">
        <v>4.9393595296459501E-2</v>
      </c>
      <c r="AL46" s="179">
        <v>0.121798865583232</v>
      </c>
      <c r="AM46" s="134"/>
    </row>
    <row r="47" spans="1:39" x14ac:dyDescent="0.45">
      <c r="A47" s="76" t="s">
        <v>219</v>
      </c>
      <c r="B47" s="76" t="s">
        <v>6</v>
      </c>
      <c r="C47" s="76" t="s">
        <v>662</v>
      </c>
      <c r="D47" s="176">
        <v>15.1363517556335</v>
      </c>
      <c r="E47" s="176">
        <v>0.29844172319031098</v>
      </c>
      <c r="F47" s="176">
        <v>0.33662450246584902</v>
      </c>
      <c r="G47" s="176">
        <v>0.34447507389887599</v>
      </c>
      <c r="H47" s="176">
        <v>0.36096627427220301</v>
      </c>
      <c r="I47" s="176">
        <v>0.41413014400210402</v>
      </c>
      <c r="J47" s="176">
        <v>0.410069848458398</v>
      </c>
      <c r="K47" s="176">
        <v>0.44937270926323403</v>
      </c>
      <c r="L47" s="176">
        <v>0.50033641884629898</v>
      </c>
      <c r="M47" s="176">
        <v>0.55662051569352999</v>
      </c>
      <c r="N47" s="176">
        <v>0.61493476031261396</v>
      </c>
      <c r="O47" s="176">
        <v>0.52438816954238798</v>
      </c>
      <c r="P47" s="176">
        <v>0.464073779335272</v>
      </c>
      <c r="Q47" s="176">
        <v>0.43465163773531601</v>
      </c>
      <c r="R47" s="176">
        <v>0.45972346268130199</v>
      </c>
      <c r="S47" s="176">
        <v>0.468034067599576</v>
      </c>
      <c r="T47" s="176">
        <v>0.31483291628423599</v>
      </c>
      <c r="U47" s="176">
        <v>0.41756039368557901</v>
      </c>
      <c r="V47" s="179">
        <v>0.28010038814805399</v>
      </c>
      <c r="W47" s="179">
        <v>0.31824316451183099</v>
      </c>
      <c r="X47" s="179">
        <v>0.32730382402561797</v>
      </c>
      <c r="Y47" s="179">
        <v>0.34382502658276498</v>
      </c>
      <c r="Z47" s="179">
        <v>0.39921905864332202</v>
      </c>
      <c r="AA47" s="179">
        <v>0.41068989359068803</v>
      </c>
      <c r="AB47" s="179">
        <v>0.44735256221932101</v>
      </c>
      <c r="AC47" s="179">
        <v>0.50667688036036196</v>
      </c>
      <c r="AD47" s="179">
        <v>0.55110011387056101</v>
      </c>
      <c r="AE47" s="179">
        <v>0.603903957394615</v>
      </c>
      <c r="AF47" s="179">
        <v>0.51293733605090297</v>
      </c>
      <c r="AG47" s="179">
        <v>0.471174296172787</v>
      </c>
      <c r="AH47" s="179">
        <v>0.45515313001264801</v>
      </c>
      <c r="AI47" s="179">
        <v>0.49570608181000397</v>
      </c>
      <c r="AJ47" s="179">
        <v>0.52973855899037503</v>
      </c>
      <c r="AK47" s="179">
        <v>0.38291787210085798</v>
      </c>
      <c r="AL47" s="179">
        <v>0.73107321388171398</v>
      </c>
      <c r="AM47" s="134"/>
    </row>
    <row r="48" spans="1:39" x14ac:dyDescent="0.45">
      <c r="A48" s="76" t="s">
        <v>219</v>
      </c>
      <c r="B48" s="76" t="s">
        <v>6</v>
      </c>
      <c r="C48" s="76" t="s">
        <v>663</v>
      </c>
      <c r="D48" s="176">
        <v>2.6307114861154601</v>
      </c>
      <c r="E48" s="176">
        <v>3.8722818584306803E-2</v>
      </c>
      <c r="F48" s="176">
        <v>5.0793697208082203E-2</v>
      </c>
      <c r="G48" s="176">
        <v>5.6404105582512999E-2</v>
      </c>
      <c r="H48" s="176">
        <v>5.9904360361569702E-2</v>
      </c>
      <c r="I48" s="176">
        <v>5.4263949803318397E-2</v>
      </c>
      <c r="J48" s="176">
        <v>5.4954000031189498E-2</v>
      </c>
      <c r="K48" s="176">
        <v>6.3914652265574606E-2</v>
      </c>
      <c r="L48" s="176">
        <v>8.0475857734482695E-2</v>
      </c>
      <c r="M48" s="176">
        <v>8.9116486674782502E-2</v>
      </c>
      <c r="N48" s="176">
        <v>8.7306354917613196E-2</v>
      </c>
      <c r="O48" s="176">
        <v>7.4075391852779005E-2</v>
      </c>
      <c r="P48" s="176">
        <v>8.4056118337060601E-2</v>
      </c>
      <c r="Q48" s="176">
        <v>9.8487168754714194E-2</v>
      </c>
      <c r="R48" s="176">
        <v>0.11637847103966401</v>
      </c>
      <c r="S48" s="176">
        <v>0.10746782244498</v>
      </c>
      <c r="T48" s="176">
        <v>6.15144775599357E-2</v>
      </c>
      <c r="U48" s="176">
        <v>0.107037791143553</v>
      </c>
      <c r="V48" s="179">
        <v>3.8352791650520801E-2</v>
      </c>
      <c r="W48" s="179">
        <v>4.8083499936298298E-2</v>
      </c>
      <c r="X48" s="179">
        <v>5.4283951259198701E-2</v>
      </c>
      <c r="Y48" s="179">
        <v>5.7404178376529197E-2</v>
      </c>
      <c r="Z48" s="179">
        <v>4.8513531237725303E-2</v>
      </c>
      <c r="AA48" s="179">
        <v>4.6213363811488099E-2</v>
      </c>
      <c r="AB48" s="179">
        <v>5.7274168913307097E-2</v>
      </c>
      <c r="AC48" s="179">
        <v>7.2025242625045893E-2</v>
      </c>
      <c r="AD48" s="179">
        <v>8.0355848999200702E-2</v>
      </c>
      <c r="AE48" s="179">
        <v>8.0665871565345701E-2</v>
      </c>
      <c r="AF48" s="179">
        <v>7.1255186573653401E-2</v>
      </c>
      <c r="AG48" s="179">
        <v>8.1145906506473506E-2</v>
      </c>
      <c r="AH48" s="179">
        <v>9.7877124350364303E-2</v>
      </c>
      <c r="AI48" s="179">
        <v>0.115878434642656</v>
      </c>
      <c r="AJ48" s="179">
        <v>0.108817920716901</v>
      </c>
      <c r="AK48" s="179">
        <v>7.3995386029257801E-2</v>
      </c>
      <c r="AL48" s="179">
        <v>0.21369555462537901</v>
      </c>
      <c r="AM48" s="134"/>
    </row>
    <row r="49" spans="1:39" x14ac:dyDescent="0.45">
      <c r="A49" s="76" t="s">
        <v>219</v>
      </c>
      <c r="B49" s="76" t="s">
        <v>6</v>
      </c>
      <c r="C49" s="76" t="s">
        <v>664</v>
      </c>
      <c r="D49" s="176">
        <v>3.3793159760762799</v>
      </c>
      <c r="E49" s="176">
        <v>4.94435989361603E-2</v>
      </c>
      <c r="F49" s="176">
        <v>6.1684489934918499E-2</v>
      </c>
      <c r="G49" s="176">
        <v>6.8875013323894896E-2</v>
      </c>
      <c r="H49" s="176">
        <v>7.7095611690707902E-2</v>
      </c>
      <c r="I49" s="176">
        <v>7.5715511234965602E-2</v>
      </c>
      <c r="J49" s="176">
        <v>7.2705292124976895E-2</v>
      </c>
      <c r="K49" s="176">
        <v>7.9915816969833603E-2</v>
      </c>
      <c r="L49" s="176">
        <v>9.4536881218350299E-2</v>
      </c>
      <c r="M49" s="176">
        <v>0.108417891599295</v>
      </c>
      <c r="N49" s="176">
        <v>0.11431832108399</v>
      </c>
      <c r="O49" s="176">
        <v>0.105757697967212</v>
      </c>
      <c r="P49" s="176">
        <v>0.11080806557699401</v>
      </c>
      <c r="Q49" s="176">
        <v>0.121628853208249</v>
      </c>
      <c r="R49" s="176">
        <v>0.137089978603739</v>
      </c>
      <c r="S49" s="176">
        <v>0.14027021008871099</v>
      </c>
      <c r="T49" s="176">
        <v>8.9546517976209494E-2</v>
      </c>
      <c r="U49" s="176">
        <v>0.14033021445635199</v>
      </c>
      <c r="V49" s="179">
        <v>4.7783478098093503E-2</v>
      </c>
      <c r="W49" s="179">
        <v>5.9454327604262398E-2</v>
      </c>
      <c r="X49" s="179">
        <v>6.4114666824377803E-2</v>
      </c>
      <c r="Y49" s="179">
        <v>7.2525279022053996E-2</v>
      </c>
      <c r="Z49" s="179">
        <v>6.8424980566587607E-2</v>
      </c>
      <c r="AA49" s="179">
        <v>6.2314535795148701E-2</v>
      </c>
      <c r="AB49" s="179">
        <v>6.96650708311677E-2</v>
      </c>
      <c r="AC49" s="179">
        <v>8.5186200594298905E-2</v>
      </c>
      <c r="AD49" s="179">
        <v>9.9137216070824694E-2</v>
      </c>
      <c r="AE49" s="179">
        <v>0.106787772945049</v>
      </c>
      <c r="AF49" s="179">
        <v>0.101707403151446</v>
      </c>
      <c r="AG49" s="179">
        <v>0.111908145650411</v>
      </c>
      <c r="AH49" s="179">
        <v>0.122068885237616</v>
      </c>
      <c r="AI49" s="179">
        <v>0.14084025158130001</v>
      </c>
      <c r="AJ49" s="179">
        <v>0.14361045322072499</v>
      </c>
      <c r="AK49" s="179">
        <v>0.11015801826088301</v>
      </c>
      <c r="AL49" s="179">
        <v>0.26548932462747699</v>
      </c>
      <c r="AM49" s="134"/>
    </row>
    <row r="50" spans="1:39" x14ac:dyDescent="0.45">
      <c r="A50" s="78" t="s">
        <v>217</v>
      </c>
      <c r="B50" s="78" t="s">
        <v>7</v>
      </c>
      <c r="C50" s="78" t="s">
        <v>665</v>
      </c>
      <c r="D50" s="175">
        <v>9.7135870395439508</v>
      </c>
      <c r="E50" s="175">
        <v>0.129649437016259</v>
      </c>
      <c r="F50" s="175">
        <v>0.162311814468827</v>
      </c>
      <c r="G50" s="175">
        <v>0.187463645238334</v>
      </c>
      <c r="H50" s="175">
        <v>0.198404441604872</v>
      </c>
      <c r="I50" s="175">
        <v>0.17896302648919701</v>
      </c>
      <c r="J50" s="175">
        <v>0.176262829945353</v>
      </c>
      <c r="K50" s="175">
        <v>0.203124785192628</v>
      </c>
      <c r="L50" s="175">
        <v>0.25405849259187202</v>
      </c>
      <c r="M50" s="175">
        <v>0.30636229971891898</v>
      </c>
      <c r="N50" s="175">
        <v>0.32296350809958801</v>
      </c>
      <c r="O50" s="175">
        <v>0.29188124566156498</v>
      </c>
      <c r="P50" s="175">
        <v>0.31887321037206201</v>
      </c>
      <c r="Q50" s="175">
        <v>0.358686108301846</v>
      </c>
      <c r="R50" s="175">
        <v>0.40723964245133198</v>
      </c>
      <c r="S50" s="175">
        <v>0.41246002243609597</v>
      </c>
      <c r="T50" s="175">
        <v>0.25330843799635999</v>
      </c>
      <c r="U50" s="175">
        <v>0.42706108522873298</v>
      </c>
      <c r="V50" s="178">
        <v>0.125609142928433</v>
      </c>
      <c r="W50" s="178">
        <v>0.155011283072509</v>
      </c>
      <c r="X50" s="178">
        <v>0.17744291584229199</v>
      </c>
      <c r="Y50" s="178">
        <v>0.19149393859822</v>
      </c>
      <c r="Z50" s="178">
        <v>0.16187178243945999</v>
      </c>
      <c r="AA50" s="178">
        <v>0.158001500726618</v>
      </c>
      <c r="AB50" s="178">
        <v>0.19176395825260401</v>
      </c>
      <c r="AC50" s="178">
        <v>0.24096753971820101</v>
      </c>
      <c r="AD50" s="178">
        <v>0.28489073683139099</v>
      </c>
      <c r="AE50" s="178">
        <v>0.31491292210775701</v>
      </c>
      <c r="AF50" s="178">
        <v>0.29698161691104702</v>
      </c>
      <c r="AG50" s="178">
        <v>0.33149412903254599</v>
      </c>
      <c r="AH50" s="178">
        <v>0.376587411314736</v>
      </c>
      <c r="AI50" s="178">
        <v>0.43639176439690402</v>
      </c>
      <c r="AJ50" s="178">
        <v>0.45962345540190003</v>
      </c>
      <c r="AK50" s="178">
        <v>0.34524512995026801</v>
      </c>
      <c r="AL50" s="178">
        <v>0.87622377920522299</v>
      </c>
      <c r="AM50" s="134"/>
    </row>
    <row r="51" spans="1:39" x14ac:dyDescent="0.45">
      <c r="A51" s="76" t="s">
        <v>219</v>
      </c>
      <c r="B51" s="76" t="s">
        <v>7</v>
      </c>
      <c r="C51" s="76" t="s">
        <v>264</v>
      </c>
      <c r="D51" s="176">
        <v>2.1521066490831391</v>
      </c>
      <c r="E51" s="176">
        <v>2.4301768894593401E-2</v>
      </c>
      <c r="F51" s="176">
        <v>3.1062260982142785E-2</v>
      </c>
      <c r="G51" s="176">
        <v>3.9242856437195203E-2</v>
      </c>
      <c r="H51" s="176">
        <v>4.1042987466424444E-2</v>
      </c>
      <c r="I51" s="176">
        <v>3.4692525224421594E-2</v>
      </c>
      <c r="J51" s="176">
        <v>3.5512584915514851E-2</v>
      </c>
      <c r="K51" s="176">
        <v>4.060295543705722E-2</v>
      </c>
      <c r="L51" s="176">
        <v>5.1793770002098338E-2</v>
      </c>
      <c r="M51" s="176">
        <v>6.328460640534439E-2</v>
      </c>
      <c r="N51" s="176">
        <v>6.7054880838785413E-2</v>
      </c>
      <c r="O51" s="176">
        <v>6.4154669736138398E-2</v>
      </c>
      <c r="P51" s="176">
        <v>7.2765296492617801E-2</v>
      </c>
      <c r="Q51" s="176">
        <v>8.20959756607888E-2</v>
      </c>
      <c r="R51" s="176">
        <v>9.3506806240513607E-2</v>
      </c>
      <c r="S51" s="176">
        <v>9.8657181129697E-2</v>
      </c>
      <c r="T51" s="176">
        <v>6.22345299716274E-2</v>
      </c>
      <c r="U51" s="176">
        <v>0.10666776420976661</v>
      </c>
      <c r="V51" s="179">
        <v>2.3891739049046738E-2</v>
      </c>
      <c r="W51" s="179">
        <v>2.997218163666512E-2</v>
      </c>
      <c r="X51" s="179">
        <v>3.7012694106539151E-2</v>
      </c>
      <c r="Y51" s="179">
        <v>3.9652886282741918E-2</v>
      </c>
      <c r="Z51" s="179">
        <v>3.0802242055698582E-2</v>
      </c>
      <c r="AA51" s="179">
        <v>2.9482145967597198E-2</v>
      </c>
      <c r="AB51" s="179">
        <v>3.5972618400762282E-2</v>
      </c>
      <c r="AC51" s="179">
        <v>4.5963345612984069E-2</v>
      </c>
      <c r="AD51" s="179">
        <v>5.6874139795700676E-2</v>
      </c>
      <c r="AE51" s="179">
        <v>6.3844647169993385E-2</v>
      </c>
      <c r="AF51" s="179">
        <v>6.2964583111259187E-2</v>
      </c>
      <c r="AG51" s="179">
        <v>7.3185327066104602E-2</v>
      </c>
      <c r="AH51" s="179">
        <v>8.3656089219454097E-2</v>
      </c>
      <c r="AI51" s="179">
        <v>9.9577248100191793E-2</v>
      </c>
      <c r="AJ51" s="179">
        <v>0.10922795056244809</v>
      </c>
      <c r="AK51" s="179">
        <v>8.9826538358534005E-2</v>
      </c>
      <c r="AL51" s="179">
        <v>0.23152685254268729</v>
      </c>
      <c r="AM51" s="134"/>
    </row>
    <row r="52" spans="1:39" x14ac:dyDescent="0.45">
      <c r="A52" s="76" t="s">
        <v>219</v>
      </c>
      <c r="B52" s="76" t="s">
        <v>7</v>
      </c>
      <c r="C52" s="76" t="s">
        <v>265</v>
      </c>
      <c r="D52" s="176">
        <v>4.8492029672653967</v>
      </c>
      <c r="E52" s="176">
        <v>7.1645214963319798E-2</v>
      </c>
      <c r="F52" s="176">
        <v>8.6786317064724797E-2</v>
      </c>
      <c r="G52" s="176">
        <v>9.6887052284288303E-2</v>
      </c>
      <c r="H52" s="176">
        <v>0.1023874526513773</v>
      </c>
      <c r="I52" s="176">
        <v>9.9627251739892606E-2</v>
      </c>
      <c r="J52" s="176">
        <v>9.5766970754990105E-2</v>
      </c>
      <c r="K52" s="176">
        <v>0.10683777658474941</v>
      </c>
      <c r="L52" s="176">
        <v>0.13132955931020571</v>
      </c>
      <c r="M52" s="176">
        <v>0.15883156114565139</v>
      </c>
      <c r="N52" s="176">
        <v>0.17323260937948412</v>
      </c>
      <c r="O52" s="176">
        <v>0.1509409868008631</v>
      </c>
      <c r="P52" s="176">
        <v>0.15596135222682481</v>
      </c>
      <c r="Q52" s="176">
        <v>0.16770220682857429</v>
      </c>
      <c r="R52" s="176">
        <v>0.1918139618923046</v>
      </c>
      <c r="S52" s="176">
        <v>0.19675432149474528</v>
      </c>
      <c r="T52" s="176">
        <v>0.11997873309812199</v>
      </c>
      <c r="U52" s="176">
        <v>0.18942378791460601</v>
      </c>
      <c r="V52" s="179">
        <v>6.8454982750408108E-2</v>
      </c>
      <c r="W52" s="179">
        <v>8.3226057918027202E-2</v>
      </c>
      <c r="X52" s="179">
        <v>9.1846685402446698E-2</v>
      </c>
      <c r="Y52" s="179">
        <v>0.1001172874089606</v>
      </c>
      <c r="Z52" s="179">
        <v>8.9516515792388993E-2</v>
      </c>
      <c r="AA52" s="179">
        <v>8.8836466292458005E-2</v>
      </c>
      <c r="AB52" s="179">
        <v>0.10505764701140051</v>
      </c>
      <c r="AC52" s="179">
        <v>0.12892938460456668</v>
      </c>
      <c r="AD52" s="179">
        <v>0.15217107633750301</v>
      </c>
      <c r="AE52" s="179">
        <v>0.16966234950484599</v>
      </c>
      <c r="AF52" s="179">
        <v>0.15639138352825152</v>
      </c>
      <c r="AG52" s="179">
        <v>0.16646211656399398</v>
      </c>
      <c r="AH52" s="179">
        <v>0.18153321356981861</v>
      </c>
      <c r="AI52" s="179">
        <v>0.2073150901995563</v>
      </c>
      <c r="AJ52" s="179">
        <v>0.2240063051316861</v>
      </c>
      <c r="AK52" s="179">
        <v>0.16162176424095581</v>
      </c>
      <c r="AL52" s="179">
        <v>0.37814752487340142</v>
      </c>
      <c r="AM52" s="134"/>
    </row>
    <row r="53" spans="1:39" x14ac:dyDescent="0.45">
      <c r="A53" s="76" t="s">
        <v>219</v>
      </c>
      <c r="B53" s="76" t="s">
        <v>7</v>
      </c>
      <c r="C53" s="76" t="s">
        <v>266</v>
      </c>
      <c r="D53" s="176">
        <v>2.7122774231954199</v>
      </c>
      <c r="E53" s="176">
        <v>3.3702453158345518E-2</v>
      </c>
      <c r="F53" s="176">
        <v>4.4463236421959762E-2</v>
      </c>
      <c r="G53" s="176">
        <v>5.13337365168509E-2</v>
      </c>
      <c r="H53" s="176">
        <v>5.49740014870699E-2</v>
      </c>
      <c r="I53" s="176">
        <v>4.4643249524882703E-2</v>
      </c>
      <c r="J53" s="176">
        <v>4.498327427484819E-2</v>
      </c>
      <c r="K53" s="176">
        <v>5.5684053170821396E-2</v>
      </c>
      <c r="L53" s="176">
        <v>7.0935163279568197E-2</v>
      </c>
      <c r="M53" s="176">
        <v>8.4246132167923704E-2</v>
      </c>
      <c r="N53" s="176">
        <v>8.2676017881318203E-2</v>
      </c>
      <c r="O53" s="176">
        <v>7.6785589124562903E-2</v>
      </c>
      <c r="P53" s="176">
        <v>9.0146561652619195E-2</v>
      </c>
      <c r="Q53" s="176">
        <v>0.10888792581248259</v>
      </c>
      <c r="R53" s="176">
        <v>0.1219188743185135</v>
      </c>
      <c r="S53" s="176">
        <v>0.11704851981165471</v>
      </c>
      <c r="T53" s="176">
        <v>7.1095174926610896E-2</v>
      </c>
      <c r="U53" s="176">
        <v>0.13096953310435999</v>
      </c>
      <c r="V53" s="179">
        <v>3.3262421128978391E-2</v>
      </c>
      <c r="W53" s="179">
        <v>4.1813043517816832E-2</v>
      </c>
      <c r="X53" s="179">
        <v>4.8583536333306442E-2</v>
      </c>
      <c r="Y53" s="179">
        <v>5.17237649065172E-2</v>
      </c>
      <c r="Z53" s="179">
        <v>4.1553024591372605E-2</v>
      </c>
      <c r="AA53" s="179">
        <v>3.9682888466562351E-2</v>
      </c>
      <c r="AB53" s="179">
        <v>5.0733692840441304E-2</v>
      </c>
      <c r="AC53" s="179">
        <v>6.6074809500649603E-2</v>
      </c>
      <c r="AD53" s="179">
        <v>7.5845520698187702E-2</v>
      </c>
      <c r="AE53" s="179">
        <v>8.1405925432917803E-2</v>
      </c>
      <c r="AF53" s="179">
        <v>7.7625650271536589E-2</v>
      </c>
      <c r="AG53" s="179">
        <v>9.1846685402446809E-2</v>
      </c>
      <c r="AH53" s="179">
        <v>0.1113981085254632</v>
      </c>
      <c r="AI53" s="179">
        <v>0.1294994260971562</v>
      </c>
      <c r="AJ53" s="179">
        <v>0.12638919970776591</v>
      </c>
      <c r="AK53" s="179">
        <v>9.3796827350778308E-2</v>
      </c>
      <c r="AL53" s="179">
        <v>0.26654940178913472</v>
      </c>
      <c r="AM53" s="135"/>
    </row>
    <row r="54" spans="1:39" x14ac:dyDescent="0.45">
      <c r="A54" s="78" t="s">
        <v>217</v>
      </c>
      <c r="B54" s="78" t="s">
        <v>26</v>
      </c>
      <c r="C54" s="78" t="s">
        <v>674</v>
      </c>
      <c r="D54" s="175">
        <v>10.696398577135399</v>
      </c>
      <c r="E54" s="175">
        <v>0.17704288672468599</v>
      </c>
      <c r="F54" s="175">
        <v>0.20854517973619599</v>
      </c>
      <c r="G54" s="175">
        <v>0.23369701050570299</v>
      </c>
      <c r="H54" s="175">
        <v>0.25111827857746499</v>
      </c>
      <c r="I54" s="175">
        <v>0.233937027976267</v>
      </c>
      <c r="J54" s="175">
        <v>0.22140611586724401</v>
      </c>
      <c r="K54" s="175">
        <v>0.25336844236400102</v>
      </c>
      <c r="L54" s="175">
        <v>0.30010184402837797</v>
      </c>
      <c r="M54" s="175">
        <v>0.34343499819309897</v>
      </c>
      <c r="N54" s="175">
        <v>0.35513584988308899</v>
      </c>
      <c r="O54" s="175">
        <v>0.32126338434975998</v>
      </c>
      <c r="P54" s="175">
        <v>0.34194488973001502</v>
      </c>
      <c r="Q54" s="175">
        <v>0.37390721622677198</v>
      </c>
      <c r="R54" s="175">
        <v>0.41934052325892801</v>
      </c>
      <c r="S54" s="175">
        <v>0.425250953471563</v>
      </c>
      <c r="T54" s="175">
        <v>0.26977963691380702</v>
      </c>
      <c r="U54" s="175">
        <v>0.44290223828594899</v>
      </c>
      <c r="V54" s="178">
        <v>0.16679214058601999</v>
      </c>
      <c r="W54" s="178">
        <v>0.20089462286197199</v>
      </c>
      <c r="X54" s="178">
        <v>0.21984600230857901</v>
      </c>
      <c r="Y54" s="178">
        <v>0.23780730968910899</v>
      </c>
      <c r="Z54" s="178">
        <v>0.207625112765701</v>
      </c>
      <c r="AA54" s="178">
        <v>0.20104463378107401</v>
      </c>
      <c r="AB54" s="178">
        <v>0.239547436350698</v>
      </c>
      <c r="AC54" s="178">
        <v>0.28416068369176001</v>
      </c>
      <c r="AD54" s="178">
        <v>0.32365355832745901</v>
      </c>
      <c r="AE54" s="178">
        <v>0.34632520856780602</v>
      </c>
      <c r="AF54" s="178">
        <v>0.32183342584234897</v>
      </c>
      <c r="AG54" s="178">
        <v>0.34775531266324899</v>
      </c>
      <c r="AH54" s="178">
        <v>0.38408795726985701</v>
      </c>
      <c r="AI54" s="178">
        <v>0.42946125993437201</v>
      </c>
      <c r="AJ54" s="178">
        <v>0.43719182263211698</v>
      </c>
      <c r="AK54" s="178">
        <v>0.32855391501813802</v>
      </c>
      <c r="AL54" s="178">
        <v>0.84764169875224105</v>
      </c>
      <c r="AM54" s="135"/>
    </row>
    <row r="55" spans="1:39" x14ac:dyDescent="0.45">
      <c r="A55" s="76" t="s">
        <v>219</v>
      </c>
      <c r="B55" s="76" t="s">
        <v>26</v>
      </c>
      <c r="C55" s="76" t="s">
        <v>675</v>
      </c>
      <c r="D55" s="176">
        <v>5.3131267356815597</v>
      </c>
      <c r="E55" s="176">
        <v>9.5356940909443494E-2</v>
      </c>
      <c r="F55" s="176">
        <v>0.109007934547765</v>
      </c>
      <c r="G55" s="176">
        <v>0.119308684326131</v>
      </c>
      <c r="H55" s="176">
        <v>0.12775929943556799</v>
      </c>
      <c r="I55" s="176">
        <v>0.121768863399411</v>
      </c>
      <c r="J55" s="176">
        <v>0.11572842372355301</v>
      </c>
      <c r="K55" s="176">
        <v>0.13150957241312899</v>
      </c>
      <c r="L55" s="176">
        <v>0.156511392263533</v>
      </c>
      <c r="M55" s="176">
        <v>0.17569278845276401</v>
      </c>
      <c r="N55" s="176">
        <v>0.17792295078341999</v>
      </c>
      <c r="O55" s="176">
        <v>0.159591616469103</v>
      </c>
      <c r="P55" s="176">
        <v>0.16281185086583499</v>
      </c>
      <c r="Q55" s="176">
        <v>0.17642284159239599</v>
      </c>
      <c r="R55" s="176">
        <v>0.19482418100229401</v>
      </c>
      <c r="S55" s="176">
        <v>0.20295477281764501</v>
      </c>
      <c r="T55" s="176">
        <v>0.132109616089538</v>
      </c>
      <c r="U55" s="176">
        <v>0.21509565653700199</v>
      </c>
      <c r="V55" s="179">
        <v>8.79664029616639E-2</v>
      </c>
      <c r="W55" s="179">
        <v>0.10444760260705099</v>
      </c>
      <c r="X55" s="179">
        <v>0.11059805029024999</v>
      </c>
      <c r="Y55" s="179">
        <v>0.12098880662007799</v>
      </c>
      <c r="Z55" s="179">
        <v>0.11251819005476101</v>
      </c>
      <c r="AA55" s="179">
        <v>0.108897926540423</v>
      </c>
      <c r="AB55" s="179">
        <v>0.12664921863421</v>
      </c>
      <c r="AC55" s="179">
        <v>0.150280938756813</v>
      </c>
      <c r="AD55" s="179">
        <v>0.169572342953385</v>
      </c>
      <c r="AE55" s="179">
        <v>0.17724290128348899</v>
      </c>
      <c r="AF55" s="179">
        <v>0.16062169144694</v>
      </c>
      <c r="AG55" s="179">
        <v>0.16961234586514601</v>
      </c>
      <c r="AH55" s="179">
        <v>0.183643367165193</v>
      </c>
      <c r="AI55" s="179">
        <v>0.20184469201628699</v>
      </c>
      <c r="AJ55" s="179">
        <v>0.20904521613320401</v>
      </c>
      <c r="AK55" s="179">
        <v>0.15513129180779101</v>
      </c>
      <c r="AL55" s="179">
        <v>0.38968836491634801</v>
      </c>
      <c r="AM55" s="135"/>
    </row>
    <row r="56" spans="1:39" x14ac:dyDescent="0.45">
      <c r="A56" s="76" t="s">
        <v>219</v>
      </c>
      <c r="B56" s="76" t="s">
        <v>26</v>
      </c>
      <c r="C56" s="76" t="s">
        <v>676</v>
      </c>
      <c r="D56" s="176">
        <v>0.71991240150049296</v>
      </c>
      <c r="E56" s="176">
        <v>1.03407526901274E-2</v>
      </c>
      <c r="F56" s="176">
        <v>1.3070951417791601E-2</v>
      </c>
      <c r="G56" s="176">
        <v>1.4801077351439601E-2</v>
      </c>
      <c r="H56" s="176">
        <v>1.7321260792360401E-2</v>
      </c>
      <c r="I56" s="176">
        <v>1.34809812633382E-2</v>
      </c>
      <c r="J56" s="176">
        <v>1.36909965500816E-2</v>
      </c>
      <c r="K56" s="176">
        <v>1.55811341307722E-2</v>
      </c>
      <c r="L56" s="176">
        <v>1.8771366343683801E-2</v>
      </c>
      <c r="M56" s="176">
        <v>2.1771584725732401E-2</v>
      </c>
      <c r="N56" s="176">
        <v>2.18215883654332E-2</v>
      </c>
      <c r="O56" s="176">
        <v>2.00514595200246E-2</v>
      </c>
      <c r="P56" s="176">
        <v>2.5091826401866201E-2</v>
      </c>
      <c r="Q56" s="176">
        <v>2.9212126313212902E-2</v>
      </c>
      <c r="R56" s="176">
        <v>3.2202343967321301E-2</v>
      </c>
      <c r="S56" s="176">
        <v>3.0782240599818302E-2</v>
      </c>
      <c r="T56" s="176">
        <v>1.8061314659932399E-2</v>
      </c>
      <c r="U56" s="176">
        <v>3.1762311937954098E-2</v>
      </c>
      <c r="V56" s="179">
        <v>9.8407162931192903E-3</v>
      </c>
      <c r="W56" s="179">
        <v>1.2950942682509599E-2</v>
      </c>
      <c r="X56" s="179">
        <v>1.40710242118078E-2</v>
      </c>
      <c r="Y56" s="179">
        <v>1.5631137770473001E-2</v>
      </c>
      <c r="Z56" s="179">
        <v>1.13008225723829E-2</v>
      </c>
      <c r="AA56" s="179">
        <v>1.1550840770887E-2</v>
      </c>
      <c r="AB56" s="179">
        <v>1.54011210278493E-2</v>
      </c>
      <c r="AC56" s="179">
        <v>1.69812360423949E-2</v>
      </c>
      <c r="AD56" s="179">
        <v>1.9881447145041801E-2</v>
      </c>
      <c r="AE56" s="179">
        <v>2.0561496644972799E-2</v>
      </c>
      <c r="AF56" s="179">
        <v>2.02414733508876E-2</v>
      </c>
      <c r="AG56" s="179">
        <v>2.4921814026883399E-2</v>
      </c>
      <c r="AH56" s="179">
        <v>3.0252202018989701E-2</v>
      </c>
      <c r="AI56" s="179">
        <v>3.32424196730981E-2</v>
      </c>
      <c r="AJ56" s="179">
        <v>2.97721670778619E-2</v>
      </c>
      <c r="AK56" s="179">
        <v>2.2641648056526499E-2</v>
      </c>
      <c r="AL56" s="179">
        <v>6.2854575103917398E-2</v>
      </c>
      <c r="AM56" s="135"/>
    </row>
    <row r="57" spans="1:39" x14ac:dyDescent="0.45">
      <c r="A57" s="76" t="s">
        <v>219</v>
      </c>
      <c r="B57" s="76" t="s">
        <v>26</v>
      </c>
      <c r="C57" s="76" t="s">
        <v>677</v>
      </c>
      <c r="D57" s="176">
        <v>2.0074761216125201</v>
      </c>
      <c r="E57" s="176">
        <v>3.1382284276228002E-2</v>
      </c>
      <c r="F57" s="176">
        <v>3.8322789466700299E-2</v>
      </c>
      <c r="G57" s="176">
        <v>4.3933197841131102E-2</v>
      </c>
      <c r="H57" s="176">
        <v>4.5773331782120903E-2</v>
      </c>
      <c r="I57" s="176">
        <v>4.8753548708289199E-2</v>
      </c>
      <c r="J57" s="176">
        <v>4.09329794590826E-2</v>
      </c>
      <c r="K57" s="176">
        <v>4.69434169511199E-2</v>
      </c>
      <c r="L57" s="176">
        <v>5.5434034972317303E-2</v>
      </c>
      <c r="M57" s="176">
        <v>6.3364612228865705E-2</v>
      </c>
      <c r="N57" s="176">
        <v>6.6684853904999397E-2</v>
      </c>
      <c r="O57" s="176">
        <v>6.13744673687735E-2</v>
      </c>
      <c r="P57" s="176">
        <v>6.6644850993238802E-2</v>
      </c>
      <c r="Q57" s="176">
        <v>7.24252717426523E-2</v>
      </c>
      <c r="R57" s="176">
        <v>8.1175908690293994E-2</v>
      </c>
      <c r="S57" s="176">
        <v>8.1215911602054602E-2</v>
      </c>
      <c r="T57" s="176">
        <v>5.1413742340372201E-2</v>
      </c>
      <c r="U57" s="176">
        <v>8.4116122704701604E-2</v>
      </c>
      <c r="V57" s="179">
        <v>2.9722163438161101E-2</v>
      </c>
      <c r="W57" s="179">
        <v>3.68926853712572E-2</v>
      </c>
      <c r="X57" s="179">
        <v>4.1803042789876697E-2</v>
      </c>
      <c r="Y57" s="179">
        <v>4.4853264811625999E-2</v>
      </c>
      <c r="Z57" s="179">
        <v>3.8602809849024901E-2</v>
      </c>
      <c r="AA57" s="179">
        <v>3.5482582731694301E-2</v>
      </c>
      <c r="AB57" s="179">
        <v>4.3343154892661599E-2</v>
      </c>
      <c r="AC57" s="179">
        <v>5.1353737972731302E-2</v>
      </c>
      <c r="AD57" s="179">
        <v>5.7504185655930802E-2</v>
      </c>
      <c r="AE57" s="179">
        <v>6.32746056774042E-2</v>
      </c>
      <c r="AF57" s="179">
        <v>5.9834355265988501E-2</v>
      </c>
      <c r="AG57" s="179">
        <v>6.4904724331650607E-2</v>
      </c>
      <c r="AH57" s="179">
        <v>7.1455201132456597E-2</v>
      </c>
      <c r="AI57" s="179">
        <v>8.2516006234275699E-2</v>
      </c>
      <c r="AJ57" s="179">
        <v>7.98058089624918E-2</v>
      </c>
      <c r="AK57" s="179">
        <v>6.0954436795286698E-2</v>
      </c>
      <c r="AL57" s="179">
        <v>0.16528203066705499</v>
      </c>
      <c r="AM57" s="135"/>
    </row>
    <row r="58" spans="1:39" x14ac:dyDescent="0.45">
      <c r="A58" s="76" t="s">
        <v>219</v>
      </c>
      <c r="B58" s="76" t="s">
        <v>26</v>
      </c>
      <c r="C58" s="76" t="s">
        <v>678</v>
      </c>
      <c r="D58" s="176">
        <v>2.6558833183408499</v>
      </c>
      <c r="E58" s="176">
        <v>3.9962908848886897E-2</v>
      </c>
      <c r="F58" s="176">
        <v>4.8143504303939301E-2</v>
      </c>
      <c r="G58" s="176">
        <v>5.5654050987000901E-2</v>
      </c>
      <c r="H58" s="176">
        <v>6.02643865674155E-2</v>
      </c>
      <c r="I58" s="176">
        <v>4.9933634605228303E-2</v>
      </c>
      <c r="J58" s="176">
        <v>5.1053716134526403E-2</v>
      </c>
      <c r="K58" s="176">
        <v>5.9334318868980399E-2</v>
      </c>
      <c r="L58" s="176">
        <v>6.9385050448843105E-2</v>
      </c>
      <c r="M58" s="176">
        <v>8.2606012785737107E-2</v>
      </c>
      <c r="N58" s="176">
        <v>8.8706456829235905E-2</v>
      </c>
      <c r="O58" s="176">
        <v>8.0245840991858899E-2</v>
      </c>
      <c r="P58" s="176">
        <v>8.7396361469074701E-2</v>
      </c>
      <c r="Q58" s="176">
        <v>9.5846976578511503E-2</v>
      </c>
      <c r="R58" s="176">
        <v>0.111138089599019</v>
      </c>
      <c r="S58" s="176">
        <v>0.110298028452045</v>
      </c>
      <c r="T58" s="176">
        <v>6.8194963823963894E-2</v>
      </c>
      <c r="U58" s="176">
        <v>0.11192814710629199</v>
      </c>
      <c r="V58" s="179">
        <v>3.9262857893075501E-2</v>
      </c>
      <c r="W58" s="179">
        <v>4.6603392201154399E-2</v>
      </c>
      <c r="X58" s="179">
        <v>5.3373885016644002E-2</v>
      </c>
      <c r="Y58" s="179">
        <v>5.6334100486931903E-2</v>
      </c>
      <c r="Z58" s="179">
        <v>4.5203290289531697E-2</v>
      </c>
      <c r="AA58" s="179">
        <v>4.5113283738070199E-2</v>
      </c>
      <c r="AB58" s="179">
        <v>5.4153941795976601E-2</v>
      </c>
      <c r="AC58" s="179">
        <v>6.5544770919820999E-2</v>
      </c>
      <c r="AD58" s="179">
        <v>7.6695582573101495E-2</v>
      </c>
      <c r="AE58" s="179">
        <v>8.5246204961939895E-2</v>
      </c>
      <c r="AF58" s="179">
        <v>8.1135905778533302E-2</v>
      </c>
      <c r="AG58" s="179">
        <v>8.8316428439569605E-2</v>
      </c>
      <c r="AH58" s="179">
        <v>9.8737186953218203E-2</v>
      </c>
      <c r="AI58" s="179">
        <v>0.111858142010711</v>
      </c>
      <c r="AJ58" s="179">
        <v>0.118568630458559</v>
      </c>
      <c r="AK58" s="179">
        <v>8.9826538358534005E-2</v>
      </c>
      <c r="AL58" s="179">
        <v>0.22981672806492001</v>
      </c>
      <c r="AM58" s="135"/>
    </row>
    <row r="59" spans="1:39" x14ac:dyDescent="0.45">
      <c r="A59" s="78" t="s">
        <v>217</v>
      </c>
      <c r="B59" s="78" t="s">
        <v>54</v>
      </c>
      <c r="C59" s="78" t="s">
        <v>679</v>
      </c>
      <c r="D59" s="175">
        <v>18.621945467529901</v>
      </c>
      <c r="E59" s="175">
        <v>0.320533331210128</v>
      </c>
      <c r="F59" s="175">
        <v>0.37012694106539101</v>
      </c>
      <c r="G59" s="175">
        <v>0.401879252275405</v>
      </c>
      <c r="H59" s="175">
        <v>0.44836263574127799</v>
      </c>
      <c r="I59" s="175">
        <v>0.44392231253584602</v>
      </c>
      <c r="J59" s="175">
        <v>0.44379230307262402</v>
      </c>
      <c r="K59" s="175">
        <v>0.48326517625244297</v>
      </c>
      <c r="L59" s="175">
        <v>0.54359956791543895</v>
      </c>
      <c r="M59" s="175">
        <v>0.60913433810731998</v>
      </c>
      <c r="N59" s="175">
        <v>0.66126813285938402</v>
      </c>
      <c r="O59" s="175">
        <v>0.58764277376391205</v>
      </c>
      <c r="P59" s="175">
        <v>0.61766495904027796</v>
      </c>
      <c r="Q59" s="175">
        <v>0.66656851866766997</v>
      </c>
      <c r="R59" s="175">
        <v>0.72885305227899799</v>
      </c>
      <c r="S59" s="175">
        <v>0.70428126373001998</v>
      </c>
      <c r="T59" s="175">
        <v>0.44757257823400498</v>
      </c>
      <c r="U59" s="175">
        <v>0.66490839782960298</v>
      </c>
      <c r="V59" s="178">
        <v>0.31059260763760799</v>
      </c>
      <c r="W59" s="178">
        <v>0.351025550699682</v>
      </c>
      <c r="X59" s="178">
        <v>0.38117774543927002</v>
      </c>
      <c r="Y59" s="178">
        <v>0.424840923626017</v>
      </c>
      <c r="Z59" s="178">
        <v>0.39410868666589899</v>
      </c>
      <c r="AA59" s="178">
        <v>0.38657813852695699</v>
      </c>
      <c r="AB59" s="178">
        <v>0.43546169669846901</v>
      </c>
      <c r="AC59" s="178">
        <v>0.49785623831713899</v>
      </c>
      <c r="AD59" s="178">
        <v>0.56093082943574002</v>
      </c>
      <c r="AE59" s="178">
        <v>0.618104991069645</v>
      </c>
      <c r="AF59" s="178">
        <v>0.56938144454517703</v>
      </c>
      <c r="AG59" s="178">
        <v>0.60640413937965598</v>
      </c>
      <c r="AH59" s="178">
        <v>0.661868176535794</v>
      </c>
      <c r="AI59" s="178">
        <v>0.737313668116375</v>
      </c>
      <c r="AJ59" s="178">
        <v>0.72506277638967698</v>
      </c>
      <c r="AK59" s="178">
        <v>0.54071935826867301</v>
      </c>
      <c r="AL59" s="178">
        <v>1.27714296159837</v>
      </c>
      <c r="AM59" s="135"/>
    </row>
    <row r="60" spans="1:39" x14ac:dyDescent="0.45">
      <c r="A60" s="76" t="s">
        <v>219</v>
      </c>
      <c r="B60" s="76" t="s">
        <v>54</v>
      </c>
      <c r="C60" s="76" t="s">
        <v>680</v>
      </c>
      <c r="D60" s="176">
        <v>4.6039851181726199</v>
      </c>
      <c r="E60" s="176">
        <v>7.5355485029119804E-2</v>
      </c>
      <c r="F60" s="176">
        <v>8.8936473571859603E-2</v>
      </c>
      <c r="G60" s="176">
        <v>9.7707111975381594E-2</v>
      </c>
      <c r="H60" s="176">
        <v>0.111988151473933</v>
      </c>
      <c r="I60" s="176">
        <v>0.112998224995889</v>
      </c>
      <c r="J60" s="176">
        <v>0.106037718349536</v>
      </c>
      <c r="K60" s="176">
        <v>0.11575842590737399</v>
      </c>
      <c r="L60" s="176">
        <v>0.13083952364113799</v>
      </c>
      <c r="M60" s="176">
        <v>0.14911085358781401</v>
      </c>
      <c r="N60" s="176">
        <v>0.166022084534627</v>
      </c>
      <c r="O60" s="176">
        <v>0.14533057842643199</v>
      </c>
      <c r="P60" s="176">
        <v>0.15003092055830899</v>
      </c>
      <c r="Q60" s="176">
        <v>0.155551322381278</v>
      </c>
      <c r="R60" s="176">
        <v>0.17535276370279801</v>
      </c>
      <c r="S60" s="176">
        <v>0.178322979901026</v>
      </c>
      <c r="T60" s="176">
        <v>0.11483835893687901</v>
      </c>
      <c r="U60" s="176">
        <v>0.173662640680911</v>
      </c>
      <c r="V60" s="179">
        <v>7.4275406411582298E-2</v>
      </c>
      <c r="W60" s="179">
        <v>8.43661409032056E-2</v>
      </c>
      <c r="X60" s="179">
        <v>9.2246714520053202E-2</v>
      </c>
      <c r="Y60" s="179">
        <v>0.10509764992316099</v>
      </c>
      <c r="Z60" s="179">
        <v>0.10044731143098599</v>
      </c>
      <c r="AA60" s="179">
        <v>9.4786899416854295E-2</v>
      </c>
      <c r="AB60" s="179">
        <v>0.10747782317292</v>
      </c>
      <c r="AC60" s="179">
        <v>0.123438984965418</v>
      </c>
      <c r="AD60" s="179">
        <v>0.140320213728411</v>
      </c>
      <c r="AE60" s="179">
        <v>0.16092171328514501</v>
      </c>
      <c r="AF60" s="179">
        <v>0.14561059880875701</v>
      </c>
      <c r="AG60" s="179">
        <v>0.14896084266871101</v>
      </c>
      <c r="AH60" s="179">
        <v>0.15814151091778</v>
      </c>
      <c r="AI60" s="179">
        <v>0.18099317426104999</v>
      </c>
      <c r="AJ60" s="179">
        <v>0.18435341884894399</v>
      </c>
      <c r="AK60" s="179">
        <v>0.140390218823992</v>
      </c>
      <c r="AL60" s="179">
        <v>0.31431287843134798</v>
      </c>
      <c r="AM60" s="135"/>
    </row>
    <row r="61" spans="1:39" x14ac:dyDescent="0.45">
      <c r="A61" s="76" t="s">
        <v>219</v>
      </c>
      <c r="B61" s="76" t="s">
        <v>54</v>
      </c>
      <c r="C61" s="76" t="s">
        <v>681</v>
      </c>
      <c r="D61" s="176">
        <v>5.1616057066601702</v>
      </c>
      <c r="E61" s="176">
        <v>9.3716821527256994E-2</v>
      </c>
      <c r="F61" s="176">
        <v>0.10779784646700501</v>
      </c>
      <c r="G61" s="176">
        <v>0.115168382958904</v>
      </c>
      <c r="H61" s="176">
        <v>0.12775929943556799</v>
      </c>
      <c r="I61" s="176">
        <v>0.12857935912666099</v>
      </c>
      <c r="J61" s="176">
        <v>0.12996946031034401</v>
      </c>
      <c r="K61" s="176">
        <v>0.14101026395628299</v>
      </c>
      <c r="L61" s="176">
        <v>0.16194178753504099</v>
      </c>
      <c r="M61" s="176">
        <v>0.17506274259253399</v>
      </c>
      <c r="N61" s="176">
        <v>0.18842371512059</v>
      </c>
      <c r="O61" s="176">
        <v>0.16460198116712399</v>
      </c>
      <c r="P61" s="176">
        <v>0.17286258244569799</v>
      </c>
      <c r="Q61" s="176">
        <v>0.18394338900339699</v>
      </c>
      <c r="R61" s="176">
        <v>0.1915139400541</v>
      </c>
      <c r="S61" s="176">
        <v>0.183023322032903</v>
      </c>
      <c r="T61" s="176">
        <v>0.113478259937017</v>
      </c>
      <c r="U61" s="176">
        <v>0.16172177152035799</v>
      </c>
      <c r="V61" s="179">
        <v>9.1146634446635399E-2</v>
      </c>
      <c r="W61" s="179">
        <v>0.101707403151446</v>
      </c>
      <c r="X61" s="179">
        <v>0.10998800588590001</v>
      </c>
      <c r="Y61" s="179">
        <v>0.120378762215729</v>
      </c>
      <c r="Z61" s="179">
        <v>0.11568842081179299</v>
      </c>
      <c r="AA61" s="179">
        <v>0.115918437554416</v>
      </c>
      <c r="AB61" s="179">
        <v>0.13138956367784699</v>
      </c>
      <c r="AC61" s="179">
        <v>0.14693069489685801</v>
      </c>
      <c r="AD61" s="179">
        <v>0.16681214204190001</v>
      </c>
      <c r="AE61" s="179">
        <v>0.177222899827609</v>
      </c>
      <c r="AF61" s="179">
        <v>0.16208179772620401</v>
      </c>
      <c r="AG61" s="179">
        <v>0.17007237935039299</v>
      </c>
      <c r="AH61" s="179">
        <v>0.18284330892997999</v>
      </c>
      <c r="AI61" s="179">
        <v>0.19522421011989999</v>
      </c>
      <c r="AJ61" s="179">
        <v>0.190003830135136</v>
      </c>
      <c r="AK61" s="179">
        <v>0.13337970853793901</v>
      </c>
      <c r="AL61" s="179">
        <v>0.31024258215970202</v>
      </c>
      <c r="AM61" s="135"/>
    </row>
    <row r="62" spans="1:39" x14ac:dyDescent="0.45">
      <c r="A62" s="76" t="s">
        <v>219</v>
      </c>
      <c r="B62" s="76" t="s">
        <v>54</v>
      </c>
      <c r="C62" s="76" t="s">
        <v>682</v>
      </c>
      <c r="D62" s="176">
        <v>1.3989218257257201</v>
      </c>
      <c r="E62" s="176">
        <v>2.4691797284259701E-2</v>
      </c>
      <c r="F62" s="176">
        <v>2.9592153974939001E-2</v>
      </c>
      <c r="G62" s="176">
        <v>3.1792314121774599E-2</v>
      </c>
      <c r="H62" s="176">
        <v>3.5502584187574703E-2</v>
      </c>
      <c r="I62" s="176">
        <v>3.5122556525848503E-2</v>
      </c>
      <c r="J62" s="176">
        <v>3.3992474268610198E-2</v>
      </c>
      <c r="K62" s="176">
        <v>3.8642812760785503E-2</v>
      </c>
      <c r="L62" s="176">
        <v>4.4023204392592601E-2</v>
      </c>
      <c r="M62" s="176">
        <v>4.7503457715768901E-2</v>
      </c>
      <c r="N62" s="176">
        <v>4.8223510127460602E-2</v>
      </c>
      <c r="O62" s="176">
        <v>4.1733037694295497E-2</v>
      </c>
      <c r="P62" s="176">
        <v>4.5433307032155403E-2</v>
      </c>
      <c r="Q62" s="176">
        <v>5.2573826781431E-2</v>
      </c>
      <c r="R62" s="176">
        <v>5.72641681853669E-2</v>
      </c>
      <c r="S62" s="176">
        <v>5.1143722685987901E-2</v>
      </c>
      <c r="T62" s="176">
        <v>3.1632302474731998E-2</v>
      </c>
      <c r="U62" s="176">
        <v>4.8613538517126902E-2</v>
      </c>
      <c r="V62" s="179">
        <v>2.34417062917394E-2</v>
      </c>
      <c r="W62" s="179">
        <v>2.9142121217631701E-2</v>
      </c>
      <c r="X62" s="179">
        <v>3.0672232592476499E-2</v>
      </c>
      <c r="Y62" s="179">
        <v>3.2702380364329403E-2</v>
      </c>
      <c r="Z62" s="179">
        <v>2.9172123401452199E-2</v>
      </c>
      <c r="AA62" s="179">
        <v>2.75620062030861E-2</v>
      </c>
      <c r="AB62" s="179">
        <v>3.3152413121636602E-2</v>
      </c>
      <c r="AC62" s="179">
        <v>3.9842900113604897E-2</v>
      </c>
      <c r="AD62" s="179">
        <v>4.1833044973697199E-2</v>
      </c>
      <c r="AE62" s="179">
        <v>4.3193143973559202E-2</v>
      </c>
      <c r="AF62" s="179">
        <v>3.9312861532776397E-2</v>
      </c>
      <c r="AG62" s="179">
        <v>4.3273149797080503E-2</v>
      </c>
      <c r="AH62" s="179">
        <v>5.2593828237311298E-2</v>
      </c>
      <c r="AI62" s="179">
        <v>5.5774059722282797E-2</v>
      </c>
      <c r="AJ62" s="179">
        <v>5.1643759082996003E-2</v>
      </c>
      <c r="AK62" s="179">
        <v>3.5442579819933699E-2</v>
      </c>
      <c r="AL62" s="179">
        <v>9.2686746549420301E-2</v>
      </c>
      <c r="AM62" s="135"/>
    </row>
    <row r="63" spans="1:39" x14ac:dyDescent="0.45">
      <c r="A63" s="76" t="s">
        <v>219</v>
      </c>
      <c r="B63" s="76" t="s">
        <v>54</v>
      </c>
      <c r="C63" s="76" t="s">
        <v>683</v>
      </c>
      <c r="D63" s="176">
        <v>1.6670513425294</v>
      </c>
      <c r="E63" s="176">
        <v>2.5101827129806301E-2</v>
      </c>
      <c r="F63" s="176">
        <v>2.9722163438161101E-2</v>
      </c>
      <c r="G63" s="176">
        <v>3.2802387643731001E-2</v>
      </c>
      <c r="H63" s="176">
        <v>3.7692743606470097E-2</v>
      </c>
      <c r="I63" s="176">
        <v>3.8162777819657698E-2</v>
      </c>
      <c r="J63" s="176">
        <v>4.0772967812039998E-2</v>
      </c>
      <c r="K63" s="176">
        <v>4.31731425176788E-2</v>
      </c>
      <c r="L63" s="176">
        <v>4.7383448980486999E-2</v>
      </c>
      <c r="M63" s="176">
        <v>5.3123866818139902E-2</v>
      </c>
      <c r="N63" s="176">
        <v>5.9014295574895299E-2</v>
      </c>
      <c r="O63" s="176">
        <v>5.1943780921200798E-2</v>
      </c>
      <c r="P63" s="176">
        <v>5.57140553546418E-2</v>
      </c>
      <c r="Q63" s="176">
        <v>6.5704782566863601E-2</v>
      </c>
      <c r="R63" s="176">
        <v>7.3195327794044807E-2</v>
      </c>
      <c r="S63" s="176">
        <v>7.2285261551490093E-2</v>
      </c>
      <c r="T63" s="176">
        <v>4.2133066811902001E-2</v>
      </c>
      <c r="U63" s="176">
        <v>6.5274751265436595E-2</v>
      </c>
      <c r="V63" s="179">
        <v>2.4331771078413899E-2</v>
      </c>
      <c r="W63" s="179">
        <v>2.81520491515557E-2</v>
      </c>
      <c r="X63" s="179">
        <v>3.0972254430681301E-2</v>
      </c>
      <c r="Y63" s="179">
        <v>3.56525951066771E-2</v>
      </c>
      <c r="Z63" s="179">
        <v>3.3822461893627503E-2</v>
      </c>
      <c r="AA63" s="179">
        <v>3.30324043863547E-2</v>
      </c>
      <c r="AB63" s="179">
        <v>3.3562442967183297E-2</v>
      </c>
      <c r="AC63" s="179">
        <v>3.9782895745963998E-2</v>
      </c>
      <c r="AD63" s="179">
        <v>4.5393304120394801E-2</v>
      </c>
      <c r="AE63" s="179">
        <v>5.0953708855124798E-2</v>
      </c>
      <c r="AF63" s="179">
        <v>4.6373375458530597E-2</v>
      </c>
      <c r="AG63" s="179">
        <v>5.2623830421131799E-2</v>
      </c>
      <c r="AH63" s="179">
        <v>6.3264604949464107E-2</v>
      </c>
      <c r="AI63" s="179">
        <v>7.1515205500097601E-2</v>
      </c>
      <c r="AJ63" s="179">
        <v>7.0615139985482994E-2</v>
      </c>
      <c r="AK63" s="179">
        <v>4.9123575642075201E-2</v>
      </c>
      <c r="AL63" s="179">
        <v>0.12467907522999799</v>
      </c>
      <c r="AM63" s="135"/>
    </row>
    <row r="64" spans="1:39" x14ac:dyDescent="0.45">
      <c r="A64" s="76" t="s">
        <v>219</v>
      </c>
      <c r="B64" s="76" t="s">
        <v>54</v>
      </c>
      <c r="C64" s="76" t="s">
        <v>684</v>
      </c>
      <c r="D64" s="176">
        <v>3.1851318416621601</v>
      </c>
      <c r="E64" s="176">
        <v>5.58340640899238E-2</v>
      </c>
      <c r="F64" s="176">
        <v>6.4004658817036E-2</v>
      </c>
      <c r="G64" s="176">
        <v>6.9065027154757902E-2</v>
      </c>
      <c r="H64" s="176">
        <v>7.4915452999752594E-2</v>
      </c>
      <c r="I64" s="176">
        <v>7.6125541080512199E-2</v>
      </c>
      <c r="J64" s="176">
        <v>7.9755805322791001E-2</v>
      </c>
      <c r="K64" s="176">
        <v>8.2145979300489697E-2</v>
      </c>
      <c r="L64" s="176">
        <v>9.0436582762883896E-2</v>
      </c>
      <c r="M64" s="176">
        <v>0.105687692871631</v>
      </c>
      <c r="N64" s="176">
        <v>0.120078740377524</v>
      </c>
      <c r="O64" s="176">
        <v>0.10811786976109</v>
      </c>
      <c r="P64" s="176">
        <v>0.106067720533357</v>
      </c>
      <c r="Q64" s="176">
        <v>0.108367887959594</v>
      </c>
      <c r="R64" s="176">
        <v>0.12187887140675301</v>
      </c>
      <c r="S64" s="176">
        <v>0.118998661759986</v>
      </c>
      <c r="T64" s="176">
        <v>7.9455783484586096E-2</v>
      </c>
      <c r="U64" s="176">
        <v>0.106787772945049</v>
      </c>
      <c r="V64" s="179">
        <v>5.3043860994618601E-2</v>
      </c>
      <c r="W64" s="179">
        <v>6.0594410589440803E-2</v>
      </c>
      <c r="X64" s="179">
        <v>6.5194745441915294E-2</v>
      </c>
      <c r="Y64" s="179">
        <v>7.2945309595540797E-2</v>
      </c>
      <c r="Z64" s="179">
        <v>6.68748677358625E-2</v>
      </c>
      <c r="AA64" s="179">
        <v>6.7524915051973E-2</v>
      </c>
      <c r="AB64" s="179">
        <v>7.3115321970523506E-2</v>
      </c>
      <c r="AC64" s="179">
        <v>8.3856103778257404E-2</v>
      </c>
      <c r="AD64" s="179">
        <v>9.5306937269742695E-2</v>
      </c>
      <c r="AE64" s="179">
        <v>0.109287954930089</v>
      </c>
      <c r="AF64" s="179">
        <v>0.10069732962949</v>
      </c>
      <c r="AG64" s="179">
        <v>0.103617542188017</v>
      </c>
      <c r="AH64" s="179">
        <v>0.107037791143553</v>
      </c>
      <c r="AI64" s="179">
        <v>0.12402902791388799</v>
      </c>
      <c r="AJ64" s="179">
        <v>0.12818933073699501</v>
      </c>
      <c r="AK64" s="179">
        <v>9.9037208791423095E-2</v>
      </c>
      <c r="AL64" s="179">
        <v>0.20705507127311201</v>
      </c>
      <c r="AM64" s="135"/>
    </row>
    <row r="65" spans="1:39" x14ac:dyDescent="0.45">
      <c r="A65" s="76" t="s">
        <v>219</v>
      </c>
      <c r="B65" s="76" t="s">
        <v>54</v>
      </c>
      <c r="C65" s="76" t="s">
        <v>685</v>
      </c>
      <c r="D65" s="176">
        <v>2.60524963277981</v>
      </c>
      <c r="E65" s="176">
        <v>4.58333361497619E-2</v>
      </c>
      <c r="F65" s="176">
        <v>5.0073644796390503E-2</v>
      </c>
      <c r="G65" s="176">
        <v>5.5344028420855798E-2</v>
      </c>
      <c r="H65" s="176">
        <v>6.0504404037979402E-2</v>
      </c>
      <c r="I65" s="176">
        <v>5.2933852987276798E-2</v>
      </c>
      <c r="J65" s="176">
        <v>5.3263877009302199E-2</v>
      </c>
      <c r="K65" s="176">
        <v>6.2534551809832306E-2</v>
      </c>
      <c r="L65" s="176">
        <v>6.8975020603296494E-2</v>
      </c>
      <c r="M65" s="176">
        <v>7.8645724521432994E-2</v>
      </c>
      <c r="N65" s="176">
        <v>7.9505787124287006E-2</v>
      </c>
      <c r="O65" s="176">
        <v>7.5915525793768798E-2</v>
      </c>
      <c r="P65" s="176">
        <v>8.7556373116117303E-2</v>
      </c>
      <c r="Q65" s="176">
        <v>0.100427309975106</v>
      </c>
      <c r="R65" s="176">
        <v>0.109647981135935</v>
      </c>
      <c r="S65" s="176">
        <v>0.100507315798627</v>
      </c>
      <c r="T65" s="176">
        <v>6.6034806588888897E-2</v>
      </c>
      <c r="U65" s="176">
        <v>0.108847922900722</v>
      </c>
      <c r="V65" s="179">
        <v>4.4353228414617897E-2</v>
      </c>
      <c r="W65" s="179">
        <v>4.7063425686401802E-2</v>
      </c>
      <c r="X65" s="179">
        <v>5.21037925682434E-2</v>
      </c>
      <c r="Y65" s="179">
        <v>5.8064226420579901E-2</v>
      </c>
      <c r="Z65" s="179">
        <v>4.8103501392178602E-2</v>
      </c>
      <c r="AA65" s="179">
        <v>4.7753475914273001E-2</v>
      </c>
      <c r="AB65" s="179">
        <v>5.6764131788358797E-2</v>
      </c>
      <c r="AC65" s="179">
        <v>6.4004658817036E-2</v>
      </c>
      <c r="AD65" s="179">
        <v>7.1265187301593605E-2</v>
      </c>
      <c r="AE65" s="179">
        <v>7.6525570198118703E-2</v>
      </c>
      <c r="AF65" s="179">
        <v>7.5305481389419004E-2</v>
      </c>
      <c r="AG65" s="179">
        <v>8.7856394954322098E-2</v>
      </c>
      <c r="AH65" s="179">
        <v>9.7987132357706105E-2</v>
      </c>
      <c r="AI65" s="179">
        <v>0.10977799059915699</v>
      </c>
      <c r="AJ65" s="179">
        <v>0.100257297600123</v>
      </c>
      <c r="AK65" s="179">
        <v>8.3346066653309098E-2</v>
      </c>
      <c r="AL65" s="179">
        <v>0.22816660795479299</v>
      </c>
      <c r="AM65" s="135"/>
    </row>
    <row r="66" spans="1:39" x14ac:dyDescent="0.45">
      <c r="A66" s="78" t="s">
        <v>217</v>
      </c>
      <c r="B66" s="78" t="s">
        <v>57</v>
      </c>
      <c r="C66" s="78" t="s">
        <v>686</v>
      </c>
      <c r="D66" s="175">
        <v>29.078866613410199</v>
      </c>
      <c r="E66" s="175">
        <v>0.50949708563948704</v>
      </c>
      <c r="F66" s="175">
        <v>0.60045370625525996</v>
      </c>
      <c r="G66" s="175">
        <v>0.65478766115415898</v>
      </c>
      <c r="H66" s="175">
        <v>0.69633068501759099</v>
      </c>
      <c r="I66" s="175">
        <v>0.76474566485623896</v>
      </c>
      <c r="J66" s="175">
        <v>0.76058536203313198</v>
      </c>
      <c r="K66" s="175">
        <v>0.813309199733665</v>
      </c>
      <c r="L66" s="175">
        <v>0.90373578176860903</v>
      </c>
      <c r="M66" s="175">
        <v>1.0102835372430901</v>
      </c>
      <c r="N66" s="175">
        <v>1.1758855912042301</v>
      </c>
      <c r="O66" s="175">
        <v>1.0237145148667299</v>
      </c>
      <c r="P66" s="175">
        <v>0.91729676885546796</v>
      </c>
      <c r="Q66" s="175">
        <v>0.90535589969491503</v>
      </c>
      <c r="R66" s="175">
        <v>1.0287648824765101</v>
      </c>
      <c r="S66" s="175">
        <v>1.0888892588527701</v>
      </c>
      <c r="T66" s="175">
        <v>0.77332628942889803</v>
      </c>
      <c r="U66" s="175">
        <v>0.95927982474826801</v>
      </c>
      <c r="V66" s="178">
        <v>0.48544533494339798</v>
      </c>
      <c r="W66" s="178">
        <v>0.56795134044973306</v>
      </c>
      <c r="X66" s="178">
        <v>0.61760495467263699</v>
      </c>
      <c r="Y66" s="178">
        <v>0.65791788899943004</v>
      </c>
      <c r="Z66" s="178">
        <v>0.65907797344048802</v>
      </c>
      <c r="AA66" s="178">
        <v>0.62307535285590598</v>
      </c>
      <c r="AB66" s="178">
        <v>0.69488057946626802</v>
      </c>
      <c r="AC66" s="178">
        <v>0.81346921138070805</v>
      </c>
      <c r="AD66" s="178">
        <v>0.91651671207613605</v>
      </c>
      <c r="AE66" s="178">
        <v>1.0703279077958301</v>
      </c>
      <c r="AF66" s="178">
        <v>0.94400871318364099</v>
      </c>
      <c r="AG66" s="178">
        <v>0.88609449768216297</v>
      </c>
      <c r="AH66" s="178">
        <v>0.89952547530580096</v>
      </c>
      <c r="AI66" s="178">
        <v>1.0544967554665501</v>
      </c>
      <c r="AJ66" s="178">
        <v>1.1658348596243699</v>
      </c>
      <c r="AK66" s="178">
        <v>0.86687309858117201</v>
      </c>
      <c r="AL66" s="178">
        <v>1.5695242436569501</v>
      </c>
      <c r="AM66" s="135"/>
    </row>
    <row r="67" spans="1:39" x14ac:dyDescent="0.45">
      <c r="A67" s="76" t="s">
        <v>219</v>
      </c>
      <c r="B67" s="76" t="s">
        <v>57</v>
      </c>
      <c r="C67" s="76" t="s">
        <v>687</v>
      </c>
      <c r="D67" s="176">
        <v>4.6407977977203601</v>
      </c>
      <c r="E67" s="176">
        <v>8.5796244998648796E-2</v>
      </c>
      <c r="F67" s="176">
        <v>9.5086921255059201E-2</v>
      </c>
      <c r="G67" s="176">
        <v>0.10465761789379401</v>
      </c>
      <c r="H67" s="176">
        <v>0.109998006613841</v>
      </c>
      <c r="I67" s="176">
        <v>0.116498479774946</v>
      </c>
      <c r="J67" s="176">
        <v>0.116898508892552</v>
      </c>
      <c r="K67" s="176">
        <v>0.128829377325165</v>
      </c>
      <c r="L67" s="176">
        <v>0.14342043938986199</v>
      </c>
      <c r="M67" s="176">
        <v>0.15736145413844699</v>
      </c>
      <c r="N67" s="176">
        <v>0.18389338536369701</v>
      </c>
      <c r="O67" s="176">
        <v>0.16117173148364899</v>
      </c>
      <c r="P67" s="176">
        <v>0.14689069198509799</v>
      </c>
      <c r="Q67" s="176">
        <v>0.14693069489685801</v>
      </c>
      <c r="R67" s="176">
        <v>0.159181586623557</v>
      </c>
      <c r="S67" s="176">
        <v>0.163551904733407</v>
      </c>
      <c r="T67" s="176">
        <v>0.113758280319341</v>
      </c>
      <c r="U67" s="176">
        <v>0.155971352954765</v>
      </c>
      <c r="V67" s="179">
        <v>8.0805881756508005E-2</v>
      </c>
      <c r="W67" s="179">
        <v>9.0896616248131307E-2</v>
      </c>
      <c r="X67" s="179">
        <v>9.6887052284288303E-2</v>
      </c>
      <c r="Y67" s="179">
        <v>0.103437529085094</v>
      </c>
      <c r="Z67" s="179">
        <v>0.10605771980541701</v>
      </c>
      <c r="AA67" s="179">
        <v>0.10270747594546301</v>
      </c>
      <c r="AB67" s="179">
        <v>0.117558556936603</v>
      </c>
      <c r="AC67" s="179">
        <v>0.13398975294228899</v>
      </c>
      <c r="AD67" s="179">
        <v>0.14965089289658201</v>
      </c>
      <c r="AE67" s="179">
        <v>0.17143247835025499</v>
      </c>
      <c r="AF67" s="179">
        <v>0.155611326748919</v>
      </c>
      <c r="AG67" s="179">
        <v>0.14856081355110501</v>
      </c>
      <c r="AH67" s="179">
        <v>0.14663067305865399</v>
      </c>
      <c r="AI67" s="179">
        <v>0.16551204740967901</v>
      </c>
      <c r="AJ67" s="179">
        <v>0.177772939864318</v>
      </c>
      <c r="AK67" s="179">
        <v>0.13521984247892899</v>
      </c>
      <c r="AL67" s="179">
        <v>0.26816951971544101</v>
      </c>
      <c r="AM67" s="135"/>
    </row>
    <row r="68" spans="1:39" x14ac:dyDescent="0.45">
      <c r="A68" s="76" t="s">
        <v>219</v>
      </c>
      <c r="B68" s="76" t="s">
        <v>57</v>
      </c>
      <c r="C68" s="76" t="s">
        <v>688</v>
      </c>
      <c r="D68" s="176">
        <v>2.4590089881108201</v>
      </c>
      <c r="E68" s="176">
        <v>3.47425288641224E-2</v>
      </c>
      <c r="F68" s="176">
        <v>4.27831141280125E-2</v>
      </c>
      <c r="G68" s="176">
        <v>5.0173652075792198E-2</v>
      </c>
      <c r="H68" s="176">
        <v>6.0714419324722803E-2</v>
      </c>
      <c r="I68" s="176">
        <v>6.2344537978969203E-2</v>
      </c>
      <c r="J68" s="176">
        <v>5.9684344346886103E-2</v>
      </c>
      <c r="K68" s="176">
        <v>6.0804425876184197E-2</v>
      </c>
      <c r="L68" s="176">
        <v>6.7164888846127202E-2</v>
      </c>
      <c r="M68" s="176">
        <v>7.3315336529326799E-2</v>
      </c>
      <c r="N68" s="176">
        <v>9.4986913975657505E-2</v>
      </c>
      <c r="O68" s="176">
        <v>9.1236640998096794E-2</v>
      </c>
      <c r="P68" s="176">
        <v>8.4716166381111305E-2</v>
      </c>
      <c r="Q68" s="176">
        <v>7.9885814786013101E-2</v>
      </c>
      <c r="R68" s="176">
        <v>9.1966694137728594E-2</v>
      </c>
      <c r="S68" s="176">
        <v>9.3796827350778295E-2</v>
      </c>
      <c r="T68" s="176">
        <v>7.8275697587647006E-2</v>
      </c>
      <c r="U68" s="176">
        <v>0.103857559658581</v>
      </c>
      <c r="V68" s="179">
        <v>3.3472436415721799E-2</v>
      </c>
      <c r="W68" s="179">
        <v>4.0492947429715501E-2</v>
      </c>
      <c r="X68" s="179">
        <v>4.8033496296597498E-2</v>
      </c>
      <c r="Y68" s="179">
        <v>5.6174088839889301E-2</v>
      </c>
      <c r="Z68" s="179">
        <v>5.3233874825481697E-2</v>
      </c>
      <c r="AA68" s="179">
        <v>4.6273368179128999E-2</v>
      </c>
      <c r="AB68" s="179">
        <v>4.9473601119980802E-2</v>
      </c>
      <c r="AC68" s="179">
        <v>5.7044152170683399E-2</v>
      </c>
      <c r="AD68" s="179">
        <v>6.6294825515333097E-2</v>
      </c>
      <c r="AE68" s="179">
        <v>8.9816537630593898E-2</v>
      </c>
      <c r="AF68" s="179">
        <v>8.3496077572411495E-2</v>
      </c>
      <c r="AG68" s="179">
        <v>7.8245695403826601E-2</v>
      </c>
      <c r="AH68" s="179">
        <v>7.9545790036047601E-2</v>
      </c>
      <c r="AI68" s="179">
        <v>9.3246787314069393E-2</v>
      </c>
      <c r="AJ68" s="179">
        <v>0.10635774164362199</v>
      </c>
      <c r="AK68" s="179">
        <v>8.9066483035081703E-2</v>
      </c>
      <c r="AL68" s="179">
        <v>0.158291521836882</v>
      </c>
      <c r="AM68" s="135"/>
    </row>
    <row r="69" spans="1:39" x14ac:dyDescent="0.45">
      <c r="A69" s="76" t="s">
        <v>219</v>
      </c>
      <c r="B69" s="76" t="s">
        <v>57</v>
      </c>
      <c r="C69" s="76" t="s">
        <v>689</v>
      </c>
      <c r="D69" s="176">
        <v>3.57976056618095</v>
      </c>
      <c r="E69" s="176">
        <v>6.0194381471834403E-2</v>
      </c>
      <c r="F69" s="176">
        <v>7.1455201132456597E-2</v>
      </c>
      <c r="G69" s="176">
        <v>8.0565864285944103E-2</v>
      </c>
      <c r="H69" s="176">
        <v>8.4916180939914501E-2</v>
      </c>
      <c r="I69" s="176">
        <v>8.4406143814966306E-2</v>
      </c>
      <c r="J69" s="176">
        <v>8.7786389858741001E-2</v>
      </c>
      <c r="K69" s="176">
        <v>9.5816974394691001E-2</v>
      </c>
      <c r="L69" s="176">
        <v>0.102967494871907</v>
      </c>
      <c r="M69" s="176">
        <v>0.117618561304244</v>
      </c>
      <c r="N69" s="176">
        <v>0.14115027414744499</v>
      </c>
      <c r="O69" s="176">
        <v>0.12972944283978</v>
      </c>
      <c r="P69" s="176">
        <v>0.119778718539319</v>
      </c>
      <c r="Q69" s="176">
        <v>0.116638489966108</v>
      </c>
      <c r="R69" s="176">
        <v>0.12809932418553399</v>
      </c>
      <c r="S69" s="176">
        <v>0.129439421729515</v>
      </c>
      <c r="T69" s="176">
        <v>9.9067210975243597E-2</v>
      </c>
      <c r="U69" s="176">
        <v>0.139280138022635</v>
      </c>
      <c r="V69" s="179">
        <v>5.6644123053076902E-2</v>
      </c>
      <c r="W69" s="179">
        <v>6.8224966007784396E-2</v>
      </c>
      <c r="X69" s="179">
        <v>7.5485494492341904E-2</v>
      </c>
      <c r="Y69" s="179">
        <v>8.2436000410754398E-2</v>
      </c>
      <c r="Z69" s="179">
        <v>7.5735512690845899E-2</v>
      </c>
      <c r="AA69" s="179">
        <v>7.0035097764953605E-2</v>
      </c>
      <c r="AB69" s="179">
        <v>8.2976039719523095E-2</v>
      </c>
      <c r="AC69" s="179">
        <v>9.4166854284564297E-2</v>
      </c>
      <c r="AD69" s="179">
        <v>0.107087794783253</v>
      </c>
      <c r="AE69" s="179">
        <v>0.13147957022930801</v>
      </c>
      <c r="AF69" s="179">
        <v>0.12218889397289801</v>
      </c>
      <c r="AG69" s="179">
        <v>0.11278820970914601</v>
      </c>
      <c r="AH69" s="179">
        <v>0.115878434642656</v>
      </c>
      <c r="AI69" s="179">
        <v>0.126979242656235</v>
      </c>
      <c r="AJ69" s="179">
        <v>0.13972017005200199</v>
      </c>
      <c r="AK69" s="179">
        <v>0.10936796075360999</v>
      </c>
      <c r="AL69" s="179">
        <v>0.219655988477716</v>
      </c>
      <c r="AM69" s="135"/>
    </row>
    <row r="70" spans="1:39" x14ac:dyDescent="0.45">
      <c r="A70" s="76" t="s">
        <v>219</v>
      </c>
      <c r="B70" s="76" t="s">
        <v>57</v>
      </c>
      <c r="C70" s="76" t="s">
        <v>690</v>
      </c>
      <c r="D70" s="176">
        <v>2.7252083644220502</v>
      </c>
      <c r="E70" s="176">
        <v>4.7183434421683802E-2</v>
      </c>
      <c r="F70" s="176">
        <v>5.4883994935608402E-2</v>
      </c>
      <c r="G70" s="176">
        <v>6.0204382199774503E-2</v>
      </c>
      <c r="H70" s="176">
        <v>6.4274678471420404E-2</v>
      </c>
      <c r="I70" s="176">
        <v>7.7415634984793105E-2</v>
      </c>
      <c r="J70" s="176">
        <v>7.9635796587509106E-2</v>
      </c>
      <c r="K70" s="176">
        <v>8.2215984396070793E-2</v>
      </c>
      <c r="L70" s="176">
        <v>8.7446365108775501E-2</v>
      </c>
      <c r="M70" s="176">
        <v>9.3276789497889895E-2</v>
      </c>
      <c r="N70" s="176">
        <v>0.10741781880527899</v>
      </c>
      <c r="O70" s="176">
        <v>9.1856686130386903E-2</v>
      </c>
      <c r="P70" s="176">
        <v>8.42361314399835E-2</v>
      </c>
      <c r="Q70" s="176">
        <v>8.9596521615910293E-2</v>
      </c>
      <c r="R70" s="176">
        <v>0.107907854474347</v>
      </c>
      <c r="S70" s="176">
        <v>0.109087940371286</v>
      </c>
      <c r="T70" s="176">
        <v>7.19052338897639E-2</v>
      </c>
      <c r="U70" s="176">
        <v>8.44961503664277E-2</v>
      </c>
      <c r="V70" s="179">
        <v>4.5213291017471902E-2</v>
      </c>
      <c r="W70" s="179">
        <v>5.2863847891695702E-2</v>
      </c>
      <c r="X70" s="179">
        <v>5.7674198030913601E-2</v>
      </c>
      <c r="Y70" s="179">
        <v>6.0714419324722803E-2</v>
      </c>
      <c r="Z70" s="179">
        <v>5.77342023985545E-2</v>
      </c>
      <c r="AA70" s="179">
        <v>5.7664197302973397E-2</v>
      </c>
      <c r="AB70" s="179">
        <v>6.3984657361155703E-2</v>
      </c>
      <c r="AC70" s="179">
        <v>7.6505568742238406E-2</v>
      </c>
      <c r="AD70" s="179">
        <v>8.1915962557865998E-2</v>
      </c>
      <c r="AE70" s="179">
        <v>9.4636888497751898E-2</v>
      </c>
      <c r="AF70" s="179">
        <v>8.3866104506197497E-2</v>
      </c>
      <c r="AG70" s="179">
        <v>8.1165907962353803E-2</v>
      </c>
      <c r="AH70" s="179">
        <v>8.6276279939776504E-2</v>
      </c>
      <c r="AI70" s="179">
        <v>0.10254746429842</v>
      </c>
      <c r="AJ70" s="179">
        <v>0.110318029907926</v>
      </c>
      <c r="AK70" s="179">
        <v>7.7145615330408701E-2</v>
      </c>
      <c r="AL70" s="179">
        <v>0.141940331654718</v>
      </c>
      <c r="AM70" s="135"/>
    </row>
    <row r="71" spans="1:39" x14ac:dyDescent="0.45">
      <c r="A71" s="76" t="s">
        <v>219</v>
      </c>
      <c r="B71" s="76" t="s">
        <v>57</v>
      </c>
      <c r="C71" s="76" t="s">
        <v>691</v>
      </c>
      <c r="D71" s="176">
        <v>2.5623865128282799</v>
      </c>
      <c r="E71" s="176">
        <v>4.0742965628219503E-2</v>
      </c>
      <c r="F71" s="176">
        <v>4.9943635333168403E-2</v>
      </c>
      <c r="G71" s="176">
        <v>5.4873994207668197E-2</v>
      </c>
      <c r="H71" s="176">
        <v>6.1964510317243003E-2</v>
      </c>
      <c r="I71" s="176">
        <v>6.9585065007646399E-2</v>
      </c>
      <c r="J71" s="176">
        <v>6.9235039529740694E-2</v>
      </c>
      <c r="K71" s="176">
        <v>6.95350613679456E-2</v>
      </c>
      <c r="L71" s="176">
        <v>7.66755811172211E-2</v>
      </c>
      <c r="M71" s="176">
        <v>8.69763308955879E-2</v>
      </c>
      <c r="N71" s="176">
        <v>0.104237587320307</v>
      </c>
      <c r="O71" s="176">
        <v>9.1926691225967999E-2</v>
      </c>
      <c r="P71" s="176">
        <v>8.1665944359361906E-2</v>
      </c>
      <c r="Q71" s="176">
        <v>7.7745659006818499E-2</v>
      </c>
      <c r="R71" s="176">
        <v>9.0286571843781499E-2</v>
      </c>
      <c r="S71" s="176">
        <v>9.8567174578235495E-2</v>
      </c>
      <c r="T71" s="176">
        <v>7.1025169831029702E-2</v>
      </c>
      <c r="U71" s="176">
        <v>8.9336502689466094E-2</v>
      </c>
      <c r="V71" s="179">
        <v>3.892283314311E-2</v>
      </c>
      <c r="W71" s="179">
        <v>4.4983274274848099E-2</v>
      </c>
      <c r="X71" s="179">
        <v>5.0843700847783002E-2</v>
      </c>
      <c r="Y71" s="179">
        <v>5.7614193663272598E-2</v>
      </c>
      <c r="Z71" s="179">
        <v>5.9704345802766401E-2</v>
      </c>
      <c r="AA71" s="179">
        <v>5.5554043707599199E-2</v>
      </c>
      <c r="AB71" s="179">
        <v>5.9134304310177202E-2</v>
      </c>
      <c r="AC71" s="179">
        <v>6.6614848809418301E-2</v>
      </c>
      <c r="AD71" s="179">
        <v>7.8495713602330597E-2</v>
      </c>
      <c r="AE71" s="179">
        <v>9.3566810608154596E-2</v>
      </c>
      <c r="AF71" s="179">
        <v>8.4736167836991602E-2</v>
      </c>
      <c r="AG71" s="179">
        <v>7.9095757278740297E-2</v>
      </c>
      <c r="AH71" s="179">
        <v>7.8125686668544594E-2</v>
      </c>
      <c r="AI71" s="179">
        <v>9.25267349023777E-2</v>
      </c>
      <c r="AJ71" s="179">
        <v>0.106647762753886</v>
      </c>
      <c r="AK71" s="179">
        <v>8.2506005506335495E-2</v>
      </c>
      <c r="AL71" s="179">
        <v>0.148990844852532</v>
      </c>
      <c r="AM71" s="135"/>
    </row>
    <row r="72" spans="1:39" x14ac:dyDescent="0.45">
      <c r="A72" s="76" t="s">
        <v>219</v>
      </c>
      <c r="B72" s="76" t="s">
        <v>57</v>
      </c>
      <c r="C72" s="76" t="s">
        <v>692</v>
      </c>
      <c r="D72" s="176">
        <v>3.5651495026603701</v>
      </c>
      <c r="E72" s="176">
        <v>8.5386215153102102E-2</v>
      </c>
      <c r="F72" s="176">
        <v>9.5826975122631095E-2</v>
      </c>
      <c r="G72" s="176">
        <v>9.2746750917061305E-2</v>
      </c>
      <c r="H72" s="176">
        <v>8.7956402233723793E-2</v>
      </c>
      <c r="I72" s="176">
        <v>0.110048010253541</v>
      </c>
      <c r="J72" s="176">
        <v>0.11083806776081399</v>
      </c>
      <c r="K72" s="176">
        <v>0.118778645745303</v>
      </c>
      <c r="L72" s="176">
        <v>0.133819740567306</v>
      </c>
      <c r="M72" s="176">
        <v>0.144420512183878</v>
      </c>
      <c r="N72" s="176">
        <v>0.15120100572730699</v>
      </c>
      <c r="O72" s="176">
        <v>0.123739006803623</v>
      </c>
      <c r="P72" s="176">
        <v>0.103237514526291</v>
      </c>
      <c r="Q72" s="176">
        <v>9.1836684674506605E-2</v>
      </c>
      <c r="R72" s="176">
        <v>9.6287008607878602E-2</v>
      </c>
      <c r="S72" s="176">
        <v>0.107107796239134</v>
      </c>
      <c r="T72" s="176">
        <v>7.24252717426523E-2</v>
      </c>
      <c r="U72" s="176">
        <v>8.2666017153378096E-2</v>
      </c>
      <c r="V72" s="179">
        <v>8.08458846682686E-2</v>
      </c>
      <c r="W72" s="179">
        <v>8.9896543454115199E-2</v>
      </c>
      <c r="X72" s="179">
        <v>8.6656307601502697E-2</v>
      </c>
      <c r="Y72" s="179">
        <v>8.0185836624217993E-2</v>
      </c>
      <c r="Z72" s="179">
        <v>9.4196856468384799E-2</v>
      </c>
      <c r="AA72" s="179">
        <v>9.4996914703597696E-2</v>
      </c>
      <c r="AB72" s="179">
        <v>0.107637834819962</v>
      </c>
      <c r="AC72" s="179">
        <v>0.12406903082564801</v>
      </c>
      <c r="AD72" s="179">
        <v>0.13154957532488901</v>
      </c>
      <c r="AE72" s="179">
        <v>0.13869009507416499</v>
      </c>
      <c r="AF72" s="179">
        <v>0.110078012437362</v>
      </c>
      <c r="AG72" s="179">
        <v>9.4816901600674797E-2</v>
      </c>
      <c r="AH72" s="179">
        <v>9.0596594409926498E-2</v>
      </c>
      <c r="AI72" s="179">
        <v>0.102887489048385</v>
      </c>
      <c r="AJ72" s="179">
        <v>0.112468186415061</v>
      </c>
      <c r="AK72" s="179">
        <v>7.8215693220006099E-2</v>
      </c>
      <c r="AL72" s="179">
        <v>0.13904012055207099</v>
      </c>
      <c r="AM72" s="135"/>
    </row>
    <row r="73" spans="1:39" x14ac:dyDescent="0.45">
      <c r="A73" s="76" t="s">
        <v>219</v>
      </c>
      <c r="B73" s="76" t="s">
        <v>57</v>
      </c>
      <c r="C73" s="76" t="s">
        <v>693</v>
      </c>
      <c r="D73" s="176">
        <v>4.6540787644249004</v>
      </c>
      <c r="E73" s="176">
        <v>7.7195618970109597E-2</v>
      </c>
      <c r="F73" s="176">
        <v>9.4006842637521695E-2</v>
      </c>
      <c r="G73" s="176">
        <v>0.103267516710112</v>
      </c>
      <c r="H73" s="176">
        <v>0.107837849378766</v>
      </c>
      <c r="I73" s="176">
        <v>0.113218241010573</v>
      </c>
      <c r="J73" s="176">
        <v>0.107227804974416</v>
      </c>
      <c r="K73" s="176">
        <v>0.11896865957616599</v>
      </c>
      <c r="L73" s="176">
        <v>0.14013019989754799</v>
      </c>
      <c r="M73" s="176">
        <v>0.16497200810091001</v>
      </c>
      <c r="N73" s="176">
        <v>0.195464227590464</v>
      </c>
      <c r="O73" s="176">
        <v>0.16473199063034599</v>
      </c>
      <c r="P73" s="176">
        <v>0.142910402264913</v>
      </c>
      <c r="Q73" s="176">
        <v>0.137590015000747</v>
      </c>
      <c r="R73" s="176">
        <v>0.164241954961279</v>
      </c>
      <c r="S73" s="176">
        <v>0.19449415698026801</v>
      </c>
      <c r="T73" s="176">
        <v>0.14288040008109301</v>
      </c>
      <c r="U73" s="176">
        <v>0.14860081646286499</v>
      </c>
      <c r="V73" s="179">
        <v>7.3355339441087394E-2</v>
      </c>
      <c r="W73" s="179">
        <v>8.8636451733654795E-2</v>
      </c>
      <c r="X73" s="179">
        <v>9.9407235725209098E-2</v>
      </c>
      <c r="Y73" s="179">
        <v>0.104697620805555</v>
      </c>
      <c r="Z73" s="179">
        <v>0.10338752544539399</v>
      </c>
      <c r="AA73" s="179">
        <v>9.53969438212042E-2</v>
      </c>
      <c r="AB73" s="179">
        <v>0.10352753563655601</v>
      </c>
      <c r="AC73" s="179">
        <v>0.12956943119273701</v>
      </c>
      <c r="AD73" s="179">
        <v>0.15239109235218701</v>
      </c>
      <c r="AE73" s="179">
        <v>0.17890302212155601</v>
      </c>
      <c r="AF73" s="179">
        <v>0.150630964234718</v>
      </c>
      <c r="AG73" s="179">
        <v>0.141740317095914</v>
      </c>
      <c r="AH73" s="179">
        <v>0.14143029452976899</v>
      </c>
      <c r="AI73" s="179">
        <v>0.177142894004087</v>
      </c>
      <c r="AJ73" s="179">
        <v>0.21263547746372199</v>
      </c>
      <c r="AK73" s="179">
        <v>0.15518129544749201</v>
      </c>
      <c r="AL73" s="179">
        <v>0.22830661814595599</v>
      </c>
      <c r="AM73" s="135"/>
    </row>
    <row r="74" spans="1:39" x14ac:dyDescent="0.45">
      <c r="A74" s="76" t="s">
        <v>219</v>
      </c>
      <c r="B74" s="76" t="s">
        <v>57</v>
      </c>
      <c r="C74" s="76" t="s">
        <v>694</v>
      </c>
      <c r="D74" s="176">
        <v>2.5996492251333199</v>
      </c>
      <c r="E74" s="176">
        <v>4.0252929959151598E-2</v>
      </c>
      <c r="F74" s="176">
        <v>5.1003712494825597E-2</v>
      </c>
      <c r="G74" s="176">
        <v>5.7964219141178303E-2</v>
      </c>
      <c r="H74" s="176">
        <v>6.3304607861224702E-2</v>
      </c>
      <c r="I74" s="176">
        <v>6.7274896853469004E-2</v>
      </c>
      <c r="J74" s="176">
        <v>6.5514768736000498E-2</v>
      </c>
      <c r="K74" s="176">
        <v>7.1115176382491097E-2</v>
      </c>
      <c r="L74" s="176">
        <v>7.9045753639039498E-2</v>
      </c>
      <c r="M74" s="176">
        <v>9.1336648277498406E-2</v>
      </c>
      <c r="N74" s="176">
        <v>0.103927564754162</v>
      </c>
      <c r="O74" s="176">
        <v>8.8426436446911394E-2</v>
      </c>
      <c r="P74" s="176">
        <v>8.0545862830063805E-2</v>
      </c>
      <c r="Q74" s="176">
        <v>8.9726531079132393E-2</v>
      </c>
      <c r="R74" s="176">
        <v>0.104197584408547</v>
      </c>
      <c r="S74" s="176">
        <v>0.103137507246889</v>
      </c>
      <c r="T74" s="176">
        <v>6.5514768736000498E-2</v>
      </c>
      <c r="U74" s="176">
        <v>8.6136269748614297E-2</v>
      </c>
      <c r="V74" s="179">
        <v>3.8622811304905198E-2</v>
      </c>
      <c r="W74" s="179">
        <v>4.8113502120118799E-2</v>
      </c>
      <c r="X74" s="179">
        <v>5.3933925781293003E-2</v>
      </c>
      <c r="Y74" s="179">
        <v>5.97443487145271E-2</v>
      </c>
      <c r="Z74" s="179">
        <v>5.6814135428059701E-2</v>
      </c>
      <c r="AA74" s="179">
        <v>5.0533678281638003E-2</v>
      </c>
      <c r="AB74" s="179">
        <v>5.7674198030913601E-2</v>
      </c>
      <c r="AC74" s="179">
        <v>6.8544989301869502E-2</v>
      </c>
      <c r="AD74" s="179">
        <v>8.0205838080098305E-2</v>
      </c>
      <c r="AE74" s="179">
        <v>9.0206566020260198E-2</v>
      </c>
      <c r="AF74" s="179">
        <v>8.1005896315311202E-2</v>
      </c>
      <c r="AG74" s="179">
        <v>7.8735731072894499E-2</v>
      </c>
      <c r="AH74" s="179">
        <v>8.6866322888246097E-2</v>
      </c>
      <c r="AI74" s="179">
        <v>0.10624773363628</v>
      </c>
      <c r="AJ74" s="179">
        <v>0.10748782390085999</v>
      </c>
      <c r="AK74" s="179">
        <v>7.4335410779223302E-2</v>
      </c>
      <c r="AL74" s="179">
        <v>0.15215107488162299</v>
      </c>
      <c r="AM74" s="135"/>
    </row>
    <row r="75" spans="1:39" x14ac:dyDescent="0.45">
      <c r="A75" s="76" t="s">
        <v>219</v>
      </c>
      <c r="B75" s="76" t="s">
        <v>57</v>
      </c>
      <c r="C75" s="76" t="s">
        <v>695</v>
      </c>
      <c r="D75" s="176">
        <v>2.2928268919291499</v>
      </c>
      <c r="E75" s="176">
        <v>3.80027661726152E-2</v>
      </c>
      <c r="F75" s="176">
        <v>4.5463309215975897E-2</v>
      </c>
      <c r="G75" s="176">
        <v>5.03336637228348E-2</v>
      </c>
      <c r="H75" s="176">
        <v>5.53640298767362E-2</v>
      </c>
      <c r="I75" s="176">
        <v>6.3954655177335201E-2</v>
      </c>
      <c r="J75" s="176">
        <v>6.3764641346472195E-2</v>
      </c>
      <c r="K75" s="176">
        <v>6.7244894669648503E-2</v>
      </c>
      <c r="L75" s="176">
        <v>7.3065318330822707E-2</v>
      </c>
      <c r="M75" s="176">
        <v>8.1005896315311202E-2</v>
      </c>
      <c r="N75" s="176">
        <v>9.3606813519915205E-2</v>
      </c>
      <c r="O75" s="176">
        <v>8.0895888307969496E-2</v>
      </c>
      <c r="P75" s="176">
        <v>7.3315336529326799E-2</v>
      </c>
      <c r="Q75" s="176">
        <v>7.5405488668820603E-2</v>
      </c>
      <c r="R75" s="176">
        <v>8.6596303233861693E-2</v>
      </c>
      <c r="S75" s="176">
        <v>8.9706529623252096E-2</v>
      </c>
      <c r="T75" s="176">
        <v>5.8474256266126498E-2</v>
      </c>
      <c r="U75" s="176">
        <v>6.8935017691535899E-2</v>
      </c>
      <c r="V75" s="179">
        <v>3.7562734143247997E-2</v>
      </c>
      <c r="W75" s="179">
        <v>4.3843191289669702E-2</v>
      </c>
      <c r="X75" s="179">
        <v>4.8683543612707998E-2</v>
      </c>
      <c r="Y75" s="179">
        <v>5.2913851531396501E-2</v>
      </c>
      <c r="Z75" s="179">
        <v>5.2213800575585202E-2</v>
      </c>
      <c r="AA75" s="179">
        <v>4.9913633149347901E-2</v>
      </c>
      <c r="AB75" s="179">
        <v>5.2913851531396501E-2</v>
      </c>
      <c r="AC75" s="179">
        <v>6.2964583111259201E-2</v>
      </c>
      <c r="AD75" s="179">
        <v>6.8925016963595695E-2</v>
      </c>
      <c r="AE75" s="179">
        <v>8.1595939263780795E-2</v>
      </c>
      <c r="AF75" s="179">
        <v>7.2395269558831896E-2</v>
      </c>
      <c r="AG75" s="179">
        <v>7.0945164007508402E-2</v>
      </c>
      <c r="AH75" s="179">
        <v>7.41753991321807E-2</v>
      </c>
      <c r="AI75" s="179">
        <v>8.7406362197014795E-2</v>
      </c>
      <c r="AJ75" s="179">
        <v>9.2426727622976101E-2</v>
      </c>
      <c r="AK75" s="179">
        <v>6.5834792030085701E-2</v>
      </c>
      <c r="AL75" s="179">
        <v>0.112978223540009</v>
      </c>
      <c r="AM75" s="135"/>
    </row>
    <row r="76" spans="1:39" x14ac:dyDescent="0.45">
      <c r="A76" s="78" t="s">
        <v>217</v>
      </c>
      <c r="B76" s="78" t="s">
        <v>58</v>
      </c>
      <c r="C76" s="78" t="s">
        <v>696</v>
      </c>
      <c r="D76" s="175">
        <v>19.5554334149205</v>
      </c>
      <c r="E76" s="175">
        <v>0.35228564242014199</v>
      </c>
      <c r="F76" s="175">
        <v>0.407619670113058</v>
      </c>
      <c r="G76" s="175">
        <v>0.44564243774155399</v>
      </c>
      <c r="H76" s="175">
        <v>0.464213789526434</v>
      </c>
      <c r="I76" s="175">
        <v>0.49657614514079801</v>
      </c>
      <c r="J76" s="175">
        <v>0.51156723632310097</v>
      </c>
      <c r="K76" s="175">
        <v>0.55084009494411601</v>
      </c>
      <c r="L76" s="175">
        <v>0.62082518906936901</v>
      </c>
      <c r="M76" s="175">
        <v>0.694670564179525</v>
      </c>
      <c r="N76" s="175">
        <v>0.79587793093396297</v>
      </c>
      <c r="O76" s="175">
        <v>0.67217892704210103</v>
      </c>
      <c r="P76" s="175">
        <v>0.61919507041512301</v>
      </c>
      <c r="Q76" s="175">
        <v>0.624665468598391</v>
      </c>
      <c r="R76" s="175">
        <v>0.70337119748746502</v>
      </c>
      <c r="S76" s="175">
        <v>0.74078392071161103</v>
      </c>
      <c r="T76" s="175">
        <v>0.477734773701533</v>
      </c>
      <c r="U76" s="175">
        <v>0.60843428715150905</v>
      </c>
      <c r="V76" s="178">
        <v>0.32685379126831099</v>
      </c>
      <c r="W76" s="178">
        <v>0.38643812833579499</v>
      </c>
      <c r="X76" s="178">
        <v>0.41692034709740899</v>
      </c>
      <c r="Y76" s="178">
        <v>0.44483237877839998</v>
      </c>
      <c r="Z76" s="178">
        <v>0.43215145575027503</v>
      </c>
      <c r="AA76" s="178">
        <v>0.421680693596926</v>
      </c>
      <c r="AB76" s="178">
        <v>0.48191507798052102</v>
      </c>
      <c r="AC76" s="178">
        <v>0.55729056446552105</v>
      </c>
      <c r="AD76" s="178">
        <v>0.63313608516370901</v>
      </c>
      <c r="AE76" s="178">
        <v>0.72190254636058504</v>
      </c>
      <c r="AF76" s="178">
        <v>0.63209600945793198</v>
      </c>
      <c r="AG76" s="178">
        <v>0.59619339615275102</v>
      </c>
      <c r="AH76" s="178">
        <v>0.61714492118738995</v>
      </c>
      <c r="AI76" s="178">
        <v>0.71486203389071101</v>
      </c>
      <c r="AJ76" s="178">
        <v>0.77590647723745998</v>
      </c>
      <c r="AK76" s="178">
        <v>0.55022004981182604</v>
      </c>
      <c r="AL76" s="178">
        <v>1.0594071128851701</v>
      </c>
      <c r="AM76" s="135"/>
    </row>
    <row r="77" spans="1:39" x14ac:dyDescent="0.45">
      <c r="A77" s="76" t="s">
        <v>219</v>
      </c>
      <c r="B77" s="76" t="s">
        <v>58</v>
      </c>
      <c r="C77" s="76" t="s">
        <v>697</v>
      </c>
      <c r="D77" s="176">
        <v>3.69948928108056</v>
      </c>
      <c r="E77" s="176">
        <v>6.34046151406263E-2</v>
      </c>
      <c r="F77" s="176">
        <v>7.5515496676162405E-2</v>
      </c>
      <c r="G77" s="176">
        <v>8.1485931256439006E-2</v>
      </c>
      <c r="H77" s="176">
        <v>8.8816464836577694E-2</v>
      </c>
      <c r="I77" s="176">
        <v>8.8736459013056407E-2</v>
      </c>
      <c r="J77" s="176">
        <v>9.2836757468522699E-2</v>
      </c>
      <c r="K77" s="176">
        <v>0.100747333269191</v>
      </c>
      <c r="L77" s="176">
        <v>0.11553840989269</v>
      </c>
      <c r="M77" s="176">
        <v>0.13086952582495801</v>
      </c>
      <c r="N77" s="176">
        <v>0.142160347669401</v>
      </c>
      <c r="O77" s="176">
        <v>0.120518772406891</v>
      </c>
      <c r="P77" s="176">
        <v>0.115398399701528</v>
      </c>
      <c r="Q77" s="176">
        <v>0.12825933583257601</v>
      </c>
      <c r="R77" s="176">
        <v>0.149200860139275</v>
      </c>
      <c r="S77" s="176">
        <v>0.149190859411335</v>
      </c>
      <c r="T77" s="176">
        <v>8.8896470660098995E-2</v>
      </c>
      <c r="U77" s="176">
        <v>0.124049029369768</v>
      </c>
      <c r="V77" s="179">
        <v>5.7694199486793898E-2</v>
      </c>
      <c r="W77" s="179">
        <v>7.0835156000166599E-2</v>
      </c>
      <c r="X77" s="179">
        <v>7.7025606595126805E-2</v>
      </c>
      <c r="Y77" s="179">
        <v>8.3766097226795899E-2</v>
      </c>
      <c r="Z77" s="179">
        <v>7.8145688124424906E-2</v>
      </c>
      <c r="AA77" s="179">
        <v>7.5465493036461606E-2</v>
      </c>
      <c r="AB77" s="179">
        <v>8.6526298138280597E-2</v>
      </c>
      <c r="AC77" s="179">
        <v>0.10137737912942101</v>
      </c>
      <c r="AD77" s="179">
        <v>0.11654848341464701</v>
      </c>
      <c r="AE77" s="179">
        <v>0.13030948506030901</v>
      </c>
      <c r="AF77" s="179">
        <v>0.113308247562034</v>
      </c>
      <c r="AG77" s="179">
        <v>0.111378107069583</v>
      </c>
      <c r="AH77" s="179">
        <v>0.125009099252024</v>
      </c>
      <c r="AI77" s="179">
        <v>0.147210715279183</v>
      </c>
      <c r="AJ77" s="179">
        <v>0.150230935117112</v>
      </c>
      <c r="AK77" s="179">
        <v>9.8897198600260805E-2</v>
      </c>
      <c r="AL77" s="179">
        <v>0.220136023418843</v>
      </c>
      <c r="AM77" s="135"/>
    </row>
    <row r="78" spans="1:39" x14ac:dyDescent="0.45">
      <c r="A78" s="76" t="s">
        <v>219</v>
      </c>
      <c r="B78" s="76" t="s">
        <v>58</v>
      </c>
      <c r="C78" s="76" t="s">
        <v>698</v>
      </c>
      <c r="D78" s="176">
        <v>1.7652084872620899</v>
      </c>
      <c r="E78" s="176">
        <v>2.6551932681129799E-2</v>
      </c>
      <c r="F78" s="176">
        <v>3.25223672614064E-2</v>
      </c>
      <c r="G78" s="176">
        <v>3.8762821496067502E-2</v>
      </c>
      <c r="H78" s="176">
        <v>3.9472873179818901E-2</v>
      </c>
      <c r="I78" s="176">
        <v>4.1513021679612003E-2</v>
      </c>
      <c r="J78" s="176">
        <v>4.1513021679612003E-2</v>
      </c>
      <c r="K78" s="176">
        <v>4.38131891058492E-2</v>
      </c>
      <c r="L78" s="176">
        <v>4.9013567634733399E-2</v>
      </c>
      <c r="M78" s="176">
        <v>5.4863993479728097E-2</v>
      </c>
      <c r="N78" s="176">
        <v>6.7414907044631198E-2</v>
      </c>
      <c r="O78" s="176">
        <v>5.9954364001270501E-2</v>
      </c>
      <c r="P78" s="176">
        <v>5.88942868396133E-2</v>
      </c>
      <c r="Q78" s="176">
        <v>6.1984511773123301E-2</v>
      </c>
      <c r="R78" s="176">
        <v>6.8965019875356304E-2</v>
      </c>
      <c r="S78" s="176">
        <v>7.4095393308659399E-2</v>
      </c>
      <c r="T78" s="176">
        <v>4.6593391473214202E-2</v>
      </c>
      <c r="U78" s="176">
        <v>6.4774714868428507E-2</v>
      </c>
      <c r="V78" s="179">
        <v>2.54118496959513E-2</v>
      </c>
      <c r="W78" s="179">
        <v>3.0062188188126601E-2</v>
      </c>
      <c r="X78" s="179">
        <v>3.4892539783224798E-2</v>
      </c>
      <c r="Y78" s="179">
        <v>3.8982837510751003E-2</v>
      </c>
      <c r="Z78" s="179">
        <v>3.8452798929922399E-2</v>
      </c>
      <c r="AA78" s="179">
        <v>3.5462581275813997E-2</v>
      </c>
      <c r="AB78" s="179">
        <v>3.8472800385802801E-2</v>
      </c>
      <c r="AC78" s="179">
        <v>4.4493238605780201E-2</v>
      </c>
      <c r="AD78" s="179">
        <v>5.1743766362397602E-2</v>
      </c>
      <c r="AE78" s="179">
        <v>6.1804498670200402E-2</v>
      </c>
      <c r="AF78" s="179">
        <v>5.7144159450084997E-2</v>
      </c>
      <c r="AG78" s="179">
        <v>5.7744203126494698E-2</v>
      </c>
      <c r="AH78" s="179">
        <v>5.9654342163065602E-2</v>
      </c>
      <c r="AI78" s="179">
        <v>7.0155106500235598E-2</v>
      </c>
      <c r="AJ78" s="179">
        <v>7.5955528705529504E-2</v>
      </c>
      <c r="AK78" s="179">
        <v>5.5994075736966402E-2</v>
      </c>
      <c r="AL78" s="179">
        <v>0.118078594789491</v>
      </c>
      <c r="AM78" s="135"/>
    </row>
    <row r="79" spans="1:39" x14ac:dyDescent="0.45">
      <c r="A79" s="76" t="s">
        <v>219</v>
      </c>
      <c r="B79" s="76" t="s">
        <v>58</v>
      </c>
      <c r="C79" s="76" t="s">
        <v>699</v>
      </c>
      <c r="D79" s="176">
        <v>5.2114193325301201</v>
      </c>
      <c r="E79" s="176">
        <v>0.106917782408271</v>
      </c>
      <c r="F79" s="176">
        <v>0.119528700340815</v>
      </c>
      <c r="G79" s="176">
        <v>0.123939021362426</v>
      </c>
      <c r="H79" s="176">
        <v>0.12414903664917</v>
      </c>
      <c r="I79" s="176">
        <v>0.13597989780238101</v>
      </c>
      <c r="J79" s="176">
        <v>0.15100099116850399</v>
      </c>
      <c r="K79" s="176">
        <v>0.159101580800035</v>
      </c>
      <c r="L79" s="176">
        <v>0.17959307234942701</v>
      </c>
      <c r="M79" s="176">
        <v>0.20064460466346801</v>
      </c>
      <c r="N79" s="176">
        <v>0.22486636773454</v>
      </c>
      <c r="O79" s="176">
        <v>0.18832370784118799</v>
      </c>
      <c r="P79" s="176">
        <v>0.16245182465999</v>
      </c>
      <c r="Q79" s="176">
        <v>0.146600670874833</v>
      </c>
      <c r="R79" s="176">
        <v>0.15567133111656001</v>
      </c>
      <c r="S79" s="176">
        <v>0.17151248417377599</v>
      </c>
      <c r="T79" s="176">
        <v>0.11800858969391</v>
      </c>
      <c r="U79" s="176">
        <v>0.14117027560332501</v>
      </c>
      <c r="V79" s="179">
        <v>0.101247369666199</v>
      </c>
      <c r="W79" s="179">
        <v>0.11367827449582001</v>
      </c>
      <c r="X79" s="179">
        <v>0.117648563488064</v>
      </c>
      <c r="Y79" s="179">
        <v>0.11801859042185001</v>
      </c>
      <c r="Z79" s="179">
        <v>0.116198457936741</v>
      </c>
      <c r="AA79" s="179">
        <v>0.122498916539043</v>
      </c>
      <c r="AB79" s="179">
        <v>0.14087025376512</v>
      </c>
      <c r="AC79" s="179">
        <v>0.16414194768187701</v>
      </c>
      <c r="AD79" s="179">
        <v>0.18484345451801201</v>
      </c>
      <c r="AE79" s="179">
        <v>0.207765122956863</v>
      </c>
      <c r="AF79" s="179">
        <v>0.17658285323943801</v>
      </c>
      <c r="AG79" s="179">
        <v>0.155281302726894</v>
      </c>
      <c r="AH79" s="179">
        <v>0.14522057041909101</v>
      </c>
      <c r="AI79" s="179">
        <v>0.165202024843534</v>
      </c>
      <c r="AJ79" s="179">
        <v>0.19099390220121201</v>
      </c>
      <c r="AK79" s="179">
        <v>0.14040021955193299</v>
      </c>
      <c r="AL79" s="179">
        <v>0.24136756883580701</v>
      </c>
      <c r="AM79" s="135"/>
    </row>
    <row r="80" spans="1:39" x14ac:dyDescent="0.45">
      <c r="A80" s="76" t="s">
        <v>219</v>
      </c>
      <c r="B80" s="76" t="s">
        <v>58</v>
      </c>
      <c r="C80" s="76" t="s">
        <v>700</v>
      </c>
      <c r="D80" s="176">
        <v>1.4217834897969299</v>
      </c>
      <c r="E80" s="176">
        <v>2.4561787821037601E-2</v>
      </c>
      <c r="F80" s="176">
        <v>3.0152194739588099E-2</v>
      </c>
      <c r="G80" s="176">
        <v>3.3042405114294897E-2</v>
      </c>
      <c r="H80" s="176">
        <v>3.4692525224421601E-2</v>
      </c>
      <c r="I80" s="176">
        <v>3.5192561621429697E-2</v>
      </c>
      <c r="J80" s="176">
        <v>3.3452434959841501E-2</v>
      </c>
      <c r="K80" s="176">
        <v>3.9712890650382797E-2</v>
      </c>
      <c r="L80" s="176">
        <v>4.4833263355745702E-2</v>
      </c>
      <c r="M80" s="176">
        <v>5.1033714678646099E-2</v>
      </c>
      <c r="N80" s="176">
        <v>5.4883994935608402E-2</v>
      </c>
      <c r="O80" s="176">
        <v>4.5293296840993202E-2</v>
      </c>
      <c r="P80" s="176">
        <v>4.44632364219597E-2</v>
      </c>
      <c r="Q80" s="176">
        <v>5.06736884728003E-2</v>
      </c>
      <c r="R80" s="176">
        <v>5.89642919351945E-2</v>
      </c>
      <c r="S80" s="176">
        <v>5.8424252626425699E-2</v>
      </c>
      <c r="T80" s="176">
        <v>3.2602373084927701E-2</v>
      </c>
      <c r="U80" s="176">
        <v>4.5603319407138201E-2</v>
      </c>
      <c r="V80" s="179">
        <v>2.2301623306560998E-2</v>
      </c>
      <c r="W80" s="179">
        <v>2.9342135776435001E-2</v>
      </c>
      <c r="X80" s="179">
        <v>3.1792314121774599E-2</v>
      </c>
      <c r="Y80" s="179">
        <v>3.1922323584996699E-2</v>
      </c>
      <c r="Z80" s="179">
        <v>2.9922177996964301E-2</v>
      </c>
      <c r="AA80" s="179">
        <v>2.7702016394248401E-2</v>
      </c>
      <c r="AB80" s="179">
        <v>3.38924669892086E-2</v>
      </c>
      <c r="AC80" s="179">
        <v>4.0352937238553203E-2</v>
      </c>
      <c r="AD80" s="179">
        <v>4.4813261899865398E-2</v>
      </c>
      <c r="AE80" s="179">
        <v>4.9923633877288098E-2</v>
      </c>
      <c r="AF80" s="179">
        <v>4.16630325987144E-2</v>
      </c>
      <c r="AG80" s="179">
        <v>4.2333081370705197E-2</v>
      </c>
      <c r="AH80" s="179">
        <v>4.95736083993824E-2</v>
      </c>
      <c r="AI80" s="179">
        <v>5.8574263545528103E-2</v>
      </c>
      <c r="AJ80" s="179">
        <v>5.6174088839889301E-2</v>
      </c>
      <c r="AK80" s="179">
        <v>3.5062552158207597E-2</v>
      </c>
      <c r="AL80" s="179">
        <v>7.8855739808176395E-2</v>
      </c>
      <c r="AM80" s="135"/>
    </row>
    <row r="81" spans="1:39" x14ac:dyDescent="0.45">
      <c r="A81" s="76" t="s">
        <v>219</v>
      </c>
      <c r="B81" s="76" t="s">
        <v>58</v>
      </c>
      <c r="C81" s="76" t="s">
        <v>701</v>
      </c>
      <c r="D81" s="176">
        <v>4.8236011037385804</v>
      </c>
      <c r="E81" s="176">
        <v>8.9486513608568505E-2</v>
      </c>
      <c r="F81" s="176">
        <v>0.10212743372493301</v>
      </c>
      <c r="G81" s="176">
        <v>0.112218168216556</v>
      </c>
      <c r="H81" s="176">
        <v>0.11734854164986</v>
      </c>
      <c r="I81" s="176">
        <v>0.12969944065595901</v>
      </c>
      <c r="J81" s="176">
        <v>0.12988945448682301</v>
      </c>
      <c r="K81" s="176">
        <v>0.14055023047103499</v>
      </c>
      <c r="L81" s="176">
        <v>0.15381119571969001</v>
      </c>
      <c r="M81" s="176">
        <v>0.17029239536507701</v>
      </c>
      <c r="N81" s="176">
        <v>0.200924625045792</v>
      </c>
      <c r="O81" s="176">
        <v>0.16480199572592799</v>
      </c>
      <c r="P81" s="176">
        <v>0.151461024653752</v>
      </c>
      <c r="Q81" s="176">
        <v>0.15333116077856199</v>
      </c>
      <c r="R81" s="176">
        <v>0.17556277898954201</v>
      </c>
      <c r="S81" s="176">
        <v>0.178382984268667</v>
      </c>
      <c r="T81" s="176">
        <v>0.11831861226005499</v>
      </c>
      <c r="U81" s="176">
        <v>0.14146029671359001</v>
      </c>
      <c r="V81" s="179">
        <v>8.1625941447601297E-2</v>
      </c>
      <c r="W81" s="179">
        <v>9.5086921255059201E-2</v>
      </c>
      <c r="X81" s="179">
        <v>0.101977422805831</v>
      </c>
      <c r="Y81" s="179">
        <v>0.11245818568712</v>
      </c>
      <c r="Z81" s="179">
        <v>0.112998224995889</v>
      </c>
      <c r="AA81" s="179">
        <v>0.107947857386107</v>
      </c>
      <c r="AB81" s="179">
        <v>0.122168892517018</v>
      </c>
      <c r="AC81" s="179">
        <v>0.138470079059481</v>
      </c>
      <c r="AD81" s="179">
        <v>0.15469125977842399</v>
      </c>
      <c r="AE81" s="179">
        <v>0.17764293040109499</v>
      </c>
      <c r="AF81" s="179">
        <v>0.15608136096210601</v>
      </c>
      <c r="AG81" s="179">
        <v>0.14621064248516699</v>
      </c>
      <c r="AH81" s="179">
        <v>0.155221298359253</v>
      </c>
      <c r="AI81" s="179">
        <v>0.17444269746024399</v>
      </c>
      <c r="AJ81" s="179">
        <v>0.18639356734873699</v>
      </c>
      <c r="AK81" s="179">
        <v>0.132599651758606</v>
      </c>
      <c r="AL81" s="179">
        <v>0.237917317696451</v>
      </c>
      <c r="AM81" s="135"/>
    </row>
    <row r="82" spans="1:39" x14ac:dyDescent="0.45">
      <c r="A82" s="76" t="s">
        <v>219</v>
      </c>
      <c r="B82" s="76" t="s">
        <v>58</v>
      </c>
      <c r="C82" s="76" t="s">
        <v>702</v>
      </c>
      <c r="D82" s="176">
        <v>2.6339317205122001</v>
      </c>
      <c r="E82" s="176">
        <v>4.1363010760509501E-2</v>
      </c>
      <c r="F82" s="176">
        <v>4.7773477370153299E-2</v>
      </c>
      <c r="G82" s="176">
        <v>5.6194090295769598E-2</v>
      </c>
      <c r="H82" s="176">
        <v>5.9734347986586903E-2</v>
      </c>
      <c r="I82" s="176">
        <v>6.5454764368359494E-2</v>
      </c>
      <c r="J82" s="176">
        <v>6.2874576559797807E-2</v>
      </c>
      <c r="K82" s="176">
        <v>6.6914870647623206E-2</v>
      </c>
      <c r="L82" s="176">
        <v>7.80356801170832E-2</v>
      </c>
      <c r="M82" s="176">
        <v>8.6966330167647696E-2</v>
      </c>
      <c r="N82" s="176">
        <v>0.10562768850399</v>
      </c>
      <c r="O82" s="176">
        <v>9.3286790225830002E-2</v>
      </c>
      <c r="P82" s="176">
        <v>8.6526298138280597E-2</v>
      </c>
      <c r="Q82" s="176">
        <v>8.3816100866496698E-2</v>
      </c>
      <c r="R82" s="176">
        <v>9.50069154315379E-2</v>
      </c>
      <c r="S82" s="176">
        <v>0.109177946922747</v>
      </c>
      <c r="T82" s="176">
        <v>7.3315336529326799E-2</v>
      </c>
      <c r="U82" s="176">
        <v>9.1376651189259098E-2</v>
      </c>
      <c r="V82" s="179">
        <v>3.8572807665204399E-2</v>
      </c>
      <c r="W82" s="179">
        <v>4.7433452620187798E-2</v>
      </c>
      <c r="X82" s="179">
        <v>5.3583900303387402E-2</v>
      </c>
      <c r="Y82" s="179">
        <v>5.9684344346886103E-2</v>
      </c>
      <c r="Z82" s="179">
        <v>5.6434107766333501E-2</v>
      </c>
      <c r="AA82" s="179">
        <v>5.2603828965251502E-2</v>
      </c>
      <c r="AB82" s="179">
        <v>5.9984366185091002E-2</v>
      </c>
      <c r="AC82" s="179">
        <v>6.8454982750408094E-2</v>
      </c>
      <c r="AD82" s="179">
        <v>8.0495859190363006E-2</v>
      </c>
      <c r="AE82" s="179">
        <v>9.4456875394828999E-2</v>
      </c>
      <c r="AF82" s="179">
        <v>8.7316355645553401E-2</v>
      </c>
      <c r="AG82" s="179">
        <v>8.3246059373907499E-2</v>
      </c>
      <c r="AH82" s="179">
        <v>8.24660025945749E-2</v>
      </c>
      <c r="AI82" s="179">
        <v>9.9277226261986998E-2</v>
      </c>
      <c r="AJ82" s="179">
        <v>0.11615845502498</v>
      </c>
      <c r="AK82" s="179">
        <v>8.7266352005852602E-2</v>
      </c>
      <c r="AL82" s="179">
        <v>0.16305186833639901</v>
      </c>
      <c r="AM82" s="135"/>
    </row>
    <row r="83" spans="1:39" x14ac:dyDescent="0.45">
      <c r="A83" s="78" t="s">
        <v>217</v>
      </c>
      <c r="B83" s="78" t="s">
        <v>59</v>
      </c>
      <c r="C83" s="78" t="s">
        <v>703</v>
      </c>
      <c r="D83" s="175">
        <v>19.582435380358898</v>
      </c>
      <c r="E83" s="175">
        <v>0.34119483513450299</v>
      </c>
      <c r="F83" s="175">
        <v>0.393798664099754</v>
      </c>
      <c r="G83" s="175">
        <v>0.44386230816820499</v>
      </c>
      <c r="H83" s="175">
        <v>0.48206508889962302</v>
      </c>
      <c r="I83" s="175">
        <v>0.52646832095394203</v>
      </c>
      <c r="J83" s="175">
        <v>0.50101646834623004</v>
      </c>
      <c r="K83" s="175">
        <v>0.51672761194022399</v>
      </c>
      <c r="L83" s="175">
        <v>0.57223165200812298</v>
      </c>
      <c r="M83" s="175">
        <v>0.66615848882212303</v>
      </c>
      <c r="N83" s="175">
        <v>0.78627723211140699</v>
      </c>
      <c r="O83" s="175">
        <v>0.68654997309211296</v>
      </c>
      <c r="P83" s="175">
        <v>0.61820499834904696</v>
      </c>
      <c r="Q83" s="175">
        <v>0.58998294410190999</v>
      </c>
      <c r="R83" s="175">
        <v>0.66470838327079995</v>
      </c>
      <c r="S83" s="175">
        <v>0.74511423590970105</v>
      </c>
      <c r="T83" s="175">
        <v>0.51327736080086805</v>
      </c>
      <c r="U83" s="175">
        <v>0.66736857690288298</v>
      </c>
      <c r="V83" s="178">
        <v>0.32171341710706802</v>
      </c>
      <c r="W83" s="178">
        <v>0.37957762896884401</v>
      </c>
      <c r="X83" s="178">
        <v>0.41984055965593597</v>
      </c>
      <c r="Y83" s="178">
        <v>0.45466309434357999</v>
      </c>
      <c r="Z83" s="178">
        <v>0.46067353183561699</v>
      </c>
      <c r="AA83" s="178">
        <v>0.42872120606679998</v>
      </c>
      <c r="AB83" s="178">
        <v>0.45406305066717001</v>
      </c>
      <c r="AC83" s="178">
        <v>0.52507821977025904</v>
      </c>
      <c r="AD83" s="178">
        <v>0.61663488406244105</v>
      </c>
      <c r="AE83" s="178">
        <v>0.73768369505016096</v>
      </c>
      <c r="AF83" s="178">
        <v>0.65281751774994701</v>
      </c>
      <c r="AG83" s="178">
        <v>0.60053371207878103</v>
      </c>
      <c r="AH83" s="178">
        <v>0.58355247603638605</v>
      </c>
      <c r="AI83" s="178">
        <v>0.68284970375425302</v>
      </c>
      <c r="AJ83" s="178">
        <v>0.79977821483062606</v>
      </c>
      <c r="AK83" s="178">
        <v>0.60154378560073696</v>
      </c>
      <c r="AL83" s="178">
        <v>1.14770353986886</v>
      </c>
      <c r="AM83" s="135"/>
    </row>
    <row r="84" spans="1:39" x14ac:dyDescent="0.45">
      <c r="A84" s="76" t="s">
        <v>219</v>
      </c>
      <c r="B84" s="76" t="s">
        <v>59</v>
      </c>
      <c r="C84" s="76" t="s">
        <v>704</v>
      </c>
      <c r="D84" s="176">
        <v>3.3507938999909399</v>
      </c>
      <c r="E84" s="176">
        <v>6.0694417868842498E-2</v>
      </c>
      <c r="F84" s="176">
        <v>6.9565063551766004E-2</v>
      </c>
      <c r="G84" s="176">
        <v>7.4815445720350995E-2</v>
      </c>
      <c r="H84" s="176">
        <v>7.99358184257139E-2</v>
      </c>
      <c r="I84" s="176">
        <v>9.0456584218764194E-2</v>
      </c>
      <c r="J84" s="176">
        <v>8.4036116881180303E-2</v>
      </c>
      <c r="K84" s="176">
        <v>8.88764692042186E-2</v>
      </c>
      <c r="L84" s="176">
        <v>9.8237150556210198E-2</v>
      </c>
      <c r="M84" s="176">
        <v>0.11015801826088301</v>
      </c>
      <c r="N84" s="176">
        <v>0.13120955057492401</v>
      </c>
      <c r="O84" s="176">
        <v>0.11503837349568199</v>
      </c>
      <c r="P84" s="176">
        <v>0.10424758804824701</v>
      </c>
      <c r="Q84" s="176">
        <v>9.9917272850157293E-2</v>
      </c>
      <c r="R84" s="176">
        <v>0.111108087415198</v>
      </c>
      <c r="S84" s="176">
        <v>0.12074878914951501</v>
      </c>
      <c r="T84" s="176">
        <v>8.5126196226657902E-2</v>
      </c>
      <c r="U84" s="176">
        <v>0.116668492149928</v>
      </c>
      <c r="V84" s="179">
        <v>5.8274241707323302E-2</v>
      </c>
      <c r="W84" s="179">
        <v>6.5654778927162705E-2</v>
      </c>
      <c r="X84" s="179">
        <v>7.0735148720765001E-2</v>
      </c>
      <c r="Y84" s="179">
        <v>7.6955601499545695E-2</v>
      </c>
      <c r="Z84" s="179">
        <v>8.0515860646243304E-2</v>
      </c>
      <c r="AA84" s="179">
        <v>7.9575792219868102E-2</v>
      </c>
      <c r="AB84" s="179">
        <v>8.2996041175403407E-2</v>
      </c>
      <c r="AC84" s="179">
        <v>9.1206638814276403E-2</v>
      </c>
      <c r="AD84" s="179">
        <v>0.10475762517319601</v>
      </c>
      <c r="AE84" s="179">
        <v>0.12634919679600501</v>
      </c>
      <c r="AF84" s="179">
        <v>0.113568266488478</v>
      </c>
      <c r="AG84" s="179">
        <v>0.105787700151032</v>
      </c>
      <c r="AH84" s="179">
        <v>0.100907344916233</v>
      </c>
      <c r="AI84" s="179">
        <v>0.11401829924578601</v>
      </c>
      <c r="AJ84" s="179">
        <v>0.13439978278783599</v>
      </c>
      <c r="AK84" s="179">
        <v>0.102827484680744</v>
      </c>
      <c r="AL84" s="179">
        <v>0.2014246614428</v>
      </c>
      <c r="AM84" s="135"/>
    </row>
    <row r="85" spans="1:39" x14ac:dyDescent="0.45">
      <c r="A85" s="76" t="s">
        <v>219</v>
      </c>
      <c r="B85" s="76" t="s">
        <v>59</v>
      </c>
      <c r="C85" s="76" t="s">
        <v>705</v>
      </c>
      <c r="D85" s="176">
        <v>1.12251170618759</v>
      </c>
      <c r="E85" s="176">
        <v>1.9251401284811599E-2</v>
      </c>
      <c r="F85" s="176">
        <v>2.1871592005134E-2</v>
      </c>
      <c r="G85" s="176">
        <v>2.4831807475421901E-2</v>
      </c>
      <c r="H85" s="176">
        <v>2.6341917394386401E-2</v>
      </c>
      <c r="I85" s="176">
        <v>2.7852027313350802E-2</v>
      </c>
      <c r="J85" s="176">
        <v>2.5901885365019299E-2</v>
      </c>
      <c r="K85" s="176">
        <v>2.86120826368031E-2</v>
      </c>
      <c r="L85" s="176">
        <v>3.2202343967321301E-2</v>
      </c>
      <c r="M85" s="176">
        <v>3.8722818584306803E-2</v>
      </c>
      <c r="N85" s="176">
        <v>4.1463018039911197E-2</v>
      </c>
      <c r="O85" s="176">
        <v>3.5642594378736903E-2</v>
      </c>
      <c r="P85" s="176">
        <v>3.5412577636113197E-2</v>
      </c>
      <c r="Q85" s="176">
        <v>3.6592663533052301E-2</v>
      </c>
      <c r="R85" s="176">
        <v>4.4023204392592601E-2</v>
      </c>
      <c r="S85" s="176">
        <v>4.4363229142558101E-2</v>
      </c>
      <c r="T85" s="176">
        <v>2.94421430558366E-2</v>
      </c>
      <c r="U85" s="176">
        <v>4.01629234076901E-2</v>
      </c>
      <c r="V85" s="179">
        <v>1.8381337954017501E-2</v>
      </c>
      <c r="W85" s="179">
        <v>2.2491637137424102E-2</v>
      </c>
      <c r="X85" s="179">
        <v>2.3531712843200901E-2</v>
      </c>
      <c r="Y85" s="179">
        <v>2.5501856247412798E-2</v>
      </c>
      <c r="Z85" s="179">
        <v>2.49518162107039E-2</v>
      </c>
      <c r="AA85" s="179">
        <v>2.3071679357953501E-2</v>
      </c>
      <c r="AB85" s="179">
        <v>2.6151903563523302E-2</v>
      </c>
      <c r="AC85" s="179">
        <v>2.9902176541084E-2</v>
      </c>
      <c r="AD85" s="179">
        <v>3.5292568900831302E-2</v>
      </c>
      <c r="AE85" s="179">
        <v>3.9292860076896002E-2</v>
      </c>
      <c r="AF85" s="179">
        <v>3.5762603114018902E-2</v>
      </c>
      <c r="AG85" s="179">
        <v>3.47425288641224E-2</v>
      </c>
      <c r="AH85" s="179">
        <v>3.6002620584582798E-2</v>
      </c>
      <c r="AI85" s="179">
        <v>4.3203144701499302E-2</v>
      </c>
      <c r="AJ85" s="179">
        <v>4.63033703629495E-2</v>
      </c>
      <c r="AK85" s="179">
        <v>3.4222491011234001E-2</v>
      </c>
      <c r="AL85" s="179">
        <v>7.1015169103089498E-2</v>
      </c>
      <c r="AM85" s="135"/>
    </row>
    <row r="86" spans="1:39" x14ac:dyDescent="0.45">
      <c r="A86" s="76" t="s">
        <v>219</v>
      </c>
      <c r="B86" s="76" t="s">
        <v>59</v>
      </c>
      <c r="C86" s="76" t="s">
        <v>706</v>
      </c>
      <c r="D86" s="176">
        <v>2.4959016734820798</v>
      </c>
      <c r="E86" s="176">
        <v>4.9773622958185701E-2</v>
      </c>
      <c r="F86" s="176">
        <v>5.3573899575447198E-2</v>
      </c>
      <c r="G86" s="176">
        <v>5.9514331971903402E-2</v>
      </c>
      <c r="H86" s="176">
        <v>6.6304826243273302E-2</v>
      </c>
      <c r="I86" s="176">
        <v>7.4335410779223302E-2</v>
      </c>
      <c r="J86" s="176">
        <v>7.2695291397036704E-2</v>
      </c>
      <c r="K86" s="176">
        <v>7.3405343080788193E-2</v>
      </c>
      <c r="L86" s="176">
        <v>7.8475712146450299E-2</v>
      </c>
      <c r="M86" s="176">
        <v>9.1806682490686103E-2</v>
      </c>
      <c r="N86" s="176">
        <v>0.105187656474623</v>
      </c>
      <c r="O86" s="176">
        <v>9.1526662108361495E-2</v>
      </c>
      <c r="P86" s="176">
        <v>8.0905889035909603E-2</v>
      </c>
      <c r="Q86" s="176">
        <v>7.2765296492617801E-2</v>
      </c>
      <c r="R86" s="176">
        <v>7.5225475565897704E-2</v>
      </c>
      <c r="S86" s="176">
        <v>8.2005969109327406E-2</v>
      </c>
      <c r="T86" s="176">
        <v>5.6404105582512999E-2</v>
      </c>
      <c r="U86" s="176">
        <v>6.9125031522398905E-2</v>
      </c>
      <c r="V86" s="179">
        <v>4.6513385649692901E-2</v>
      </c>
      <c r="W86" s="179">
        <v>5.3133867546080099E-2</v>
      </c>
      <c r="X86" s="179">
        <v>5.6924143435401399E-2</v>
      </c>
      <c r="Y86" s="179">
        <v>6.13744673687735E-2</v>
      </c>
      <c r="Z86" s="179">
        <v>6.5104738890453803E-2</v>
      </c>
      <c r="AA86" s="179">
        <v>6.2724565640695298E-2</v>
      </c>
      <c r="AB86" s="179">
        <v>6.4244676287599903E-2</v>
      </c>
      <c r="AC86" s="179">
        <v>7.3105321242583302E-2</v>
      </c>
      <c r="AD86" s="179">
        <v>8.4726167109051495E-2</v>
      </c>
      <c r="AE86" s="179">
        <v>9.63870158872802E-2</v>
      </c>
      <c r="AF86" s="179">
        <v>8.6526298138280597E-2</v>
      </c>
      <c r="AG86" s="179">
        <v>7.6655579661340803E-2</v>
      </c>
      <c r="AH86" s="179">
        <v>6.8785006772433405E-2</v>
      </c>
      <c r="AI86" s="179">
        <v>7.7525642992134894E-2</v>
      </c>
      <c r="AJ86" s="179">
        <v>8.8286426255749104E-2</v>
      </c>
      <c r="AK86" s="179">
        <v>6.4284679199360595E-2</v>
      </c>
      <c r="AL86" s="179">
        <v>0.116568484870527</v>
      </c>
      <c r="AM86" s="135"/>
    </row>
    <row r="87" spans="1:39" x14ac:dyDescent="0.45">
      <c r="A87" s="76" t="s">
        <v>219</v>
      </c>
      <c r="B87" s="76" t="s">
        <v>59</v>
      </c>
      <c r="C87" s="76" t="s">
        <v>707</v>
      </c>
      <c r="D87" s="176">
        <v>4.28926220989573</v>
      </c>
      <c r="E87" s="176">
        <v>7.9245768197842806E-2</v>
      </c>
      <c r="F87" s="176">
        <v>8.8686455373355594E-2</v>
      </c>
      <c r="G87" s="176">
        <v>9.9667254651653298E-2</v>
      </c>
      <c r="H87" s="176">
        <v>0.10519765720256299</v>
      </c>
      <c r="I87" s="176">
        <v>0.111548119444566</v>
      </c>
      <c r="J87" s="176">
        <v>0.105497679040768</v>
      </c>
      <c r="K87" s="176">
        <v>0.112808211165026</v>
      </c>
      <c r="L87" s="176">
        <v>0.124959095612323</v>
      </c>
      <c r="M87" s="176">
        <v>0.14744073202180699</v>
      </c>
      <c r="N87" s="176">
        <v>0.174142675622039</v>
      </c>
      <c r="O87" s="176">
        <v>0.15199106323458</v>
      </c>
      <c r="P87" s="176">
        <v>0.13365972892026401</v>
      </c>
      <c r="Q87" s="176">
        <v>0.12207888596555599</v>
      </c>
      <c r="R87" s="176">
        <v>0.137089978603739</v>
      </c>
      <c r="S87" s="176">
        <v>0.15797149854279699</v>
      </c>
      <c r="T87" s="176">
        <v>0.111918146378352</v>
      </c>
      <c r="U87" s="176">
        <v>0.14472053402208301</v>
      </c>
      <c r="V87" s="179">
        <v>7.3955383117497095E-2</v>
      </c>
      <c r="W87" s="179">
        <v>8.5436218792802901E-2</v>
      </c>
      <c r="X87" s="179">
        <v>9.3676818615496302E-2</v>
      </c>
      <c r="Y87" s="179">
        <v>9.8097140365047894E-2</v>
      </c>
      <c r="Z87" s="179">
        <v>0.10106735656327601</v>
      </c>
      <c r="AA87" s="179">
        <v>9.7007061019570295E-2</v>
      </c>
      <c r="AB87" s="179">
        <v>0.102597467938121</v>
      </c>
      <c r="AC87" s="179">
        <v>0.120538773862771</v>
      </c>
      <c r="AD87" s="179">
        <v>0.14063023629455601</v>
      </c>
      <c r="AE87" s="179">
        <v>0.16734218062272899</v>
      </c>
      <c r="AF87" s="179">
        <v>0.146250645396927</v>
      </c>
      <c r="AG87" s="179">
        <v>0.13290967432475101</v>
      </c>
      <c r="AH87" s="179">
        <v>0.12320896822279399</v>
      </c>
      <c r="AI87" s="179">
        <v>0.14481054057354401</v>
      </c>
      <c r="AJ87" s="179">
        <v>0.17247255405603201</v>
      </c>
      <c r="AK87" s="179">
        <v>0.132509645207145</v>
      </c>
      <c r="AL87" s="179">
        <v>0.24812806092335599</v>
      </c>
      <c r="AM87" s="135"/>
    </row>
    <row r="88" spans="1:39" x14ac:dyDescent="0.45">
      <c r="A88" s="76" t="s">
        <v>219</v>
      </c>
      <c r="B88" s="76" t="s">
        <v>59</v>
      </c>
      <c r="C88" s="76" t="s">
        <v>708</v>
      </c>
      <c r="D88" s="176">
        <v>0.67205891830681896</v>
      </c>
      <c r="E88" s="176">
        <v>9.2506733446497402E-3</v>
      </c>
      <c r="F88" s="176">
        <v>1.1770856785570501E-2</v>
      </c>
      <c r="G88" s="176">
        <v>1.4481054057354399E-2</v>
      </c>
      <c r="H88" s="176">
        <v>1.5981163248378699E-2</v>
      </c>
      <c r="I88" s="176">
        <v>1.5731145049874599E-2</v>
      </c>
      <c r="J88" s="176">
        <v>1.5781148689575399E-2</v>
      </c>
      <c r="K88" s="176">
        <v>1.53011137484477E-2</v>
      </c>
      <c r="L88" s="176">
        <v>1.83513357701971E-2</v>
      </c>
      <c r="M88" s="176">
        <v>2.1081534497861199E-2</v>
      </c>
      <c r="N88" s="176">
        <v>2.7221981453120599E-2</v>
      </c>
      <c r="O88" s="176">
        <v>2.2281621850680701E-2</v>
      </c>
      <c r="P88" s="176">
        <v>2.1661576718390599E-2</v>
      </c>
      <c r="Q88" s="176">
        <v>2.2111609475697899E-2</v>
      </c>
      <c r="R88" s="176">
        <v>2.48718103871826E-2</v>
      </c>
      <c r="S88" s="176">
        <v>2.9022112482349802E-2</v>
      </c>
      <c r="T88" s="176">
        <v>1.88113692554445E-2</v>
      </c>
      <c r="U88" s="176">
        <v>2.58618824532586E-2</v>
      </c>
      <c r="V88" s="179">
        <v>9.3706820799316793E-3</v>
      </c>
      <c r="W88" s="179">
        <v>1.18408618811517E-2</v>
      </c>
      <c r="X88" s="179">
        <v>1.41710314912094E-2</v>
      </c>
      <c r="Y88" s="179">
        <v>1.53511173881485E-2</v>
      </c>
      <c r="Z88" s="179">
        <v>1.5881155968977101E-2</v>
      </c>
      <c r="AA88" s="179">
        <v>1.36409929103808E-2</v>
      </c>
      <c r="AB88" s="179">
        <v>1.37910038294832E-2</v>
      </c>
      <c r="AC88" s="179">
        <v>1.6091171255720502E-2</v>
      </c>
      <c r="AD88" s="179">
        <v>1.9571424578896799E-2</v>
      </c>
      <c r="AE88" s="179">
        <v>2.48818111151228E-2</v>
      </c>
      <c r="AF88" s="179">
        <v>2.2381629130082299E-2</v>
      </c>
      <c r="AG88" s="179">
        <v>2.1111536681681701E-2</v>
      </c>
      <c r="AH88" s="179">
        <v>2.14115585198866E-2</v>
      </c>
      <c r="AI88" s="179">
        <v>2.6981963982556801E-2</v>
      </c>
      <c r="AJ88" s="179">
        <v>3.0212199107228999E-2</v>
      </c>
      <c r="AK88" s="179">
        <v>2.1721581086031599E-2</v>
      </c>
      <c r="AL88" s="179">
        <v>4.40732080322934E-2</v>
      </c>
      <c r="AM88" s="135"/>
    </row>
    <row r="89" spans="1:39" x14ac:dyDescent="0.45">
      <c r="A89" s="76" t="s">
        <v>219</v>
      </c>
      <c r="B89" s="76" t="s">
        <v>59</v>
      </c>
      <c r="C89" s="76" t="s">
        <v>709</v>
      </c>
      <c r="D89" s="176">
        <v>0.693830503032551</v>
      </c>
      <c r="E89" s="176">
        <v>9.3706820799316793E-3</v>
      </c>
      <c r="F89" s="176">
        <v>1.18908655208525E-2</v>
      </c>
      <c r="G89" s="176">
        <v>1.4001019116226599E-2</v>
      </c>
      <c r="H89" s="176">
        <v>1.6731217843890801E-2</v>
      </c>
      <c r="I89" s="176">
        <v>1.5971162520438498E-2</v>
      </c>
      <c r="J89" s="176">
        <v>1.4801077351439601E-2</v>
      </c>
      <c r="K89" s="176">
        <v>1.55211297631312E-2</v>
      </c>
      <c r="L89" s="176">
        <v>1.6561205468908099E-2</v>
      </c>
      <c r="M89" s="176">
        <v>1.9831443505340999E-2</v>
      </c>
      <c r="N89" s="176">
        <v>2.4851808931302299E-2</v>
      </c>
      <c r="O89" s="176">
        <v>2.1901594188954501E-2</v>
      </c>
      <c r="P89" s="176">
        <v>2.25216393212446E-2</v>
      </c>
      <c r="Q89" s="176">
        <v>2.5051823490105499E-2</v>
      </c>
      <c r="R89" s="176">
        <v>2.9272130680853801E-2</v>
      </c>
      <c r="S89" s="176">
        <v>3.1472290827689403E-2</v>
      </c>
      <c r="T89" s="176">
        <v>2.05014922773319E-2</v>
      </c>
      <c r="U89" s="176">
        <v>3.27823861878506E-2</v>
      </c>
      <c r="V89" s="179">
        <v>8.2205983668130703E-3</v>
      </c>
      <c r="W89" s="179">
        <v>1.1510837859126301E-2</v>
      </c>
      <c r="X89" s="179">
        <v>1.33509718001161E-2</v>
      </c>
      <c r="Y89" s="179">
        <v>1.46010627926363E-2</v>
      </c>
      <c r="Z89" s="179">
        <v>1.58111508733959E-2</v>
      </c>
      <c r="AA89" s="179">
        <v>1.2850935403107999E-2</v>
      </c>
      <c r="AB89" s="179">
        <v>1.3110954329552201E-2</v>
      </c>
      <c r="AC89" s="179">
        <v>1.54411239396099E-2</v>
      </c>
      <c r="AD89" s="179">
        <v>1.8441342321658501E-2</v>
      </c>
      <c r="AE89" s="179">
        <v>2.34417062917394E-2</v>
      </c>
      <c r="AF89" s="179">
        <v>2.12215446890235E-2</v>
      </c>
      <c r="AG89" s="179">
        <v>2.2231618210979898E-2</v>
      </c>
      <c r="AH89" s="179">
        <v>2.44917827254564E-2</v>
      </c>
      <c r="AI89" s="179">
        <v>2.8362064438299101E-2</v>
      </c>
      <c r="AJ89" s="179">
        <v>3.1432287915928801E-2</v>
      </c>
      <c r="AK89" s="179">
        <v>2.2991673534432201E-2</v>
      </c>
      <c r="AL89" s="179">
        <v>5.3283878465182503E-2</v>
      </c>
      <c r="AM89" s="135"/>
    </row>
    <row r="90" spans="1:39" x14ac:dyDescent="0.45">
      <c r="A90" s="76" t="s">
        <v>219</v>
      </c>
      <c r="B90" s="76" t="s">
        <v>59</v>
      </c>
      <c r="C90" s="76" t="s">
        <v>710</v>
      </c>
      <c r="D90" s="176">
        <v>0.53512895135012195</v>
      </c>
      <c r="E90" s="176">
        <v>6.38046442582328E-3</v>
      </c>
      <c r="F90" s="176">
        <v>7.9205765286082096E-3</v>
      </c>
      <c r="G90" s="176">
        <v>1.02107432269053E-2</v>
      </c>
      <c r="H90" s="176">
        <v>1.12708203885624E-2</v>
      </c>
      <c r="I90" s="176">
        <v>1.21808866311172E-2</v>
      </c>
      <c r="J90" s="176">
        <v>1.17808575135107E-2</v>
      </c>
      <c r="K90" s="176">
        <v>1.12908218444428E-2</v>
      </c>
      <c r="L90" s="176">
        <v>1.1700851689989401E-2</v>
      </c>
      <c r="M90" s="176">
        <v>1.36109907265603E-2</v>
      </c>
      <c r="N90" s="176">
        <v>1.8821369983384701E-2</v>
      </c>
      <c r="O90" s="176">
        <v>1.67812214835916E-2</v>
      </c>
      <c r="P90" s="176">
        <v>1.9221399100991101E-2</v>
      </c>
      <c r="Q90" s="176">
        <v>2.0451488637631E-2</v>
      </c>
      <c r="R90" s="176">
        <v>2.47518016519007E-2</v>
      </c>
      <c r="S90" s="176">
        <v>2.4251765254892602E-2</v>
      </c>
      <c r="T90" s="176">
        <v>1.7061241865916201E-2</v>
      </c>
      <c r="U90" s="176">
        <v>2.8602081908863E-2</v>
      </c>
      <c r="V90" s="179">
        <v>5.7804207494135699E-3</v>
      </c>
      <c r="W90" s="179">
        <v>7.26052848455753E-3</v>
      </c>
      <c r="X90" s="179">
        <v>8.9506515064448795E-3</v>
      </c>
      <c r="Y90" s="179">
        <v>1.0700778895973199E-2</v>
      </c>
      <c r="Z90" s="179">
        <v>1.0950797094477299E-2</v>
      </c>
      <c r="AA90" s="179">
        <v>9.0806609696669899E-3</v>
      </c>
      <c r="AB90" s="179">
        <v>9.5906980946152392E-3</v>
      </c>
      <c r="AC90" s="179">
        <v>1.04107577857085E-2</v>
      </c>
      <c r="AD90" s="179">
        <v>1.2750928123706399E-2</v>
      </c>
      <c r="AE90" s="179">
        <v>1.5941160336618E-2</v>
      </c>
      <c r="AF90" s="179">
        <v>1.6291185814523702E-2</v>
      </c>
      <c r="AG90" s="179">
        <v>1.7491273167343099E-2</v>
      </c>
      <c r="AH90" s="179">
        <v>1.8971380902487098E-2</v>
      </c>
      <c r="AI90" s="179">
        <v>2.35717157549616E-2</v>
      </c>
      <c r="AJ90" s="179">
        <v>2.5261838776848899E-2</v>
      </c>
      <c r="AK90" s="179">
        <v>1.8981381630427299E-2</v>
      </c>
      <c r="AL90" s="179">
        <v>4.6853410399658402E-2</v>
      </c>
      <c r="AM90" s="135"/>
    </row>
    <row r="91" spans="1:39" x14ac:dyDescent="0.45">
      <c r="A91" s="76" t="s">
        <v>219</v>
      </c>
      <c r="B91" s="76" t="s">
        <v>59</v>
      </c>
      <c r="C91" s="76" t="s">
        <v>711</v>
      </c>
      <c r="D91" s="176">
        <v>0.79628796077950903</v>
      </c>
      <c r="E91" s="176">
        <v>1.1240818204742001E-2</v>
      </c>
      <c r="F91" s="176">
        <v>1.37410001897824E-2</v>
      </c>
      <c r="G91" s="176">
        <v>1.5761147233695101E-2</v>
      </c>
      <c r="H91" s="176">
        <v>1.85413496010601E-2</v>
      </c>
      <c r="I91" s="176">
        <v>1.8571351784880601E-2</v>
      </c>
      <c r="J91" s="176">
        <v>1.6301186542463899E-2</v>
      </c>
      <c r="K91" s="176">
        <v>1.7871300829069299E-2</v>
      </c>
      <c r="L91" s="176">
        <v>2.0941524306698999E-2</v>
      </c>
      <c r="M91" s="176">
        <v>2.2511638593304399E-2</v>
      </c>
      <c r="N91" s="176">
        <v>2.6691942872292099E-2</v>
      </c>
      <c r="O91" s="176">
        <v>2.5021821306285E-2</v>
      </c>
      <c r="P91" s="176">
        <v>2.5971890460600399E-2</v>
      </c>
      <c r="Q91" s="176">
        <v>3.02322005631094E-2</v>
      </c>
      <c r="R91" s="176">
        <v>3.4602518672960103E-2</v>
      </c>
      <c r="S91" s="176">
        <v>3.4162486643592997E-2</v>
      </c>
      <c r="T91" s="176">
        <v>2.1391557064006299E-2</v>
      </c>
      <c r="U91" s="176">
        <v>3.5292568900831302E-2</v>
      </c>
      <c r="V91" s="179">
        <v>9.9207221166405894E-3</v>
      </c>
      <c r="W91" s="179">
        <v>1.2690923756065399E-2</v>
      </c>
      <c r="X91" s="179">
        <v>1.4871082447020701E-2</v>
      </c>
      <c r="Y91" s="179">
        <v>1.8371337226077401E-2</v>
      </c>
      <c r="Z91" s="179">
        <v>1.7131246961497301E-2</v>
      </c>
      <c r="AA91" s="179">
        <v>1.3430977623637401E-2</v>
      </c>
      <c r="AB91" s="179">
        <v>1.5431123211669799E-2</v>
      </c>
      <c r="AC91" s="179">
        <v>1.82713299466758E-2</v>
      </c>
      <c r="AD91" s="179">
        <v>2.1491564343407901E-2</v>
      </c>
      <c r="AE91" s="179">
        <v>2.5901885365019299E-2</v>
      </c>
      <c r="AF91" s="179">
        <v>2.3811733225525399E-2</v>
      </c>
      <c r="AG91" s="179">
        <v>2.6691942872292099E-2</v>
      </c>
      <c r="AH91" s="179">
        <v>3.02322005631094E-2</v>
      </c>
      <c r="AI91" s="179">
        <v>3.2532367989346597E-2</v>
      </c>
      <c r="AJ91" s="179">
        <v>3.46125194009003E-2</v>
      </c>
      <c r="AK91" s="179">
        <v>2.5841880997378299E-2</v>
      </c>
      <c r="AL91" s="179">
        <v>6.6204818963871606E-2</v>
      </c>
      <c r="AM91" s="135"/>
    </row>
    <row r="92" spans="1:39" x14ac:dyDescent="0.45">
      <c r="A92" s="76" t="s">
        <v>219</v>
      </c>
      <c r="B92" s="76" t="s">
        <v>59</v>
      </c>
      <c r="C92" s="76" t="s">
        <v>712</v>
      </c>
      <c r="D92" s="176">
        <v>1.5852753901626999</v>
      </c>
      <c r="E92" s="176">
        <v>2.2111609475697899E-2</v>
      </c>
      <c r="F92" s="176">
        <v>2.7552005475146E-2</v>
      </c>
      <c r="G92" s="176">
        <v>3.3292423312798899E-2</v>
      </c>
      <c r="H92" s="176">
        <v>3.7792750885871799E-2</v>
      </c>
      <c r="I92" s="176">
        <v>3.9522876819519701E-2</v>
      </c>
      <c r="J92" s="176">
        <v>3.4102482275952001E-2</v>
      </c>
      <c r="K92" s="176">
        <v>3.4122483731832298E-2</v>
      </c>
      <c r="L92" s="176">
        <v>4.0302933598852397E-2</v>
      </c>
      <c r="M92" s="176">
        <v>4.9763622230245497E-2</v>
      </c>
      <c r="N92" s="176">
        <v>6.2204527787806899E-2</v>
      </c>
      <c r="O92" s="176">
        <v>5.63541019428122E-2</v>
      </c>
      <c r="P92" s="176">
        <v>5.1963782377081102E-2</v>
      </c>
      <c r="Q92" s="176">
        <v>4.9603610583202902E-2</v>
      </c>
      <c r="R92" s="176">
        <v>5.5154014589992799E-2</v>
      </c>
      <c r="S92" s="176">
        <v>6.81749623680835E-2</v>
      </c>
      <c r="T92" s="176">
        <v>4.8503530509785099E-2</v>
      </c>
      <c r="U92" s="176">
        <v>6.0754422236483398E-2</v>
      </c>
      <c r="V92" s="179">
        <v>2.05814981008531E-2</v>
      </c>
      <c r="W92" s="179">
        <v>2.62519108429249E-2</v>
      </c>
      <c r="X92" s="179">
        <v>3.1802314849714797E-2</v>
      </c>
      <c r="Y92" s="179">
        <v>3.5512584915514803E-2</v>
      </c>
      <c r="Z92" s="179">
        <v>3.51425579817288E-2</v>
      </c>
      <c r="AA92" s="179">
        <v>2.82020527912565E-2</v>
      </c>
      <c r="AB92" s="179">
        <v>3.0342208570451099E-2</v>
      </c>
      <c r="AC92" s="179">
        <v>3.7472727591786603E-2</v>
      </c>
      <c r="AD92" s="179">
        <v>4.73434460687263E-2</v>
      </c>
      <c r="AE92" s="179">
        <v>6.0424398214458101E-2</v>
      </c>
      <c r="AF92" s="179">
        <v>5.4283951259198701E-2</v>
      </c>
      <c r="AG92" s="179">
        <v>5.0403668818415903E-2</v>
      </c>
      <c r="AH92" s="179">
        <v>5.0103646980210997E-2</v>
      </c>
      <c r="AI92" s="179">
        <v>5.8534260633767501E-2</v>
      </c>
      <c r="AJ92" s="179">
        <v>7.5235476293837797E-2</v>
      </c>
      <c r="AK92" s="179">
        <v>6.0074372736552403E-2</v>
      </c>
      <c r="AL92" s="179">
        <v>0.112288173312138</v>
      </c>
      <c r="AM92" s="135"/>
    </row>
    <row r="93" spans="1:39" x14ac:dyDescent="0.45">
      <c r="A93" s="76" t="s">
        <v>219</v>
      </c>
      <c r="B93" s="76" t="s">
        <v>59</v>
      </c>
      <c r="C93" s="76" t="s">
        <v>713</v>
      </c>
      <c r="D93" s="176">
        <v>4.0413841671708797</v>
      </c>
      <c r="E93" s="176">
        <v>7.3875377293975794E-2</v>
      </c>
      <c r="F93" s="176">
        <v>8.7226349094091896E-2</v>
      </c>
      <c r="G93" s="176">
        <v>9.7287081401894807E-2</v>
      </c>
      <c r="H93" s="176">
        <v>0.10396756766592299</v>
      </c>
      <c r="I93" s="176">
        <v>0.120298756392207</v>
      </c>
      <c r="J93" s="176">
        <v>0.120118743289284</v>
      </c>
      <c r="K93" s="176">
        <v>0.118918655936465</v>
      </c>
      <c r="L93" s="176">
        <v>0.13049949889117199</v>
      </c>
      <c r="M93" s="176">
        <v>0.15123100791112801</v>
      </c>
      <c r="N93" s="176">
        <v>0.174482700372004</v>
      </c>
      <c r="O93" s="176">
        <v>0.150010919102428</v>
      </c>
      <c r="P93" s="176">
        <v>0.122638926730205</v>
      </c>
      <c r="Q93" s="176">
        <v>0.11117809251077999</v>
      </c>
      <c r="R93" s="176">
        <v>0.12860936131048201</v>
      </c>
      <c r="S93" s="176">
        <v>0.15294113238889601</v>
      </c>
      <c r="T93" s="176">
        <v>0.104117578585025</v>
      </c>
      <c r="U93" s="176">
        <v>0.11339825411349599</v>
      </c>
      <c r="V93" s="179">
        <v>7.0715147264884703E-2</v>
      </c>
      <c r="W93" s="179">
        <v>8.3306063741548503E-2</v>
      </c>
      <c r="X93" s="179">
        <v>9.1826683946566401E-2</v>
      </c>
      <c r="Y93" s="179">
        <v>9.8197147644449506E-2</v>
      </c>
      <c r="Z93" s="179">
        <v>9.4116850644863498E-2</v>
      </c>
      <c r="AA93" s="179">
        <v>8.91364881306628E-2</v>
      </c>
      <c r="AB93" s="179">
        <v>9.5806973666750797E-2</v>
      </c>
      <c r="AC93" s="179">
        <v>0.112638198790043</v>
      </c>
      <c r="AD93" s="179">
        <v>0.131629581148411</v>
      </c>
      <c r="AE93" s="179">
        <v>0.15772148034429301</v>
      </c>
      <c r="AF93" s="179">
        <v>0.132719660493888</v>
      </c>
      <c r="AG93" s="179">
        <v>0.112508189326821</v>
      </c>
      <c r="AH93" s="179">
        <v>0.10943796584919099</v>
      </c>
      <c r="AI93" s="179">
        <v>0.13330970344235801</v>
      </c>
      <c r="AJ93" s="179">
        <v>0.161561759873315</v>
      </c>
      <c r="AK93" s="179">
        <v>0.11808859551743101</v>
      </c>
      <c r="AL93" s="179">
        <v>0.18786367435594101</v>
      </c>
      <c r="AM93" s="135"/>
    </row>
    <row r="94" spans="1:39" x14ac:dyDescent="0.45">
      <c r="A94" s="78" t="s">
        <v>217</v>
      </c>
      <c r="B94" s="78" t="s">
        <v>60</v>
      </c>
      <c r="C94" s="78" t="s">
        <v>714</v>
      </c>
      <c r="D94" s="175">
        <v>73.943372243241001</v>
      </c>
      <c r="E94" s="175">
        <v>1.3747500662943499</v>
      </c>
      <c r="F94" s="175">
        <v>1.5487427309972901</v>
      </c>
      <c r="G94" s="175">
        <v>1.63927932103957</v>
      </c>
      <c r="H94" s="175">
        <v>1.70469408249617</v>
      </c>
      <c r="I94" s="175">
        <v>1.99232501878317</v>
      </c>
      <c r="J94" s="175">
        <v>2.0469289933364498</v>
      </c>
      <c r="K94" s="175">
        <v>2.1346953817393102</v>
      </c>
      <c r="L94" s="175">
        <v>2.3759729440236601</v>
      </c>
      <c r="M94" s="175">
        <v>2.6974263422042801</v>
      </c>
      <c r="N94" s="175">
        <v>3.2580671505297598</v>
      </c>
      <c r="O94" s="175">
        <v>2.8636884442094699</v>
      </c>
      <c r="P94" s="175">
        <v>2.4108254808951202</v>
      </c>
      <c r="Q94" s="175">
        <v>2.0501392270052499</v>
      </c>
      <c r="R94" s="175">
        <v>2.20613058141589</v>
      </c>
      <c r="S94" s="175">
        <v>2.5498055970795499</v>
      </c>
      <c r="T94" s="175">
        <v>1.9091489645048401</v>
      </c>
      <c r="U94" s="175">
        <v>2.20675062654818</v>
      </c>
      <c r="V94" s="178">
        <v>1.3120955057492401</v>
      </c>
      <c r="W94" s="178">
        <v>1.4760574403281901</v>
      </c>
      <c r="X94" s="178">
        <v>1.5530730461953799</v>
      </c>
      <c r="Y94" s="178">
        <v>1.6165476664315901</v>
      </c>
      <c r="Z94" s="178">
        <v>1.8915076804183999</v>
      </c>
      <c r="AA94" s="178">
        <v>1.9182396262024499</v>
      </c>
      <c r="AB94" s="178">
        <v>1.95623239164713</v>
      </c>
      <c r="AC94" s="178">
        <v>2.2008501970634899</v>
      </c>
      <c r="AD94" s="178">
        <v>2.4694897509921101</v>
      </c>
      <c r="AE94" s="178">
        <v>2.97541657675696</v>
      </c>
      <c r="AF94" s="178">
        <v>2.6350518020414899</v>
      </c>
      <c r="AG94" s="178">
        <v>2.25493413376388</v>
      </c>
      <c r="AH94" s="178">
        <v>1.9878946963056801</v>
      </c>
      <c r="AI94" s="178">
        <v>2.27410552922517</v>
      </c>
      <c r="AJ94" s="178">
        <v>2.83343624219048</v>
      </c>
      <c r="AK94" s="178">
        <v>2.2528339808964502</v>
      </c>
      <c r="AL94" s="178">
        <v>3.3662350239305501</v>
      </c>
      <c r="AM94" s="135"/>
    </row>
    <row r="95" spans="1:39" x14ac:dyDescent="0.45">
      <c r="A95" s="76" t="s">
        <v>219</v>
      </c>
      <c r="B95" s="76" t="s">
        <v>60</v>
      </c>
      <c r="C95" s="76" t="s">
        <v>715</v>
      </c>
      <c r="D95" s="176">
        <v>8.2421499355241092</v>
      </c>
      <c r="E95" s="176">
        <v>0.168332252688805</v>
      </c>
      <c r="F95" s="176">
        <v>0.178723009018633</v>
      </c>
      <c r="G95" s="176">
        <v>0.183163332224065</v>
      </c>
      <c r="H95" s="176">
        <v>0.184663441415089</v>
      </c>
      <c r="I95" s="176">
        <v>0.248158063107177</v>
      </c>
      <c r="J95" s="176">
        <v>0.285830805257767</v>
      </c>
      <c r="K95" s="176">
        <v>0.28470072300052801</v>
      </c>
      <c r="L95" s="176">
        <v>0.29950180035196799</v>
      </c>
      <c r="M95" s="176">
        <v>0.32304351392310898</v>
      </c>
      <c r="N95" s="176">
        <v>0.38320789321112297</v>
      </c>
      <c r="O95" s="176">
        <v>0.34001474923756397</v>
      </c>
      <c r="P95" s="176">
        <v>0.28202052791256499</v>
      </c>
      <c r="Q95" s="176">
        <v>0.20999528528751901</v>
      </c>
      <c r="R95" s="176">
        <v>0.207145077824573</v>
      </c>
      <c r="S95" s="176">
        <v>0.23238691514554199</v>
      </c>
      <c r="T95" s="176">
        <v>0.17175250164434</v>
      </c>
      <c r="U95" s="176">
        <v>0.200994630141373</v>
      </c>
      <c r="V95" s="179">
        <v>0.16078170309398301</v>
      </c>
      <c r="W95" s="179">
        <v>0.17261256424719401</v>
      </c>
      <c r="X95" s="179">
        <v>0.171602490725238</v>
      </c>
      <c r="Y95" s="179">
        <v>0.172092526394306</v>
      </c>
      <c r="Z95" s="179">
        <v>0.23327697993221599</v>
      </c>
      <c r="AA95" s="179">
        <v>0.26047895992945602</v>
      </c>
      <c r="AB95" s="179">
        <v>0.25908885874577398</v>
      </c>
      <c r="AC95" s="179">
        <v>0.26979963836968701</v>
      </c>
      <c r="AD95" s="179">
        <v>0.28970108697060898</v>
      </c>
      <c r="AE95" s="179">
        <v>0.33916468736264999</v>
      </c>
      <c r="AF95" s="179">
        <v>0.30299205440308502</v>
      </c>
      <c r="AG95" s="179">
        <v>0.24775803398957</v>
      </c>
      <c r="AH95" s="179">
        <v>0.18976381266457201</v>
      </c>
      <c r="AI95" s="179">
        <v>0.19755437972995801</v>
      </c>
      <c r="AJ95" s="179">
        <v>0.25092826474660201</v>
      </c>
      <c r="AK95" s="179">
        <v>0.208115148434769</v>
      </c>
      <c r="AL95" s="179">
        <v>0.33280422439270702</v>
      </c>
      <c r="AM95" s="135"/>
    </row>
    <row r="96" spans="1:39" x14ac:dyDescent="0.45">
      <c r="A96" s="76" t="s">
        <v>219</v>
      </c>
      <c r="B96" s="76" t="s">
        <v>60</v>
      </c>
      <c r="C96" s="76" t="s">
        <v>716</v>
      </c>
      <c r="D96" s="176">
        <v>7.3497749806955301</v>
      </c>
      <c r="E96" s="176">
        <v>0.15134101591846999</v>
      </c>
      <c r="F96" s="176">
        <v>0.169712353144547</v>
      </c>
      <c r="G96" s="176">
        <v>0.16727217552714799</v>
      </c>
      <c r="H96" s="176">
        <v>0.16693215077718199</v>
      </c>
      <c r="I96" s="176">
        <v>0.20819515425828999</v>
      </c>
      <c r="J96" s="176">
        <v>0.21746582905882</v>
      </c>
      <c r="K96" s="176">
        <v>0.22228617992597799</v>
      </c>
      <c r="L96" s="176">
        <v>0.251918336812678</v>
      </c>
      <c r="M96" s="176">
        <v>0.28777094647815799</v>
      </c>
      <c r="N96" s="176">
        <v>0.33823461966421497</v>
      </c>
      <c r="O96" s="176">
        <v>0.30176196486644502</v>
      </c>
      <c r="P96" s="176">
        <v>0.24329770932825801</v>
      </c>
      <c r="Q96" s="176">
        <v>0.182623292915296</v>
      </c>
      <c r="R96" s="176">
        <v>0.17836298281278701</v>
      </c>
      <c r="S96" s="176">
        <v>0.21547568419872801</v>
      </c>
      <c r="T96" s="176">
        <v>0.167092162424225</v>
      </c>
      <c r="U96" s="176">
        <v>0.204684898751293</v>
      </c>
      <c r="V96" s="179">
        <v>0.14768074949237101</v>
      </c>
      <c r="W96" s="179">
        <v>0.162051795542383</v>
      </c>
      <c r="X96" s="179">
        <v>0.15714143812376399</v>
      </c>
      <c r="Y96" s="179">
        <v>0.16214180209384499</v>
      </c>
      <c r="Z96" s="179">
        <v>0.202844764810303</v>
      </c>
      <c r="AA96" s="179">
        <v>0.210975356625655</v>
      </c>
      <c r="AB96" s="179">
        <v>0.20971526490519499</v>
      </c>
      <c r="AC96" s="179">
        <v>0.23800732424791299</v>
      </c>
      <c r="AD96" s="179">
        <v>0.26063897157649901</v>
      </c>
      <c r="AE96" s="179">
        <v>0.31134266223312002</v>
      </c>
      <c r="AF96" s="179">
        <v>0.27507002199415298</v>
      </c>
      <c r="AG96" s="179">
        <v>0.219725993573297</v>
      </c>
      <c r="AH96" s="179">
        <v>0.167322179166848</v>
      </c>
      <c r="AI96" s="179">
        <v>0.18636356516491701</v>
      </c>
      <c r="AJ96" s="179">
        <v>0.24463780687223999</v>
      </c>
      <c r="AK96" s="179">
        <v>0.210715337699211</v>
      </c>
      <c r="AL96" s="179">
        <v>0.30897248971130098</v>
      </c>
      <c r="AM96" s="135"/>
    </row>
    <row r="97" spans="1:39" x14ac:dyDescent="0.45">
      <c r="A97" s="76" t="s">
        <v>219</v>
      </c>
      <c r="B97" s="76" t="s">
        <v>60</v>
      </c>
      <c r="C97" s="76" t="s">
        <v>717</v>
      </c>
      <c r="D97" s="176">
        <v>11.667119234647201</v>
      </c>
      <c r="E97" s="176">
        <v>0.22251619666860201</v>
      </c>
      <c r="F97" s="176">
        <v>0.246597949548512</v>
      </c>
      <c r="G97" s="176">
        <v>0.25918886602517499</v>
      </c>
      <c r="H97" s="176">
        <v>0.265989361024486</v>
      </c>
      <c r="I97" s="176">
        <v>0.31346281655643399</v>
      </c>
      <c r="J97" s="176">
        <v>0.32538368426110698</v>
      </c>
      <c r="K97" s="176">
        <v>0.33545441729684999</v>
      </c>
      <c r="L97" s="176">
        <v>0.37557733779277902</v>
      </c>
      <c r="M97" s="176">
        <v>0.43639176439690402</v>
      </c>
      <c r="N97" s="176">
        <v>0.54543970185642898</v>
      </c>
      <c r="O97" s="176">
        <v>0.47530459681207399</v>
      </c>
      <c r="P97" s="176">
        <v>0.37113701458734799</v>
      </c>
      <c r="Q97" s="176">
        <v>0.29667159434490198</v>
      </c>
      <c r="R97" s="176">
        <v>0.32798387352554897</v>
      </c>
      <c r="S97" s="176">
        <v>0.40165923626072197</v>
      </c>
      <c r="T97" s="176">
        <v>0.31729309535751599</v>
      </c>
      <c r="U97" s="176">
        <v>0.342414923943203</v>
      </c>
      <c r="V97" s="179">
        <v>0.21000528601545901</v>
      </c>
      <c r="W97" s="179">
        <v>0.23248692242494301</v>
      </c>
      <c r="X97" s="179">
        <v>0.24663795246027201</v>
      </c>
      <c r="Y97" s="179">
        <v>0.25573861488582</v>
      </c>
      <c r="Z97" s="179">
        <v>0.29838171882267001</v>
      </c>
      <c r="AA97" s="179">
        <v>0.30384211627799801</v>
      </c>
      <c r="AB97" s="179">
        <v>0.30798241764522499</v>
      </c>
      <c r="AC97" s="179">
        <v>0.34796532794999202</v>
      </c>
      <c r="AD97" s="179">
        <v>0.39403868157031802</v>
      </c>
      <c r="AE97" s="179">
        <v>0.48712545723734502</v>
      </c>
      <c r="AF97" s="179">
        <v>0.424020863934924</v>
      </c>
      <c r="AG97" s="179">
        <v>0.33827462257597601</v>
      </c>
      <c r="AH97" s="179">
        <v>0.28821097850752497</v>
      </c>
      <c r="AI97" s="179">
        <v>0.34752529592062498</v>
      </c>
      <c r="AJ97" s="179">
        <v>0.46523386377633102</v>
      </c>
      <c r="AK97" s="179">
        <v>0.37527731595457497</v>
      </c>
      <c r="AL97" s="179">
        <v>0.48590536842864501</v>
      </c>
      <c r="AM97" s="135"/>
    </row>
    <row r="98" spans="1:39" x14ac:dyDescent="0.45">
      <c r="A98" s="76" t="s">
        <v>219</v>
      </c>
      <c r="B98" s="76" t="s">
        <v>60</v>
      </c>
      <c r="C98" s="76" t="s">
        <v>718</v>
      </c>
      <c r="D98" s="176">
        <v>13.2468542215311</v>
      </c>
      <c r="E98" s="176">
        <v>0.28043041217007902</v>
      </c>
      <c r="F98" s="176">
        <v>0.30048187169010399</v>
      </c>
      <c r="G98" s="176">
        <v>0.30343208643245201</v>
      </c>
      <c r="H98" s="176">
        <v>0.310962634571394</v>
      </c>
      <c r="I98" s="176">
        <v>0.37039696071977601</v>
      </c>
      <c r="J98" s="176">
        <v>0.39177851705584199</v>
      </c>
      <c r="K98" s="176">
        <v>0.41271004063460098</v>
      </c>
      <c r="L98" s="176">
        <v>0.45280295894670902</v>
      </c>
      <c r="M98" s="176">
        <v>0.49220582703094701</v>
      </c>
      <c r="N98" s="176">
        <v>0.579842205970586</v>
      </c>
      <c r="O98" s="176">
        <v>0.51948781285170897</v>
      </c>
      <c r="P98" s="176">
        <v>0.44443234966079398</v>
      </c>
      <c r="Q98" s="176">
        <v>0.35898613014005099</v>
      </c>
      <c r="R98" s="176">
        <v>0.338454635678899</v>
      </c>
      <c r="S98" s="176">
        <v>0.38285786773321701</v>
      </c>
      <c r="T98" s="176">
        <v>0.28823097996340602</v>
      </c>
      <c r="U98" s="176">
        <v>0.35481582658900301</v>
      </c>
      <c r="V98" s="179">
        <v>0.265859351561263</v>
      </c>
      <c r="W98" s="179">
        <v>0.28339062764036699</v>
      </c>
      <c r="X98" s="179">
        <v>0.29223127113947001</v>
      </c>
      <c r="Y98" s="179">
        <v>0.292251272595351</v>
      </c>
      <c r="Z98" s="179">
        <v>0.36052624224283603</v>
      </c>
      <c r="AA98" s="179">
        <v>0.38823825936502399</v>
      </c>
      <c r="AB98" s="179">
        <v>0.39409868593795899</v>
      </c>
      <c r="AC98" s="179">
        <v>0.428931221353543</v>
      </c>
      <c r="AD98" s="179">
        <v>0.46831408798190099</v>
      </c>
      <c r="AE98" s="179">
        <v>0.55028005417946702</v>
      </c>
      <c r="AF98" s="179">
        <v>0.49431598062632098</v>
      </c>
      <c r="AG98" s="179">
        <v>0.416910346369468</v>
      </c>
      <c r="AH98" s="179">
        <v>0.33676451265701102</v>
      </c>
      <c r="AI98" s="179">
        <v>0.34374502075924401</v>
      </c>
      <c r="AJ98" s="179">
        <v>0.43049133491220798</v>
      </c>
      <c r="AK98" s="179">
        <v>0.35243565333924498</v>
      </c>
      <c r="AL98" s="179">
        <v>0.56576118103083795</v>
      </c>
      <c r="AM98" s="135"/>
    </row>
    <row r="99" spans="1:39" x14ac:dyDescent="0.45">
      <c r="A99" s="76" t="s">
        <v>219</v>
      </c>
      <c r="B99" s="76" t="s">
        <v>60</v>
      </c>
      <c r="C99" s="76" t="s">
        <v>719</v>
      </c>
      <c r="D99" s="176">
        <v>5.3373384980246996</v>
      </c>
      <c r="E99" s="176">
        <v>9.2486731990617105E-2</v>
      </c>
      <c r="F99" s="176">
        <v>0.106767771489168</v>
      </c>
      <c r="G99" s="176">
        <v>0.12071878696569401</v>
      </c>
      <c r="H99" s="176">
        <v>0.126979242656235</v>
      </c>
      <c r="I99" s="176">
        <v>0.13447978861135701</v>
      </c>
      <c r="J99" s="176">
        <v>0.13240963792774299</v>
      </c>
      <c r="K99" s="176">
        <v>0.14157030472093199</v>
      </c>
      <c r="L99" s="176">
        <v>0.16032166960873501</v>
      </c>
      <c r="M99" s="176">
        <v>0.18602354041495101</v>
      </c>
      <c r="N99" s="176">
        <v>0.23288695154255001</v>
      </c>
      <c r="O99" s="176">
        <v>0.20492491622185699</v>
      </c>
      <c r="P99" s="176">
        <v>0.16958234368132499</v>
      </c>
      <c r="Q99" s="176">
        <v>0.150300940212693</v>
      </c>
      <c r="R99" s="176">
        <v>0.165932077983166</v>
      </c>
      <c r="S99" s="176">
        <v>0.19360409219359401</v>
      </c>
      <c r="T99" s="176">
        <v>0.15335116223444201</v>
      </c>
      <c r="U99" s="176">
        <v>0.17855299664365001</v>
      </c>
      <c r="V99" s="179">
        <v>8.7216348366151802E-2</v>
      </c>
      <c r="W99" s="179">
        <v>0.10304750069542799</v>
      </c>
      <c r="X99" s="179">
        <v>0.11093807504021599</v>
      </c>
      <c r="Y99" s="179">
        <v>0.121278827730343</v>
      </c>
      <c r="Z99" s="179">
        <v>0.13075951781761699</v>
      </c>
      <c r="AA99" s="179">
        <v>0.123879016994785</v>
      </c>
      <c r="AB99" s="179">
        <v>0.13147957022930801</v>
      </c>
      <c r="AC99" s="179">
        <v>0.14802077424233601</v>
      </c>
      <c r="AD99" s="179">
        <v>0.17206252421048501</v>
      </c>
      <c r="AE99" s="179">
        <v>0.21865591568369899</v>
      </c>
      <c r="AF99" s="179">
        <v>0.192183988826091</v>
      </c>
      <c r="AG99" s="179">
        <v>0.16528203066705499</v>
      </c>
      <c r="AH99" s="179">
        <v>0.14964089216864199</v>
      </c>
      <c r="AI99" s="179">
        <v>0.175992810290969</v>
      </c>
      <c r="AJ99" s="179">
        <v>0.221586128970167</v>
      </c>
      <c r="AK99" s="179">
        <v>0.181173187363973</v>
      </c>
      <c r="AL99" s="179">
        <v>0.25324843362871902</v>
      </c>
      <c r="AM99" s="135"/>
    </row>
    <row r="100" spans="1:39" x14ac:dyDescent="0.45">
      <c r="A100" s="76" t="s">
        <v>219</v>
      </c>
      <c r="B100" s="76" t="s">
        <v>60</v>
      </c>
      <c r="C100" s="76" t="s">
        <v>720</v>
      </c>
      <c r="D100" s="176">
        <v>7.9060854738229196</v>
      </c>
      <c r="E100" s="176">
        <v>0.13208961463365801</v>
      </c>
      <c r="F100" s="176">
        <v>0.15858154294714699</v>
      </c>
      <c r="G100" s="176">
        <v>0.16980235969600899</v>
      </c>
      <c r="H100" s="176">
        <v>0.183023322032903</v>
      </c>
      <c r="I100" s="176">
        <v>0.21225544980199601</v>
      </c>
      <c r="J100" s="176">
        <v>0.201484665810441</v>
      </c>
      <c r="K100" s="176">
        <v>0.211325382103561</v>
      </c>
      <c r="L100" s="176">
        <v>0.23656721942452899</v>
      </c>
      <c r="M100" s="176">
        <v>0.279540347383405</v>
      </c>
      <c r="N100" s="176">
        <v>0.33904467862736798</v>
      </c>
      <c r="O100" s="176">
        <v>0.28960107969120802</v>
      </c>
      <c r="P100" s="176">
        <v>0.24478781779134201</v>
      </c>
      <c r="Q100" s="176">
        <v>0.22866664435180101</v>
      </c>
      <c r="R100" s="176">
        <v>0.26732945856846702</v>
      </c>
      <c r="S100" s="176">
        <v>0.31325280126969102</v>
      </c>
      <c r="T100" s="176">
        <v>0.23239691587348199</v>
      </c>
      <c r="U100" s="176">
        <v>0.2557586163417</v>
      </c>
      <c r="V100" s="179">
        <v>0.12578915603135599</v>
      </c>
      <c r="W100" s="179">
        <v>0.14846080627170299</v>
      </c>
      <c r="X100" s="179">
        <v>0.16386192729955201</v>
      </c>
      <c r="Y100" s="179">
        <v>0.174492701099944</v>
      </c>
      <c r="Z100" s="179">
        <v>0.196624312031523</v>
      </c>
      <c r="AA100" s="179">
        <v>0.181123183724272</v>
      </c>
      <c r="AB100" s="179">
        <v>0.18539349455472101</v>
      </c>
      <c r="AC100" s="179">
        <v>0.218225884382272</v>
      </c>
      <c r="AD100" s="179">
        <v>0.254938556650607</v>
      </c>
      <c r="AE100" s="179">
        <v>0.30640230263068002</v>
      </c>
      <c r="AF100" s="179">
        <v>0.26664940906853601</v>
      </c>
      <c r="AG100" s="179">
        <v>0.23392702724832701</v>
      </c>
      <c r="AH100" s="179">
        <v>0.230726794307475</v>
      </c>
      <c r="AI100" s="179">
        <v>0.27976036339808802</v>
      </c>
      <c r="AJ100" s="179">
        <v>0.34646521875896802</v>
      </c>
      <c r="AK100" s="179">
        <v>0.26374919796588903</v>
      </c>
      <c r="AL100" s="179">
        <v>0.373987222050294</v>
      </c>
      <c r="AM100" s="135"/>
    </row>
    <row r="101" spans="1:39" x14ac:dyDescent="0.45">
      <c r="A101" s="76" t="s">
        <v>219</v>
      </c>
      <c r="B101" s="76" t="s">
        <v>60</v>
      </c>
      <c r="C101" s="76" t="s">
        <v>721</v>
      </c>
      <c r="D101" s="176">
        <v>7.7567746056763003</v>
      </c>
      <c r="E101" s="176">
        <v>0.12771929652380701</v>
      </c>
      <c r="F101" s="176">
        <v>0.152831124381554</v>
      </c>
      <c r="G101" s="176">
        <v>0.165732063424363</v>
      </c>
      <c r="H101" s="176">
        <v>0.17539276661455899</v>
      </c>
      <c r="I101" s="176">
        <v>0.19939451367094799</v>
      </c>
      <c r="J101" s="176">
        <v>0.19318406162010701</v>
      </c>
      <c r="K101" s="176">
        <v>0.204364875457208</v>
      </c>
      <c r="L101" s="176">
        <v>0.23214689767497801</v>
      </c>
      <c r="M101" s="176">
        <v>0.26854954737716702</v>
      </c>
      <c r="N101" s="176">
        <v>0.33129411447374302</v>
      </c>
      <c r="O101" s="176">
        <v>0.29342135776435002</v>
      </c>
      <c r="P101" s="176">
        <v>0.25378847293748802</v>
      </c>
      <c r="Q101" s="176">
        <v>0.222046162455414</v>
      </c>
      <c r="R101" s="176">
        <v>0.25421850423891501</v>
      </c>
      <c r="S101" s="176">
        <v>0.29932178724904501</v>
      </c>
      <c r="T101" s="176">
        <v>0.224986376469822</v>
      </c>
      <c r="U101" s="176">
        <v>0.25741873717976699</v>
      </c>
      <c r="V101" s="179">
        <v>0.123358979141897</v>
      </c>
      <c r="W101" s="179">
        <v>0.14342043938986199</v>
      </c>
      <c r="X101" s="179">
        <v>0.15779148543987401</v>
      </c>
      <c r="Y101" s="179">
        <v>0.16767220464475399</v>
      </c>
      <c r="Z101" s="179">
        <v>0.19352408637007301</v>
      </c>
      <c r="AA101" s="179">
        <v>0.1816532223051</v>
      </c>
      <c r="AB101" s="179">
        <v>0.185083471988576</v>
      </c>
      <c r="AC101" s="179">
        <v>0.21498564852966001</v>
      </c>
      <c r="AD101" s="179">
        <v>0.24942815555557701</v>
      </c>
      <c r="AE101" s="179">
        <v>0.30484218907201399</v>
      </c>
      <c r="AF101" s="179">
        <v>0.27082971334752398</v>
      </c>
      <c r="AG101" s="179">
        <v>0.242287635806302</v>
      </c>
      <c r="AH101" s="179">
        <v>0.224526342984574</v>
      </c>
      <c r="AI101" s="179">
        <v>0.26903958304623499</v>
      </c>
      <c r="AJ101" s="179">
        <v>0.330794078076734</v>
      </c>
      <c r="AK101" s="179">
        <v>0.26374919796588903</v>
      </c>
      <c r="AL101" s="179">
        <v>0.37797751249841799</v>
      </c>
      <c r="AM101" s="135"/>
    </row>
    <row r="102" spans="1:39" x14ac:dyDescent="0.45">
      <c r="A102" s="76" t="s">
        <v>219</v>
      </c>
      <c r="B102" s="76" t="s">
        <v>60</v>
      </c>
      <c r="C102" s="76" t="s">
        <v>722</v>
      </c>
      <c r="D102" s="176">
        <v>6.4246176396791004</v>
      </c>
      <c r="E102" s="176">
        <v>0.10263747084988099</v>
      </c>
      <c r="F102" s="176">
        <v>0.119368688693772</v>
      </c>
      <c r="G102" s="176">
        <v>0.13808005066981499</v>
      </c>
      <c r="H102" s="176">
        <v>0.14596062428666301</v>
      </c>
      <c r="I102" s="176">
        <v>0.153161148403579</v>
      </c>
      <c r="J102" s="176">
        <v>0.15437123648433901</v>
      </c>
      <c r="K102" s="176">
        <v>0.16743218717419001</v>
      </c>
      <c r="L102" s="176">
        <v>0.19140393204675801</v>
      </c>
      <c r="M102" s="176">
        <v>0.22208616536717499</v>
      </c>
      <c r="N102" s="176">
        <v>0.266809420715579</v>
      </c>
      <c r="O102" s="176">
        <v>0.22564642451387301</v>
      </c>
      <c r="P102" s="176">
        <v>0.203064780824987</v>
      </c>
      <c r="Q102" s="176">
        <v>0.20391484269990101</v>
      </c>
      <c r="R102" s="176">
        <v>0.24188760668869499</v>
      </c>
      <c r="S102" s="176">
        <v>0.27096972353868598</v>
      </c>
      <c r="T102" s="176">
        <v>0.192053979362869</v>
      </c>
      <c r="U102" s="176">
        <v>0.211115366816817</v>
      </c>
      <c r="V102" s="179">
        <v>9.7667109063620902E-2</v>
      </c>
      <c r="W102" s="179">
        <v>0.11886865229676399</v>
      </c>
      <c r="X102" s="179">
        <v>0.126989243384176</v>
      </c>
      <c r="Y102" s="179">
        <v>0.13521984247892899</v>
      </c>
      <c r="Z102" s="179">
        <v>0.14458052383091999</v>
      </c>
      <c r="AA102" s="179">
        <v>0.14163030908857299</v>
      </c>
      <c r="AB102" s="179">
        <v>0.148930840484891</v>
      </c>
      <c r="AC102" s="179">
        <v>0.173872655967654</v>
      </c>
      <c r="AD102" s="179">
        <v>0.19815442340636799</v>
      </c>
      <c r="AE102" s="179">
        <v>0.23760729513030601</v>
      </c>
      <c r="AF102" s="179">
        <v>0.20818515353035</v>
      </c>
      <c r="AG102" s="179">
        <v>0.199784542060614</v>
      </c>
      <c r="AH102" s="179">
        <v>0.205454954802686</v>
      </c>
      <c r="AI102" s="179">
        <v>0.24695797575435699</v>
      </c>
      <c r="AJ102" s="179">
        <v>0.290471143022002</v>
      </c>
      <c r="AK102" s="179">
        <v>0.21348553933863601</v>
      </c>
      <c r="AL102" s="179">
        <v>0.32679378690067001</v>
      </c>
      <c r="AM102" s="135"/>
    </row>
    <row r="103" spans="1:39" x14ac:dyDescent="0.45">
      <c r="A103" s="76" t="s">
        <v>219</v>
      </c>
      <c r="B103" s="76" t="s">
        <v>60</v>
      </c>
      <c r="C103" s="76" t="s">
        <v>723</v>
      </c>
      <c r="D103" s="176">
        <v>5.0439071395324104</v>
      </c>
      <c r="E103" s="176">
        <v>8.3806100138556605E-2</v>
      </c>
      <c r="F103" s="176">
        <v>9.8067138181227406E-2</v>
      </c>
      <c r="G103" s="176">
        <v>0.11138810779752301</v>
      </c>
      <c r="H103" s="176">
        <v>0.12163885393618901</v>
      </c>
      <c r="I103" s="176">
        <v>0.131079541111702</v>
      </c>
      <c r="J103" s="176">
        <v>0.12614918223720201</v>
      </c>
      <c r="K103" s="176">
        <v>0.13330970344235801</v>
      </c>
      <c r="L103" s="176">
        <v>0.15120100572730699</v>
      </c>
      <c r="M103" s="176">
        <v>0.17431268799702199</v>
      </c>
      <c r="N103" s="176">
        <v>0.20744509966277799</v>
      </c>
      <c r="O103" s="176">
        <v>0.181103182268392</v>
      </c>
      <c r="P103" s="176">
        <v>0.16496200737297001</v>
      </c>
      <c r="Q103" s="176">
        <v>0.16104172202042699</v>
      </c>
      <c r="R103" s="176">
        <v>0.18458343559156801</v>
      </c>
      <c r="S103" s="176">
        <v>0.19925450347978499</v>
      </c>
      <c r="T103" s="176">
        <v>0.13426977332461301</v>
      </c>
      <c r="U103" s="176">
        <v>0.15867154949860801</v>
      </c>
      <c r="V103" s="179">
        <v>8.0745877388867002E-2</v>
      </c>
      <c r="W103" s="179">
        <v>9.4936910335956706E-2</v>
      </c>
      <c r="X103" s="179">
        <v>0.105907708886314</v>
      </c>
      <c r="Y103" s="179">
        <v>0.113838286142863</v>
      </c>
      <c r="Z103" s="179">
        <v>0.11251819005476101</v>
      </c>
      <c r="AA103" s="179">
        <v>0.10937796148155</v>
      </c>
      <c r="AB103" s="179">
        <v>0.116028445561758</v>
      </c>
      <c r="AC103" s="179">
        <v>0.13848007978742199</v>
      </c>
      <c r="AD103" s="179">
        <v>0.15711143593994301</v>
      </c>
      <c r="AE103" s="179">
        <v>0.18737363868687301</v>
      </c>
      <c r="AF103" s="179">
        <v>0.169082307284317</v>
      </c>
      <c r="AG103" s="179">
        <v>0.15831152329276299</v>
      </c>
      <c r="AH103" s="179">
        <v>0.161421749682153</v>
      </c>
      <c r="AI103" s="179">
        <v>0.18714362194424899</v>
      </c>
      <c r="AJ103" s="179">
        <v>0.21060532969186899</v>
      </c>
      <c r="AK103" s="179">
        <v>0.15101099189644401</v>
      </c>
      <c r="AL103" s="179">
        <v>0.26772948768607402</v>
      </c>
      <c r="AM103" s="135"/>
    </row>
    <row r="104" spans="1:39" x14ac:dyDescent="0.45">
      <c r="A104" s="76" t="s">
        <v>219</v>
      </c>
      <c r="B104" s="76" t="s">
        <v>60</v>
      </c>
      <c r="C104" s="76" t="s">
        <v>724</v>
      </c>
      <c r="D104" s="176">
        <v>0.96875051410760105</v>
      </c>
      <c r="E104" s="176">
        <v>1.33909747118768E-2</v>
      </c>
      <c r="F104" s="176">
        <v>1.7611281902625099E-2</v>
      </c>
      <c r="G104" s="176">
        <v>2.05014922773319E-2</v>
      </c>
      <c r="H104" s="176">
        <v>2.3151685181474799E-2</v>
      </c>
      <c r="I104" s="176">
        <v>2.17415825419119E-2</v>
      </c>
      <c r="J104" s="176">
        <v>1.88713736230855E-2</v>
      </c>
      <c r="K104" s="176">
        <v>2.15415679831087E-2</v>
      </c>
      <c r="L104" s="176">
        <v>2.4531785637217099E-2</v>
      </c>
      <c r="M104" s="176">
        <v>2.7502001835445201E-2</v>
      </c>
      <c r="N104" s="176">
        <v>3.3862464805388098E-2</v>
      </c>
      <c r="O104" s="176">
        <v>3.2422359982004802E-2</v>
      </c>
      <c r="P104" s="176">
        <v>3.3752456798046303E-2</v>
      </c>
      <c r="Q104" s="176">
        <v>3.5892612577241002E-2</v>
      </c>
      <c r="R104" s="176">
        <v>4.0232928503271197E-2</v>
      </c>
      <c r="S104" s="176">
        <v>4.1022986010544001E-2</v>
      </c>
      <c r="T104" s="176">
        <v>2.7722017850128702E-2</v>
      </c>
      <c r="U104" s="176">
        <v>4.2323080642765097E-2</v>
      </c>
      <c r="V104" s="179">
        <v>1.29909455942703E-2</v>
      </c>
      <c r="W104" s="179">
        <v>1.67812214835916E-2</v>
      </c>
      <c r="X104" s="179">
        <v>1.99714536965033E-2</v>
      </c>
      <c r="Y104" s="179">
        <v>2.18215883654332E-2</v>
      </c>
      <c r="Z104" s="179">
        <v>1.8471344505479E-2</v>
      </c>
      <c r="AA104" s="179">
        <v>1.70412404100358E-2</v>
      </c>
      <c r="AB104" s="179">
        <v>1.8431341593718301E-2</v>
      </c>
      <c r="AC104" s="179">
        <v>2.2561642233005198E-2</v>
      </c>
      <c r="AD104" s="179">
        <v>2.5101827129806301E-2</v>
      </c>
      <c r="AE104" s="179">
        <v>3.2622374540808102E-2</v>
      </c>
      <c r="AF104" s="179">
        <v>3.1722309026193503E-2</v>
      </c>
      <c r="AG104" s="179">
        <v>3.2672378180508901E-2</v>
      </c>
      <c r="AH104" s="179">
        <v>3.4062479364191399E-2</v>
      </c>
      <c r="AI104" s="179">
        <v>4.00229132165279E-2</v>
      </c>
      <c r="AJ104" s="179">
        <v>4.2223073363363499E-2</v>
      </c>
      <c r="AK104" s="179">
        <v>3.3122410937816101E-2</v>
      </c>
      <c r="AL104" s="179">
        <v>7.3055317602882502E-2</v>
      </c>
      <c r="AM104" s="135"/>
    </row>
    <row r="105" spans="1:39" x14ac:dyDescent="0.45">
      <c r="A105" s="78" t="s">
        <v>217</v>
      </c>
      <c r="B105" s="78" t="s">
        <v>61</v>
      </c>
      <c r="C105" s="78" t="s">
        <v>725</v>
      </c>
      <c r="D105" s="175">
        <v>63.233522687026003</v>
      </c>
      <c r="E105" s="175">
        <v>1.1560941506106499</v>
      </c>
      <c r="F105" s="175">
        <v>1.30671511411743</v>
      </c>
      <c r="G105" s="175">
        <v>1.38722097403573</v>
      </c>
      <c r="H105" s="175">
        <v>1.4516556641542</v>
      </c>
      <c r="I105" s="175">
        <v>1.7188351118035601</v>
      </c>
      <c r="J105" s="175">
        <v>1.7390365822426901</v>
      </c>
      <c r="K105" s="175">
        <v>1.8061014638094199</v>
      </c>
      <c r="L105" s="175">
        <v>2.02583745811065</v>
      </c>
      <c r="M105" s="175">
        <v>2.2581543681606102</v>
      </c>
      <c r="N105" s="175">
        <v>2.7139375440334899</v>
      </c>
      <c r="O105" s="175">
        <v>2.4146857618800301</v>
      </c>
      <c r="P105" s="175">
        <v>2.0430287094397901</v>
      </c>
      <c r="Q105" s="175">
        <v>1.76397839772545</v>
      </c>
      <c r="R105" s="175">
        <v>1.8997382795131501</v>
      </c>
      <c r="S105" s="175">
        <v>2.2203216143629798</v>
      </c>
      <c r="T105" s="175">
        <v>1.6438496537082301</v>
      </c>
      <c r="U105" s="175">
        <v>1.98362438547523</v>
      </c>
      <c r="V105" s="178">
        <v>1.10278026996165</v>
      </c>
      <c r="W105" s="178">
        <v>1.2365200047054401</v>
      </c>
      <c r="X105" s="178">
        <v>1.3134756062049799</v>
      </c>
      <c r="Y105" s="178">
        <v>1.3780503065146099</v>
      </c>
      <c r="Z105" s="178">
        <v>1.5968062294777099</v>
      </c>
      <c r="AA105" s="178">
        <v>1.6044067827122299</v>
      </c>
      <c r="AB105" s="178">
        <v>1.6586507310596701</v>
      </c>
      <c r="AC105" s="178">
        <v>1.86945607531034</v>
      </c>
      <c r="AD105" s="178">
        <v>2.0893020776189202</v>
      </c>
      <c r="AE105" s="178">
        <v>2.5091226358189802</v>
      </c>
      <c r="AF105" s="178">
        <v>2.2286322192812502</v>
      </c>
      <c r="AG105" s="178">
        <v>1.91798960800395</v>
      </c>
      <c r="AH105" s="178">
        <v>1.7237854721339401</v>
      </c>
      <c r="AI105" s="178">
        <v>1.98758467373953</v>
      </c>
      <c r="AJ105" s="178">
        <v>2.45327857100111</v>
      </c>
      <c r="AK105" s="178">
        <v>1.9439915006483699</v>
      </c>
      <c r="AL105" s="178">
        <v>3.0868746896500698</v>
      </c>
      <c r="AM105" s="135"/>
    </row>
    <row r="106" spans="1:39" x14ac:dyDescent="0.45">
      <c r="A106" s="76" t="s">
        <v>219</v>
      </c>
      <c r="B106" s="76" t="s">
        <v>61</v>
      </c>
      <c r="C106" s="76" t="s">
        <v>726</v>
      </c>
      <c r="D106" s="176">
        <v>9.7479695422022292</v>
      </c>
      <c r="E106" s="176">
        <v>0.17295258899716001</v>
      </c>
      <c r="F106" s="176">
        <v>0.198464445972513</v>
      </c>
      <c r="G106" s="176">
        <v>0.21718580867649601</v>
      </c>
      <c r="H106" s="176">
        <v>0.23241691732936201</v>
      </c>
      <c r="I106" s="176">
        <v>0.276810148655741</v>
      </c>
      <c r="J106" s="176">
        <v>0.26508929550987098</v>
      </c>
      <c r="K106" s="176">
        <v>0.27016966530347297</v>
      </c>
      <c r="L106" s="176">
        <v>0.30307206022660599</v>
      </c>
      <c r="M106" s="176">
        <v>0.34237492103144201</v>
      </c>
      <c r="N106" s="176">
        <v>0.436311758573383</v>
      </c>
      <c r="O106" s="176">
        <v>0.403109341812045</v>
      </c>
      <c r="P106" s="176">
        <v>0.33114410355464002</v>
      </c>
      <c r="Q106" s="176">
        <v>0.262039073488122</v>
      </c>
      <c r="R106" s="176">
        <v>0.26945961361972198</v>
      </c>
      <c r="S106" s="176">
        <v>0.31787313757804497</v>
      </c>
      <c r="T106" s="176">
        <v>0.24837807912186</v>
      </c>
      <c r="U106" s="176">
        <v>0.30798241764522499</v>
      </c>
      <c r="V106" s="179">
        <v>0.16339189308636501</v>
      </c>
      <c r="W106" s="179">
        <v>0.18921377262786299</v>
      </c>
      <c r="X106" s="179">
        <v>0.205934989743813</v>
      </c>
      <c r="Y106" s="179">
        <v>0.224526342984574</v>
      </c>
      <c r="Z106" s="179">
        <v>0.26333916812034303</v>
      </c>
      <c r="AA106" s="179">
        <v>0.24845808494538199</v>
      </c>
      <c r="AB106" s="179">
        <v>0.24723799613668199</v>
      </c>
      <c r="AC106" s="179">
        <v>0.27932033136872098</v>
      </c>
      <c r="AD106" s="179">
        <v>0.326013730121337</v>
      </c>
      <c r="AE106" s="179">
        <v>0.41695034928122898</v>
      </c>
      <c r="AF106" s="179">
        <v>0.37253711649896998</v>
      </c>
      <c r="AG106" s="179">
        <v>0.30458217014556999</v>
      </c>
      <c r="AH106" s="179">
        <v>0.250008197776107</v>
      </c>
      <c r="AI106" s="179">
        <v>0.27700016248660397</v>
      </c>
      <c r="AJ106" s="179">
        <v>0.363596465720466</v>
      </c>
      <c r="AK106" s="179">
        <v>0.30529222182932197</v>
      </c>
      <c r="AL106" s="179">
        <v>0.455733172233177</v>
      </c>
      <c r="AM106" s="135"/>
    </row>
    <row r="107" spans="1:39" x14ac:dyDescent="0.45">
      <c r="A107" s="76" t="s">
        <v>219</v>
      </c>
      <c r="B107" s="76" t="s">
        <v>61</v>
      </c>
      <c r="C107" s="76" t="s">
        <v>727</v>
      </c>
      <c r="D107" s="176">
        <v>17.9409458984446</v>
      </c>
      <c r="E107" s="176">
        <v>0.356905978728497</v>
      </c>
      <c r="F107" s="176">
        <v>0.38802824407828101</v>
      </c>
      <c r="G107" s="176">
        <v>0.39973909649621098</v>
      </c>
      <c r="H107" s="176">
        <v>0.415820267023991</v>
      </c>
      <c r="I107" s="176">
        <v>0.53287878756358598</v>
      </c>
      <c r="J107" s="176">
        <v>0.57458182307406103</v>
      </c>
      <c r="K107" s="176">
        <v>0.56812135282471599</v>
      </c>
      <c r="L107" s="176">
        <v>0.616474872415399</v>
      </c>
      <c r="M107" s="176">
        <v>0.68233966662930501</v>
      </c>
      <c r="N107" s="176">
        <v>0.81475930528498797</v>
      </c>
      <c r="O107" s="176">
        <v>0.73534352471216302</v>
      </c>
      <c r="P107" s="176">
        <v>0.59220310570462598</v>
      </c>
      <c r="Q107" s="176">
        <v>0.44430234019757198</v>
      </c>
      <c r="R107" s="176">
        <v>0.42816116530215098</v>
      </c>
      <c r="S107" s="176">
        <v>0.51571753841826795</v>
      </c>
      <c r="T107" s="176">
        <v>0.397908963283161</v>
      </c>
      <c r="U107" s="176">
        <v>0.48778550528139603</v>
      </c>
      <c r="V107" s="179">
        <v>0.33933469973763303</v>
      </c>
      <c r="W107" s="179">
        <v>0.36430651740421699</v>
      </c>
      <c r="X107" s="179">
        <v>0.383817937615473</v>
      </c>
      <c r="Y107" s="179">
        <v>0.39576880750396598</v>
      </c>
      <c r="Z107" s="179">
        <v>0.51089718755111002</v>
      </c>
      <c r="AA107" s="179">
        <v>0.55074008766471505</v>
      </c>
      <c r="AB107" s="179">
        <v>0.53807916609246997</v>
      </c>
      <c r="AC107" s="179">
        <v>0.575471887860735</v>
      </c>
      <c r="AD107" s="179">
        <v>0.63930653430278805</v>
      </c>
      <c r="AE107" s="179">
        <v>0.76243549670206201</v>
      </c>
      <c r="AF107" s="179">
        <v>0.67194891029947701</v>
      </c>
      <c r="AG107" s="179">
        <v>0.53791915444542704</v>
      </c>
      <c r="AH107" s="179">
        <v>0.42199071616307099</v>
      </c>
      <c r="AI107" s="179">
        <v>0.46594391546008201</v>
      </c>
      <c r="AJ107" s="179">
        <v>0.59407324182943599</v>
      </c>
      <c r="AK107" s="179">
        <v>0.49573608399382402</v>
      </c>
      <c r="AL107" s="179">
        <v>0.74210401679971205</v>
      </c>
      <c r="AM107" s="135"/>
    </row>
    <row r="108" spans="1:39" x14ac:dyDescent="0.45">
      <c r="A108" s="76" t="s">
        <v>219</v>
      </c>
      <c r="B108" s="76" t="s">
        <v>61</v>
      </c>
      <c r="C108" s="76" t="s">
        <v>728</v>
      </c>
      <c r="D108" s="176">
        <v>14.1323986791765</v>
      </c>
      <c r="E108" s="176">
        <v>0.28562078997102303</v>
      </c>
      <c r="F108" s="176">
        <v>0.305232217461681</v>
      </c>
      <c r="G108" s="176">
        <v>0.31387284640198099</v>
      </c>
      <c r="H108" s="176">
        <v>0.31415286678430498</v>
      </c>
      <c r="I108" s="176">
        <v>0.37216708956518402</v>
      </c>
      <c r="J108" s="176">
        <v>0.382447837887671</v>
      </c>
      <c r="K108" s="176">
        <v>0.41517021970787998</v>
      </c>
      <c r="L108" s="176">
        <v>0.47925488434843799</v>
      </c>
      <c r="M108" s="176">
        <v>0.52794842868908598</v>
      </c>
      <c r="N108" s="176">
        <v>0.61534479015816101</v>
      </c>
      <c r="O108" s="176">
        <v>0.53481892878397697</v>
      </c>
      <c r="P108" s="176">
        <v>0.43860192527168002</v>
      </c>
      <c r="Q108" s="176">
        <v>0.35946616508117901</v>
      </c>
      <c r="R108" s="176">
        <v>0.38512803297563403</v>
      </c>
      <c r="S108" s="176">
        <v>0.47667469653987599</v>
      </c>
      <c r="T108" s="176">
        <v>0.36903686171991401</v>
      </c>
      <c r="U108" s="176">
        <v>0.43685179788215101</v>
      </c>
      <c r="V108" s="179">
        <v>0.275420047472058</v>
      </c>
      <c r="W108" s="179">
        <v>0.291431212904257</v>
      </c>
      <c r="X108" s="179">
        <v>0.29505147641859603</v>
      </c>
      <c r="Y108" s="179">
        <v>0.30340208424863102</v>
      </c>
      <c r="Z108" s="179">
        <v>0.35065552376589598</v>
      </c>
      <c r="AA108" s="179">
        <v>0.369886923594827</v>
      </c>
      <c r="AB108" s="179">
        <v>0.39445871214380501</v>
      </c>
      <c r="AC108" s="179">
        <v>0.447122545476698</v>
      </c>
      <c r="AD108" s="179">
        <v>0.486345400458012</v>
      </c>
      <c r="AE108" s="179">
        <v>0.56344101214872</v>
      </c>
      <c r="AF108" s="179">
        <v>0.49378594204549298</v>
      </c>
      <c r="AG108" s="179">
        <v>0.412270008605233</v>
      </c>
      <c r="AH108" s="179">
        <v>0.36397649338219201</v>
      </c>
      <c r="AI108" s="179">
        <v>0.42915123736822702</v>
      </c>
      <c r="AJ108" s="179">
        <v>0.54792988311352897</v>
      </c>
      <c r="AK108" s="179">
        <v>0.43889194638194401</v>
      </c>
      <c r="AL108" s="179">
        <v>0.65738785041860104</v>
      </c>
      <c r="AM108" s="135"/>
    </row>
    <row r="109" spans="1:39" x14ac:dyDescent="0.45">
      <c r="A109" s="76" t="s">
        <v>219</v>
      </c>
      <c r="B109" s="76" t="s">
        <v>61</v>
      </c>
      <c r="C109" s="76" t="s">
        <v>729</v>
      </c>
      <c r="D109" s="176">
        <v>7.2972211553699804</v>
      </c>
      <c r="E109" s="176">
        <v>0.131909601530735</v>
      </c>
      <c r="F109" s="176">
        <v>0.16036167252049599</v>
      </c>
      <c r="G109" s="176">
        <v>0.171062451416469</v>
      </c>
      <c r="H109" s="176">
        <v>0.174692715658748</v>
      </c>
      <c r="I109" s="176">
        <v>0.19181396189230501</v>
      </c>
      <c r="J109" s="176">
        <v>0.17856299737159001</v>
      </c>
      <c r="K109" s="176">
        <v>0.19664431348740299</v>
      </c>
      <c r="L109" s="176">
        <v>0.22921668438851001</v>
      </c>
      <c r="M109" s="176">
        <v>0.25831880269438101</v>
      </c>
      <c r="N109" s="176">
        <v>0.29964181054312999</v>
      </c>
      <c r="O109" s="176">
        <v>0.259018853650193</v>
      </c>
      <c r="P109" s="176">
        <v>0.22140611586724401</v>
      </c>
      <c r="Q109" s="176">
        <v>0.21662576791184701</v>
      </c>
      <c r="R109" s="176">
        <v>0.25309842270961702</v>
      </c>
      <c r="S109" s="176">
        <v>0.285820804529827</v>
      </c>
      <c r="T109" s="176">
        <v>0.20240473278093599</v>
      </c>
      <c r="U109" s="176">
        <v>0.211595401757945</v>
      </c>
      <c r="V109" s="179">
        <v>0.12648920698716701</v>
      </c>
      <c r="W109" s="179">
        <v>0.15012092710977001</v>
      </c>
      <c r="X109" s="179">
        <v>0.16230181374088701</v>
      </c>
      <c r="Y109" s="179">
        <v>0.16517202265971401</v>
      </c>
      <c r="Z109" s="179">
        <v>0.18286331038586001</v>
      </c>
      <c r="AA109" s="179">
        <v>0.16452197534360299</v>
      </c>
      <c r="AB109" s="179">
        <v>0.18113318445221199</v>
      </c>
      <c r="AC109" s="179">
        <v>0.21429559830178899</v>
      </c>
      <c r="AD109" s="179">
        <v>0.238877387578707</v>
      </c>
      <c r="AE109" s="179">
        <v>0.28122046967735198</v>
      </c>
      <c r="AF109" s="179">
        <v>0.24048750477707301</v>
      </c>
      <c r="AG109" s="179">
        <v>0.22128610713196201</v>
      </c>
      <c r="AH109" s="179">
        <v>0.22258620176418301</v>
      </c>
      <c r="AI109" s="179">
        <v>0.26488928095106801</v>
      </c>
      <c r="AJ109" s="179">
        <v>0.30444215995440799</v>
      </c>
      <c r="AK109" s="179">
        <v>0.21778585235290501</v>
      </c>
      <c r="AL109" s="179">
        <v>0.31655304148994401</v>
      </c>
      <c r="AM109" s="135"/>
    </row>
    <row r="110" spans="1:39" x14ac:dyDescent="0.45">
      <c r="A110" s="76" t="s">
        <v>219</v>
      </c>
      <c r="B110" s="76" t="s">
        <v>61</v>
      </c>
      <c r="C110" s="76" t="s">
        <v>730</v>
      </c>
      <c r="D110" s="176">
        <v>2.6759747807726399</v>
      </c>
      <c r="E110" s="176">
        <v>3.3972472812729901E-2</v>
      </c>
      <c r="F110" s="176">
        <v>4.4143213127874503E-2</v>
      </c>
      <c r="G110" s="176">
        <v>5.1023713950705901E-2</v>
      </c>
      <c r="H110" s="176">
        <v>5.7494184927990702E-2</v>
      </c>
      <c r="I110" s="176">
        <v>6.3434617324446801E-2</v>
      </c>
      <c r="J110" s="176">
        <v>6.1184453537910397E-2</v>
      </c>
      <c r="K110" s="176">
        <v>6.5964801493307801E-2</v>
      </c>
      <c r="L110" s="176">
        <v>7.2975311779361202E-2</v>
      </c>
      <c r="M110" s="176">
        <v>7.9965820609534402E-2</v>
      </c>
      <c r="N110" s="176">
        <v>9.6126996960836E-2</v>
      </c>
      <c r="O110" s="176">
        <v>8.7726385491099998E-2</v>
      </c>
      <c r="P110" s="176">
        <v>9.2576738542078499E-2</v>
      </c>
      <c r="Q110" s="176">
        <v>9.9627251739892703E-2</v>
      </c>
      <c r="R110" s="176">
        <v>0.113738278863461</v>
      </c>
      <c r="S110" s="176">
        <v>0.12125882627446299</v>
      </c>
      <c r="T110" s="176">
        <v>7.3625359095471798E-2</v>
      </c>
      <c r="U110" s="176">
        <v>0.109477968760952</v>
      </c>
      <c r="V110" s="179">
        <v>3.2472363621705601E-2</v>
      </c>
      <c r="W110" s="179">
        <v>4.1563025319312802E-2</v>
      </c>
      <c r="X110" s="179">
        <v>4.8373521046562999E-2</v>
      </c>
      <c r="Y110" s="179">
        <v>5.47239832885658E-2</v>
      </c>
      <c r="Z110" s="179">
        <v>5.2033787472662303E-2</v>
      </c>
      <c r="AA110" s="179">
        <v>4.8203508671580297E-2</v>
      </c>
      <c r="AB110" s="179">
        <v>5.4263949803318397E-2</v>
      </c>
      <c r="AC110" s="179">
        <v>6.2784570008336302E-2</v>
      </c>
      <c r="AD110" s="179">
        <v>7.1505204772157493E-2</v>
      </c>
      <c r="AE110" s="179">
        <v>8.6566301050041206E-2</v>
      </c>
      <c r="AF110" s="179">
        <v>8.3256060101847704E-2</v>
      </c>
      <c r="AG110" s="179">
        <v>9.0296572571721606E-2</v>
      </c>
      <c r="AH110" s="179">
        <v>9.8167145460629004E-2</v>
      </c>
      <c r="AI110" s="179">
        <v>0.111528117988685</v>
      </c>
      <c r="AJ110" s="179">
        <v>0.12385901553890501</v>
      </c>
      <c r="AK110" s="179">
        <v>8.9536517248269304E-2</v>
      </c>
      <c r="AL110" s="179">
        <v>0.20252474151621799</v>
      </c>
      <c r="AM110" s="135"/>
    </row>
    <row r="111" spans="1:39" x14ac:dyDescent="0.45">
      <c r="A111" s="76" t="s">
        <v>219</v>
      </c>
      <c r="B111" s="76" t="s">
        <v>61</v>
      </c>
      <c r="C111" s="76" t="s">
        <v>731</v>
      </c>
      <c r="D111" s="176">
        <v>4.2017458396913696</v>
      </c>
      <c r="E111" s="176">
        <v>5.4483965818001898E-2</v>
      </c>
      <c r="F111" s="176">
        <v>6.9775078838509405E-2</v>
      </c>
      <c r="G111" s="176">
        <v>8.1575937807900498E-2</v>
      </c>
      <c r="H111" s="176">
        <v>8.9066483035081703E-2</v>
      </c>
      <c r="I111" s="176">
        <v>9.8127142548868396E-2</v>
      </c>
      <c r="J111" s="176">
        <v>8.7976403689604105E-2</v>
      </c>
      <c r="K111" s="176">
        <v>9.4406871755128199E-2</v>
      </c>
      <c r="L111" s="176">
        <v>0.113208240282632</v>
      </c>
      <c r="M111" s="176">
        <v>0.12604917495779999</v>
      </c>
      <c r="N111" s="176">
        <v>0.15620136969738799</v>
      </c>
      <c r="O111" s="176">
        <v>0.14146029671359001</v>
      </c>
      <c r="P111" s="176">
        <v>0.140450223191633</v>
      </c>
      <c r="Q111" s="176">
        <v>0.152351089440426</v>
      </c>
      <c r="R111" s="176">
        <v>0.17821297189368501</v>
      </c>
      <c r="S111" s="176">
        <v>0.201484665810441</v>
      </c>
      <c r="T111" s="176">
        <v>0.13362972673644299</v>
      </c>
      <c r="U111" s="176">
        <v>0.169842362607769</v>
      </c>
      <c r="V111" s="179">
        <v>5.1053716134526403E-2</v>
      </c>
      <c r="W111" s="179">
        <v>6.6474838618255996E-2</v>
      </c>
      <c r="X111" s="179">
        <v>7.5235476293837797E-2</v>
      </c>
      <c r="Y111" s="179">
        <v>8.3246059373907499E-2</v>
      </c>
      <c r="Z111" s="179">
        <v>8.2255987307831499E-2</v>
      </c>
      <c r="AA111" s="179">
        <v>7.3465347448429197E-2</v>
      </c>
      <c r="AB111" s="179">
        <v>8.1845957462284805E-2</v>
      </c>
      <c r="AC111" s="179">
        <v>0.100647325989789</v>
      </c>
      <c r="AD111" s="179">
        <v>0.114988369855981</v>
      </c>
      <c r="AE111" s="179">
        <v>0.14083025085336001</v>
      </c>
      <c r="AF111" s="179">
        <v>0.13678995676553399</v>
      </c>
      <c r="AG111" s="179">
        <v>0.13961016204466001</v>
      </c>
      <c r="AH111" s="179">
        <v>0.14985090745538601</v>
      </c>
      <c r="AI111" s="179">
        <v>0.17540276734249899</v>
      </c>
      <c r="AJ111" s="179">
        <v>0.20253474224415799</v>
      </c>
      <c r="AK111" s="179">
        <v>0.14903084776429201</v>
      </c>
      <c r="AL111" s="179">
        <v>0.29018112191173701</v>
      </c>
      <c r="AM111" s="135"/>
    </row>
    <row r="112" spans="1:39" x14ac:dyDescent="0.45">
      <c r="A112" s="76" t="s">
        <v>219</v>
      </c>
      <c r="B112" s="76" t="s">
        <v>61</v>
      </c>
      <c r="C112" s="76" t="s">
        <v>732</v>
      </c>
      <c r="D112" s="176">
        <v>1.2249891653904299</v>
      </c>
      <c r="E112" s="176">
        <v>1.52111071969862E-2</v>
      </c>
      <c r="F112" s="176">
        <v>1.9151394005410001E-2</v>
      </c>
      <c r="G112" s="176">
        <v>2.2621646600646202E-2</v>
      </c>
      <c r="H112" s="176">
        <v>2.5291840960669401E-2</v>
      </c>
      <c r="I112" s="176">
        <v>2.2941669894731401E-2</v>
      </c>
      <c r="J112" s="176">
        <v>2.1511565799288201E-2</v>
      </c>
      <c r="K112" s="176">
        <v>2.1571570166929201E-2</v>
      </c>
      <c r="L112" s="176">
        <v>2.6271912298805301E-2</v>
      </c>
      <c r="M112" s="176">
        <v>3.3342426952499699E-2</v>
      </c>
      <c r="N112" s="176">
        <v>4.0272931415031903E-2</v>
      </c>
      <c r="O112" s="176">
        <v>3.7982764716734799E-2</v>
      </c>
      <c r="P112" s="176">
        <v>3.6582662805112201E-2</v>
      </c>
      <c r="Q112" s="176">
        <v>4.12830049369882E-2</v>
      </c>
      <c r="R112" s="176">
        <v>5.1663760538876301E-2</v>
      </c>
      <c r="S112" s="176">
        <v>6.5244749081616094E-2</v>
      </c>
      <c r="T112" s="176">
        <v>4.4713254620463799E-2</v>
      </c>
      <c r="U112" s="176">
        <v>6.37446398905918E-2</v>
      </c>
      <c r="V112" s="179">
        <v>1.36709950942013E-2</v>
      </c>
      <c r="W112" s="179">
        <v>1.8321333586376599E-2</v>
      </c>
      <c r="X112" s="179">
        <v>2.0731509019955598E-2</v>
      </c>
      <c r="Y112" s="179">
        <v>2.2681650968287101E-2</v>
      </c>
      <c r="Z112" s="179">
        <v>2.22016160271594E-2</v>
      </c>
      <c r="AA112" s="179">
        <v>2.0431487181750699E-2</v>
      </c>
      <c r="AB112" s="179">
        <v>2.03214791744089E-2</v>
      </c>
      <c r="AC112" s="179">
        <v>2.6021894100301202E-2</v>
      </c>
      <c r="AD112" s="179">
        <v>3.3232418945157903E-2</v>
      </c>
      <c r="AE112" s="179">
        <v>3.87828229519478E-2</v>
      </c>
      <c r="AF112" s="179">
        <v>3.6362646790428603E-2</v>
      </c>
      <c r="AG112" s="179">
        <v>3.5372574724352603E-2</v>
      </c>
      <c r="AH112" s="179">
        <v>4.08129707238006E-2</v>
      </c>
      <c r="AI112" s="179">
        <v>5.3043860994618601E-2</v>
      </c>
      <c r="AJ112" s="179">
        <v>6.6954873559383801E-2</v>
      </c>
      <c r="AK112" s="179">
        <v>5.1963782377081102E-2</v>
      </c>
      <c r="AL112" s="179">
        <v>0.114678347289836</v>
      </c>
      <c r="AM112" s="135"/>
    </row>
    <row r="113" spans="1:39" x14ac:dyDescent="0.45">
      <c r="A113" s="76" t="s">
        <v>219</v>
      </c>
      <c r="B113" s="76" t="s">
        <v>61</v>
      </c>
      <c r="C113" s="76" t="s">
        <v>733</v>
      </c>
      <c r="D113" s="176">
        <v>3.2743883385280999</v>
      </c>
      <c r="E113" s="176">
        <v>5.8394250442605197E-2</v>
      </c>
      <c r="F113" s="176">
        <v>6.8144960184263095E-2</v>
      </c>
      <c r="G113" s="176">
        <v>7.1285188757473902E-2</v>
      </c>
      <c r="H113" s="176">
        <v>7.8155688852365096E-2</v>
      </c>
      <c r="I113" s="176">
        <v>8.76263782116984E-2</v>
      </c>
      <c r="J113" s="176">
        <v>8.91364881306628E-2</v>
      </c>
      <c r="K113" s="176">
        <v>9.4286863019846207E-2</v>
      </c>
      <c r="L113" s="176">
        <v>0.10071733108537</v>
      </c>
      <c r="M113" s="176">
        <v>0.112848214076787</v>
      </c>
      <c r="N113" s="176">
        <v>0.13694996841257701</v>
      </c>
      <c r="O113" s="176">
        <v>0.114368324723691</v>
      </c>
      <c r="P113" s="176">
        <v>0.10143738349706199</v>
      </c>
      <c r="Q113" s="176">
        <v>0.101117360202977</v>
      </c>
      <c r="R113" s="176">
        <v>0.115958440466177</v>
      </c>
      <c r="S113" s="176">
        <v>0.12715925575915801</v>
      </c>
      <c r="T113" s="176">
        <v>9.4556882674230597E-2</v>
      </c>
      <c r="U113" s="176">
        <v>0.108257879952252</v>
      </c>
      <c r="V113" s="179">
        <v>5.7394177648589E-2</v>
      </c>
      <c r="W113" s="179">
        <v>6.3894650809694295E-2</v>
      </c>
      <c r="X113" s="179">
        <v>6.6454837162375699E-2</v>
      </c>
      <c r="Y113" s="179">
        <v>6.9945091213492197E-2</v>
      </c>
      <c r="Z113" s="179">
        <v>7.0855157456046897E-2</v>
      </c>
      <c r="AA113" s="179">
        <v>7.0305117419337995E-2</v>
      </c>
      <c r="AB113" s="179">
        <v>7.8575719425851898E-2</v>
      </c>
      <c r="AC113" s="179">
        <v>8.9996550733516797E-2</v>
      </c>
      <c r="AD113" s="179">
        <v>9.8437165115013395E-2</v>
      </c>
      <c r="AE113" s="179">
        <v>0.11838861735563599</v>
      </c>
      <c r="AF113" s="179">
        <v>0.104217585864427</v>
      </c>
      <c r="AG113" s="179">
        <v>9.5166927078580502E-2</v>
      </c>
      <c r="AH113" s="179">
        <v>9.4506879034529798E-2</v>
      </c>
      <c r="AI113" s="179">
        <v>0.114408327635452</v>
      </c>
      <c r="AJ113" s="179">
        <v>0.13762001718456801</v>
      </c>
      <c r="AK113" s="179">
        <v>0.107367815165578</v>
      </c>
      <c r="AL113" s="179">
        <v>0.17645284377621601</v>
      </c>
      <c r="AM113" s="135"/>
    </row>
    <row r="114" spans="1:39" x14ac:dyDescent="0.45">
      <c r="A114" s="76" t="s">
        <v>219</v>
      </c>
      <c r="B114" s="76" t="s">
        <v>61</v>
      </c>
      <c r="C114" s="76" t="s">
        <v>734</v>
      </c>
      <c r="D114" s="176">
        <v>2.7378892874501801</v>
      </c>
      <c r="E114" s="176">
        <v>4.6643395112915001E-2</v>
      </c>
      <c r="F114" s="176">
        <v>5.3413887928404603E-2</v>
      </c>
      <c r="G114" s="176">
        <v>5.8854283927852698E-2</v>
      </c>
      <c r="H114" s="176">
        <v>6.4564699581685106E-2</v>
      </c>
      <c r="I114" s="176">
        <v>7.3035316147002205E-2</v>
      </c>
      <c r="J114" s="176">
        <v>7.8545717242031396E-2</v>
      </c>
      <c r="K114" s="176">
        <v>7.9765806050731206E-2</v>
      </c>
      <c r="L114" s="176">
        <v>8.4646161285530194E-2</v>
      </c>
      <c r="M114" s="176">
        <v>9.4966912519777194E-2</v>
      </c>
      <c r="N114" s="176">
        <v>0.118328612987995</v>
      </c>
      <c r="O114" s="176">
        <v>0.10085734127653299</v>
      </c>
      <c r="P114" s="176">
        <v>8.8626451005714604E-2</v>
      </c>
      <c r="Q114" s="176">
        <v>8.7166344726451003E-2</v>
      </c>
      <c r="R114" s="176">
        <v>0.104317593143829</v>
      </c>
      <c r="S114" s="176">
        <v>0.109087940371286</v>
      </c>
      <c r="T114" s="176">
        <v>7.95957936757484E-2</v>
      </c>
      <c r="U114" s="176">
        <v>8.8086411696945893E-2</v>
      </c>
      <c r="V114" s="179">
        <v>4.3553170179405E-2</v>
      </c>
      <c r="W114" s="179">
        <v>5.11937263256887E-2</v>
      </c>
      <c r="X114" s="179">
        <v>5.55740451634796E-2</v>
      </c>
      <c r="Y114" s="179">
        <v>5.8584264273468301E-2</v>
      </c>
      <c r="Z114" s="179">
        <v>6.1704491390798803E-2</v>
      </c>
      <c r="AA114" s="179">
        <v>5.8394250442605197E-2</v>
      </c>
      <c r="AB114" s="179">
        <v>6.2734566368635503E-2</v>
      </c>
      <c r="AC114" s="179">
        <v>7.3795371470454493E-2</v>
      </c>
      <c r="AD114" s="179">
        <v>8.0595866469764604E-2</v>
      </c>
      <c r="AE114" s="179">
        <v>0.100507315798627</v>
      </c>
      <c r="AF114" s="179">
        <v>8.9246496138004602E-2</v>
      </c>
      <c r="AG114" s="179">
        <v>8.1485931256439006E-2</v>
      </c>
      <c r="AH114" s="179">
        <v>8.1885960374045497E-2</v>
      </c>
      <c r="AI114" s="179">
        <v>9.6217003512297505E-2</v>
      </c>
      <c r="AJ114" s="179">
        <v>0.112268171856257</v>
      </c>
      <c r="AK114" s="179">
        <v>8.8386433535150702E-2</v>
      </c>
      <c r="AL114" s="179">
        <v>0.13125955421462501</v>
      </c>
      <c r="AM114" s="135"/>
    </row>
    <row r="115" spans="1:39" x14ac:dyDescent="0.45">
      <c r="A115" s="78" t="s">
        <v>217</v>
      </c>
      <c r="B115" s="78" t="s">
        <v>62</v>
      </c>
      <c r="C115" s="78" t="s">
        <v>735</v>
      </c>
      <c r="D115" s="175">
        <v>138.44336711515299</v>
      </c>
      <c r="E115" s="175">
        <v>2.7053569194608298</v>
      </c>
      <c r="F115" s="175">
        <v>2.7835626119528998</v>
      </c>
      <c r="G115" s="175">
        <v>2.7099572543133101</v>
      </c>
      <c r="H115" s="175">
        <v>2.7313288099214299</v>
      </c>
      <c r="I115" s="175">
        <v>3.9207153838448798</v>
      </c>
      <c r="J115" s="175">
        <v>4.7761476496625104</v>
      </c>
      <c r="K115" s="175">
        <v>4.77531758924348</v>
      </c>
      <c r="L115" s="175">
        <v>5.12596311228143</v>
      </c>
      <c r="M115" s="175">
        <v>5.3851419775786704</v>
      </c>
      <c r="N115" s="175">
        <v>5.9342419458612001</v>
      </c>
      <c r="O115" s="175">
        <v>5.4153341752300204</v>
      </c>
      <c r="P115" s="175">
        <v>4.6057052433783303</v>
      </c>
      <c r="Q115" s="175">
        <v>3.5520085461469999</v>
      </c>
      <c r="R115" s="175">
        <v>3.3637748448572702</v>
      </c>
      <c r="S115" s="175">
        <v>3.8369992902577899</v>
      </c>
      <c r="T115" s="175">
        <v>2.7488400845446601</v>
      </c>
      <c r="U115" s="175">
        <v>3.6872983937215098</v>
      </c>
      <c r="V115" s="178">
        <v>2.5807478493264102</v>
      </c>
      <c r="W115" s="178">
        <v>2.6559433227084899</v>
      </c>
      <c r="X115" s="178">
        <v>2.5717771963640899</v>
      </c>
      <c r="Y115" s="178">
        <v>2.6217908367928402</v>
      </c>
      <c r="Z115" s="178">
        <v>3.9351764364463602</v>
      </c>
      <c r="AA115" s="178">
        <v>4.7105428743750499</v>
      </c>
      <c r="AB115" s="178">
        <v>4.6567589595128602</v>
      </c>
      <c r="AC115" s="178">
        <v>4.9114174957811398</v>
      </c>
      <c r="AD115" s="178">
        <v>5.1839973365181899</v>
      </c>
      <c r="AE115" s="178">
        <v>5.80446249938172</v>
      </c>
      <c r="AF115" s="178">
        <v>5.1954981736493799</v>
      </c>
      <c r="AG115" s="178">
        <v>4.3532968708965898</v>
      </c>
      <c r="AH115" s="178">
        <v>3.4535413788481599</v>
      </c>
      <c r="AI115" s="178">
        <v>3.4344099862986299</v>
      </c>
      <c r="AJ115" s="178">
        <v>4.2424188002240104</v>
      </c>
      <c r="AK115" s="178">
        <v>3.5247665632379999</v>
      </c>
      <c r="AL115" s="178">
        <v>6.5491267025341102</v>
      </c>
      <c r="AM115" s="135"/>
    </row>
    <row r="116" spans="1:39" x14ac:dyDescent="0.45">
      <c r="A116" s="76" t="s">
        <v>219</v>
      </c>
      <c r="B116" s="76" t="s">
        <v>62</v>
      </c>
      <c r="C116" s="76" t="s">
        <v>736</v>
      </c>
      <c r="D116" s="176">
        <v>9.2712348412947101</v>
      </c>
      <c r="E116" s="176">
        <v>0.22394630076404501</v>
      </c>
      <c r="F116" s="176">
        <v>0.203064780824987</v>
      </c>
      <c r="G116" s="176">
        <v>0.16618209618167001</v>
      </c>
      <c r="H116" s="176">
        <v>0.136079905081783</v>
      </c>
      <c r="I116" s="176">
        <v>0.21195542796379099</v>
      </c>
      <c r="J116" s="176">
        <v>0.345135121942927</v>
      </c>
      <c r="K116" s="176">
        <v>0.37450725990318201</v>
      </c>
      <c r="L116" s="176">
        <v>0.40645958567199902</v>
      </c>
      <c r="M116" s="176">
        <v>0.41141994673032001</v>
      </c>
      <c r="N116" s="176">
        <v>0.41528022771522199</v>
      </c>
      <c r="O116" s="176">
        <v>0.35836608500776101</v>
      </c>
      <c r="P116" s="176">
        <v>0.29601154630085103</v>
      </c>
      <c r="Q116" s="176">
        <v>0.21519566381640301</v>
      </c>
      <c r="R116" s="176">
        <v>0.18402339482691901</v>
      </c>
      <c r="S116" s="176">
        <v>0.21107536390505699</v>
      </c>
      <c r="T116" s="176">
        <v>0.14081024939747899</v>
      </c>
      <c r="U116" s="176">
        <v>0.190613874539485</v>
      </c>
      <c r="V116" s="179">
        <v>0.21485563906643801</v>
      </c>
      <c r="W116" s="179">
        <v>0.19643429820066</v>
      </c>
      <c r="X116" s="179">
        <v>0.15871155241036899</v>
      </c>
      <c r="Y116" s="179">
        <v>0.13493982209660399</v>
      </c>
      <c r="Z116" s="179">
        <v>0.20878519720676</v>
      </c>
      <c r="AA116" s="179">
        <v>0.33930469755381198</v>
      </c>
      <c r="AB116" s="179">
        <v>0.38607810212994897</v>
      </c>
      <c r="AC116" s="179">
        <v>0.41900049850896198</v>
      </c>
      <c r="AD116" s="179">
        <v>0.43046133272838799</v>
      </c>
      <c r="AE116" s="179">
        <v>0.44194216840369399</v>
      </c>
      <c r="AF116" s="179">
        <v>0.37130702696232998</v>
      </c>
      <c r="AG116" s="179">
        <v>0.29349136285993099</v>
      </c>
      <c r="AH116" s="179">
        <v>0.21187542214027</v>
      </c>
      <c r="AI116" s="179">
        <v>0.19138393059087799</v>
      </c>
      <c r="AJ116" s="179">
        <v>0.23349699594689999</v>
      </c>
      <c r="AK116" s="179">
        <v>0.18468344287096899</v>
      </c>
      <c r="AL116" s="179">
        <v>0.36435652104391802</v>
      </c>
      <c r="AM116" s="135"/>
    </row>
    <row r="117" spans="1:39" x14ac:dyDescent="0.45">
      <c r="A117" s="76" t="s">
        <v>219</v>
      </c>
      <c r="B117" s="76" t="s">
        <v>62</v>
      </c>
      <c r="C117" s="76" t="s">
        <v>737</v>
      </c>
      <c r="D117" s="176">
        <v>11.401589907108001</v>
      </c>
      <c r="E117" s="176">
        <v>0.23050677829279101</v>
      </c>
      <c r="F117" s="176">
        <v>0.21947597537479299</v>
      </c>
      <c r="G117" s="176">
        <v>0.20245473642063699</v>
      </c>
      <c r="H117" s="176">
        <v>0.19866446053131601</v>
      </c>
      <c r="I117" s="176">
        <v>0.310972635299334</v>
      </c>
      <c r="J117" s="176">
        <v>0.44595246030769897</v>
      </c>
      <c r="K117" s="176">
        <v>0.438491917264338</v>
      </c>
      <c r="L117" s="176">
        <v>0.454353071777435</v>
      </c>
      <c r="M117" s="176">
        <v>0.45018276822638698</v>
      </c>
      <c r="N117" s="176">
        <v>0.49444599008954399</v>
      </c>
      <c r="O117" s="176">
        <v>0.444382346021093</v>
      </c>
      <c r="P117" s="176">
        <v>0.37007693742568998</v>
      </c>
      <c r="Q117" s="176">
        <v>0.28415068296382001</v>
      </c>
      <c r="R117" s="176">
        <v>0.27134975120041199</v>
      </c>
      <c r="S117" s="176">
        <v>0.31635302693114098</v>
      </c>
      <c r="T117" s="176">
        <v>0.22063605981585099</v>
      </c>
      <c r="U117" s="176">
        <v>0.27590008241318598</v>
      </c>
      <c r="V117" s="179">
        <v>0.221096093301099</v>
      </c>
      <c r="W117" s="179">
        <v>0.21038531367718499</v>
      </c>
      <c r="X117" s="179">
        <v>0.19545422686252401</v>
      </c>
      <c r="Y117" s="179">
        <v>0.18998382867925501</v>
      </c>
      <c r="Z117" s="179">
        <v>0.33072407298115303</v>
      </c>
      <c r="AA117" s="179">
        <v>0.43729182991151799</v>
      </c>
      <c r="AB117" s="179">
        <v>0.419510535633911</v>
      </c>
      <c r="AC117" s="179">
        <v>0.43105137567685697</v>
      </c>
      <c r="AD117" s="179">
        <v>0.43201144555911303</v>
      </c>
      <c r="AE117" s="179">
        <v>0.47809479990737902</v>
      </c>
      <c r="AF117" s="179">
        <v>0.41694034855328899</v>
      </c>
      <c r="AG117" s="179">
        <v>0.33855464295830001</v>
      </c>
      <c r="AH117" s="179">
        <v>0.27141975629599302</v>
      </c>
      <c r="AI117" s="179">
        <v>0.27025967185493499</v>
      </c>
      <c r="AJ117" s="179">
        <v>0.33977473176700002</v>
      </c>
      <c r="AK117" s="179">
        <v>0.27373992517811102</v>
      </c>
      <c r="AL117" s="179">
        <v>0.51694762795490801</v>
      </c>
      <c r="AM117" s="135"/>
    </row>
    <row r="118" spans="1:39" x14ac:dyDescent="0.45">
      <c r="A118" s="76" t="s">
        <v>219</v>
      </c>
      <c r="B118" s="76" t="s">
        <v>62</v>
      </c>
      <c r="C118" s="76" t="s">
        <v>738</v>
      </c>
      <c r="D118" s="176">
        <v>14.3229925522601</v>
      </c>
      <c r="E118" s="176">
        <v>0.284030674228538</v>
      </c>
      <c r="F118" s="176">
        <v>0.289791093522071</v>
      </c>
      <c r="G118" s="176">
        <v>0.27087971698722502</v>
      </c>
      <c r="H118" s="176">
        <v>0.25331843872429999</v>
      </c>
      <c r="I118" s="176">
        <v>0.37388721477089198</v>
      </c>
      <c r="J118" s="176">
        <v>0.49948635697138499</v>
      </c>
      <c r="K118" s="176">
        <v>0.51742766289603603</v>
      </c>
      <c r="L118" s="176">
        <v>0.562080913148858</v>
      </c>
      <c r="M118" s="176">
        <v>0.59582336921896495</v>
      </c>
      <c r="N118" s="176">
        <v>0.59751349224085204</v>
      </c>
      <c r="O118" s="176">
        <v>0.54396959484922502</v>
      </c>
      <c r="P118" s="176">
        <v>0.47375448398134901</v>
      </c>
      <c r="Q118" s="176">
        <v>0.34933542767779502</v>
      </c>
      <c r="R118" s="176">
        <v>0.29370137814667402</v>
      </c>
      <c r="S118" s="176">
        <v>0.330254038767966</v>
      </c>
      <c r="T118" s="176">
        <v>0.22939669749143299</v>
      </c>
      <c r="U118" s="176">
        <v>0.33291423240004903</v>
      </c>
      <c r="V118" s="179">
        <v>0.26918959396533698</v>
      </c>
      <c r="W118" s="179">
        <v>0.27772021489829501</v>
      </c>
      <c r="X118" s="179">
        <v>0.25639866292987001</v>
      </c>
      <c r="Y118" s="179">
        <v>0.24308769404151501</v>
      </c>
      <c r="Z118" s="179">
        <v>0.40031913871674002</v>
      </c>
      <c r="AA118" s="179">
        <v>0.53536896882068596</v>
      </c>
      <c r="AB118" s="179">
        <v>0.55180016482637195</v>
      </c>
      <c r="AC118" s="179">
        <v>0.59850356430692797</v>
      </c>
      <c r="AD118" s="179">
        <v>0.63804644258232801</v>
      </c>
      <c r="AE118" s="179">
        <v>0.66617849027800302</v>
      </c>
      <c r="AF118" s="179">
        <v>0.58519259541857205</v>
      </c>
      <c r="AG118" s="179">
        <v>0.48345519008330601</v>
      </c>
      <c r="AH118" s="179">
        <v>0.36521658364677201</v>
      </c>
      <c r="AI118" s="179">
        <v>0.31926323876172802</v>
      </c>
      <c r="AJ118" s="179">
        <v>0.38671814871811999</v>
      </c>
      <c r="AK118" s="179">
        <v>0.31021257997588098</v>
      </c>
      <c r="AL118" s="179">
        <v>0.63875649426607894</v>
      </c>
      <c r="AM118" s="135"/>
    </row>
    <row r="119" spans="1:39" x14ac:dyDescent="0.45">
      <c r="A119" s="76" t="s">
        <v>219</v>
      </c>
      <c r="B119" s="76" t="s">
        <v>62</v>
      </c>
      <c r="C119" s="76" t="s">
        <v>739</v>
      </c>
      <c r="D119" s="176">
        <v>12.5345823761769</v>
      </c>
      <c r="E119" s="176">
        <v>0.22654649002848701</v>
      </c>
      <c r="F119" s="176">
        <v>0.20765511494952099</v>
      </c>
      <c r="G119" s="176">
        <v>0.19001383086307599</v>
      </c>
      <c r="H119" s="176">
        <v>0.19917449765626399</v>
      </c>
      <c r="I119" s="176">
        <v>0.39383866701151499</v>
      </c>
      <c r="J119" s="176">
        <v>0.56724128876598201</v>
      </c>
      <c r="K119" s="176">
        <v>0.54698981468715402</v>
      </c>
      <c r="L119" s="176">
        <v>0.54841991878259699</v>
      </c>
      <c r="M119" s="176">
        <v>0.52522823068936197</v>
      </c>
      <c r="N119" s="176">
        <v>0.52131794606475901</v>
      </c>
      <c r="O119" s="176">
        <v>0.46315371236477698</v>
      </c>
      <c r="P119" s="176">
        <v>0.39307861168806302</v>
      </c>
      <c r="Q119" s="176">
        <v>0.30337208206481098</v>
      </c>
      <c r="R119" s="176">
        <v>0.27251983636941102</v>
      </c>
      <c r="S119" s="176">
        <v>0.30617228588805601</v>
      </c>
      <c r="T119" s="176">
        <v>0.210925352985954</v>
      </c>
      <c r="U119" s="176">
        <v>0.29573152591852703</v>
      </c>
      <c r="V119" s="179">
        <v>0.21943597246303201</v>
      </c>
      <c r="W119" s="179">
        <v>0.199644531869452</v>
      </c>
      <c r="X119" s="179">
        <v>0.17979308690823001</v>
      </c>
      <c r="Y119" s="179">
        <v>0.189863819943973</v>
      </c>
      <c r="Z119" s="179">
        <v>0.41136994309061897</v>
      </c>
      <c r="AA119" s="179">
        <v>0.55730056519346105</v>
      </c>
      <c r="AB119" s="179">
        <v>0.51536751294036198</v>
      </c>
      <c r="AC119" s="179">
        <v>0.491535778258956</v>
      </c>
      <c r="AD119" s="179">
        <v>0.48399522939207401</v>
      </c>
      <c r="AE119" s="179">
        <v>0.51118720866137501</v>
      </c>
      <c r="AF119" s="179">
        <v>0.45075280971897602</v>
      </c>
      <c r="AG119" s="179">
        <v>0.38192780003478199</v>
      </c>
      <c r="AH119" s="179">
        <v>0.30111191755033401</v>
      </c>
      <c r="AI119" s="179">
        <v>0.28011038887599399</v>
      </c>
      <c r="AJ119" s="179">
        <v>0.33958471793613698</v>
      </c>
      <c r="AK119" s="179">
        <v>0.27574007076614299</v>
      </c>
      <c r="AL119" s="179">
        <v>0.57448181579465896</v>
      </c>
      <c r="AM119" s="135"/>
    </row>
    <row r="120" spans="1:39" x14ac:dyDescent="0.45">
      <c r="A120" s="76" t="s">
        <v>219</v>
      </c>
      <c r="B120" s="76" t="s">
        <v>62</v>
      </c>
      <c r="C120" s="76" t="s">
        <v>740</v>
      </c>
      <c r="D120" s="176">
        <v>19.509120043829601</v>
      </c>
      <c r="E120" s="176">
        <v>0.36923687627871699</v>
      </c>
      <c r="F120" s="176">
        <v>0.36778677072739302</v>
      </c>
      <c r="G120" s="176">
        <v>0.35058551867031501</v>
      </c>
      <c r="H120" s="176">
        <v>0.36679669866131698</v>
      </c>
      <c r="I120" s="176">
        <v>0.59066299360184105</v>
      </c>
      <c r="J120" s="176">
        <v>0.74463420096857302</v>
      </c>
      <c r="K120" s="176">
        <v>0.72168253034590202</v>
      </c>
      <c r="L120" s="176">
        <v>0.744694205336214</v>
      </c>
      <c r="M120" s="176">
        <v>0.75629504974680195</v>
      </c>
      <c r="N120" s="176">
        <v>0.81015897043251395</v>
      </c>
      <c r="O120" s="176">
        <v>0.73232330487423403</v>
      </c>
      <c r="P120" s="176">
        <v>0.63227602256085502</v>
      </c>
      <c r="Q120" s="176">
        <v>0.49980638026546997</v>
      </c>
      <c r="R120" s="176">
        <v>0.47599464703994498</v>
      </c>
      <c r="S120" s="176">
        <v>0.53463891568105404</v>
      </c>
      <c r="T120" s="176">
        <v>0.37189706991080002</v>
      </c>
      <c r="U120" s="176">
        <v>0.51027714241882005</v>
      </c>
      <c r="V120" s="179">
        <v>0.35447580183903799</v>
      </c>
      <c r="W120" s="179">
        <v>0.34929542476603398</v>
      </c>
      <c r="X120" s="179">
        <v>0.332294187267759</v>
      </c>
      <c r="Y120" s="179">
        <v>0.353885758890568</v>
      </c>
      <c r="Z120" s="179">
        <v>0.62377540381171703</v>
      </c>
      <c r="AA120" s="179">
        <v>0.77166616859083104</v>
      </c>
      <c r="AB120" s="179">
        <v>0.71400197128785703</v>
      </c>
      <c r="AC120" s="179">
        <v>0.697130743252804</v>
      </c>
      <c r="AD120" s="179">
        <v>0.703141180744842</v>
      </c>
      <c r="AE120" s="179">
        <v>0.77059609070123403</v>
      </c>
      <c r="AF120" s="179">
        <v>0.69365048992962797</v>
      </c>
      <c r="AG120" s="179">
        <v>0.59633340634391296</v>
      </c>
      <c r="AH120" s="179">
        <v>0.47966491419398399</v>
      </c>
      <c r="AI120" s="179">
        <v>0.46908414403329302</v>
      </c>
      <c r="AJ120" s="179">
        <v>0.57982220451470601</v>
      </c>
      <c r="AK120" s="179">
        <v>0.48427524977439901</v>
      </c>
      <c r="AL120" s="179">
        <v>0.956279606366219</v>
      </c>
      <c r="AM120" s="135"/>
    </row>
    <row r="121" spans="1:39" x14ac:dyDescent="0.45">
      <c r="A121" s="76" t="s">
        <v>219</v>
      </c>
      <c r="B121" s="76" t="s">
        <v>62</v>
      </c>
      <c r="C121" s="76" t="s">
        <v>741</v>
      </c>
      <c r="D121" s="176">
        <v>13.7132781719323</v>
      </c>
      <c r="E121" s="176">
        <v>0.25198834190825897</v>
      </c>
      <c r="F121" s="176">
        <v>0.26972963327410598</v>
      </c>
      <c r="G121" s="176">
        <v>0.275290038008836</v>
      </c>
      <c r="H121" s="176">
        <v>0.28026039979509698</v>
      </c>
      <c r="I121" s="176">
        <v>0.39455871942320703</v>
      </c>
      <c r="J121" s="176">
        <v>0.467344017371705</v>
      </c>
      <c r="K121" s="176">
        <v>0.45260294438790599</v>
      </c>
      <c r="L121" s="176">
        <v>0.47010421828318999</v>
      </c>
      <c r="M121" s="176">
        <v>0.51006712713207603</v>
      </c>
      <c r="N121" s="176">
        <v>0.603343916629966</v>
      </c>
      <c r="O121" s="176">
        <v>0.55158014881168804</v>
      </c>
      <c r="P121" s="176">
        <v>0.46950417460678001</v>
      </c>
      <c r="Q121" s="176">
        <v>0.37069698255798</v>
      </c>
      <c r="R121" s="176">
        <v>0.36533659238205402</v>
      </c>
      <c r="S121" s="176">
        <v>0.417450385678237</v>
      </c>
      <c r="T121" s="176">
        <v>0.30478218470437302</v>
      </c>
      <c r="U121" s="176">
        <v>0.39848900550368999</v>
      </c>
      <c r="V121" s="179">
        <v>0.24199761469603701</v>
      </c>
      <c r="W121" s="179">
        <v>0.25771875901797198</v>
      </c>
      <c r="X121" s="179">
        <v>0.25877883617962899</v>
      </c>
      <c r="Y121" s="179">
        <v>0.26894957649477302</v>
      </c>
      <c r="Z121" s="179">
        <v>0.374797281013447</v>
      </c>
      <c r="AA121" s="179">
        <v>0.43937198132307198</v>
      </c>
      <c r="AB121" s="179">
        <v>0.41756039368557901</v>
      </c>
      <c r="AC121" s="179">
        <v>0.43408159624272602</v>
      </c>
      <c r="AD121" s="179">
        <v>0.47147431801099199</v>
      </c>
      <c r="AE121" s="179">
        <v>0.55237020631896105</v>
      </c>
      <c r="AF121" s="179">
        <v>0.50199653968436597</v>
      </c>
      <c r="AG121" s="179">
        <v>0.42708108668461298</v>
      </c>
      <c r="AH121" s="179">
        <v>0.33903467789942798</v>
      </c>
      <c r="AI121" s="179">
        <v>0.35126556817024601</v>
      </c>
      <c r="AJ121" s="179">
        <v>0.43774186266882598</v>
      </c>
      <c r="AK121" s="179">
        <v>0.38690816254898303</v>
      </c>
      <c r="AL121" s="179">
        <v>0.69902088083349501</v>
      </c>
      <c r="AM121" s="135"/>
    </row>
    <row r="122" spans="1:39" x14ac:dyDescent="0.45">
      <c r="A122" s="76" t="s">
        <v>219</v>
      </c>
      <c r="B122" s="76" t="s">
        <v>62</v>
      </c>
      <c r="C122" s="76" t="s">
        <v>742</v>
      </c>
      <c r="D122" s="176">
        <v>14.9818005060463</v>
      </c>
      <c r="E122" s="176">
        <v>0.31473290900483503</v>
      </c>
      <c r="F122" s="176">
        <v>0.31641303129878201</v>
      </c>
      <c r="G122" s="176">
        <v>0.30848245404223301</v>
      </c>
      <c r="H122" s="176">
        <v>0.30622228952775699</v>
      </c>
      <c r="I122" s="176">
        <v>0.41003984627457701</v>
      </c>
      <c r="J122" s="176">
        <v>0.52837845999051303</v>
      </c>
      <c r="K122" s="176">
        <v>0.52769841049058197</v>
      </c>
      <c r="L122" s="176">
        <v>0.57545188640485501</v>
      </c>
      <c r="M122" s="176">
        <v>0.59189308313848099</v>
      </c>
      <c r="N122" s="176">
        <v>0.68041952686479401</v>
      </c>
      <c r="O122" s="176">
        <v>0.61649487387127899</v>
      </c>
      <c r="P122" s="176">
        <v>0.49842627980972798</v>
      </c>
      <c r="Q122" s="176">
        <v>0.36655668119075302</v>
      </c>
      <c r="R122" s="176">
        <v>0.35803606098573498</v>
      </c>
      <c r="S122" s="176">
        <v>0.40986983389959503</v>
      </c>
      <c r="T122" s="176">
        <v>0.29193124930126502</v>
      </c>
      <c r="U122" s="176">
        <v>0.36262639511027001</v>
      </c>
      <c r="V122" s="179">
        <v>0.30148194448412002</v>
      </c>
      <c r="W122" s="179">
        <v>0.30292204930750299</v>
      </c>
      <c r="X122" s="179">
        <v>0.29253129297767499</v>
      </c>
      <c r="Y122" s="179">
        <v>0.294571441477468</v>
      </c>
      <c r="Z122" s="179">
        <v>0.40095918530490998</v>
      </c>
      <c r="AA122" s="179">
        <v>0.50557680028694396</v>
      </c>
      <c r="AB122" s="179">
        <v>0.514227429955184</v>
      </c>
      <c r="AC122" s="179">
        <v>0.54219946600381697</v>
      </c>
      <c r="AD122" s="179">
        <v>0.56368102961928401</v>
      </c>
      <c r="AE122" s="179">
        <v>0.64753713339754204</v>
      </c>
      <c r="AF122" s="179">
        <v>0.56992148385394503</v>
      </c>
      <c r="AG122" s="179">
        <v>0.44556243191803202</v>
      </c>
      <c r="AH122" s="179">
        <v>0.34237492103144201</v>
      </c>
      <c r="AI122" s="179">
        <v>0.35483582804488401</v>
      </c>
      <c r="AJ122" s="179">
        <v>0.44204217568309501</v>
      </c>
      <c r="AK122" s="179">
        <v>0.371117013131467</v>
      </c>
      <c r="AL122" s="179">
        <v>0.626585608362903</v>
      </c>
      <c r="AM122" s="135"/>
    </row>
    <row r="123" spans="1:39" x14ac:dyDescent="0.45">
      <c r="A123" s="76" t="s">
        <v>219</v>
      </c>
      <c r="B123" s="76" t="s">
        <v>62</v>
      </c>
      <c r="C123" s="76" t="s">
        <v>743</v>
      </c>
      <c r="D123" s="176">
        <v>3.80394688441555</v>
      </c>
      <c r="E123" s="176">
        <v>5.9974365457150798E-2</v>
      </c>
      <c r="F123" s="176">
        <v>7.4105394036599506E-2</v>
      </c>
      <c r="G123" s="176">
        <v>8.3356067381249302E-2</v>
      </c>
      <c r="H123" s="176">
        <v>9.0266570387901104E-2</v>
      </c>
      <c r="I123" s="176">
        <v>0.103377524717453</v>
      </c>
      <c r="J123" s="176">
        <v>9.4716894321273198E-2</v>
      </c>
      <c r="K123" s="176">
        <v>9.5936983129972897E-2</v>
      </c>
      <c r="L123" s="176">
        <v>0.107917855202287</v>
      </c>
      <c r="M123" s="176">
        <v>0.126709223001851</v>
      </c>
      <c r="N123" s="176">
        <v>0.161911785351221</v>
      </c>
      <c r="O123" s="176">
        <v>0.14904084849223301</v>
      </c>
      <c r="P123" s="176">
        <v>0.130459495979412</v>
      </c>
      <c r="Q123" s="176">
        <v>0.116498479774946</v>
      </c>
      <c r="R123" s="176">
        <v>0.126849233193013</v>
      </c>
      <c r="S123" s="176">
        <v>0.14405048525009201</v>
      </c>
      <c r="T123" s="176">
        <v>0.110348032091746</v>
      </c>
      <c r="U123" s="176">
        <v>0.13212961754541899</v>
      </c>
      <c r="V123" s="179">
        <v>5.6264095391350702E-2</v>
      </c>
      <c r="W123" s="179">
        <v>6.9855084662030706E-2</v>
      </c>
      <c r="X123" s="179">
        <v>7.97258031389705E-2</v>
      </c>
      <c r="Y123" s="179">
        <v>8.5886251550110204E-2</v>
      </c>
      <c r="Z123" s="179">
        <v>9.13566497333788E-2</v>
      </c>
      <c r="AA123" s="179">
        <v>8.1815955278464303E-2</v>
      </c>
      <c r="AB123" s="179">
        <v>8.3726094315035304E-2</v>
      </c>
      <c r="AC123" s="179">
        <v>9.6006988225553994E-2</v>
      </c>
      <c r="AD123" s="179">
        <v>0.11430832035605</v>
      </c>
      <c r="AE123" s="179">
        <v>0.14505055804410799</v>
      </c>
      <c r="AF123" s="179">
        <v>0.13516983883922801</v>
      </c>
      <c r="AG123" s="179">
        <v>0.12172886048765</v>
      </c>
      <c r="AH123" s="179">
        <v>0.110058010981482</v>
      </c>
      <c r="AI123" s="179">
        <v>0.127939312538491</v>
      </c>
      <c r="AJ123" s="179">
        <v>0.155221298359253</v>
      </c>
      <c r="AK123" s="179">
        <v>0.127599287788525</v>
      </c>
      <c r="AL123" s="179">
        <v>0.21458561941205301</v>
      </c>
      <c r="AM123" s="135"/>
    </row>
    <row r="124" spans="1:39" x14ac:dyDescent="0.45">
      <c r="A124" s="76" t="s">
        <v>219</v>
      </c>
      <c r="B124" s="76" t="s">
        <v>62</v>
      </c>
      <c r="C124" s="76" t="s">
        <v>744</v>
      </c>
      <c r="D124" s="176">
        <v>14.1885127636488</v>
      </c>
      <c r="E124" s="176">
        <v>0.24902812643797101</v>
      </c>
      <c r="F124" s="176">
        <v>0.29761166277127699</v>
      </c>
      <c r="G124" s="176">
        <v>0.325733709739013</v>
      </c>
      <c r="H124" s="176">
        <v>0.35193561694223702</v>
      </c>
      <c r="I124" s="176">
        <v>0.43138139969888301</v>
      </c>
      <c r="J124" s="176">
        <v>0.36802678819795698</v>
      </c>
      <c r="K124" s="176">
        <v>0.36574662222760002</v>
      </c>
      <c r="L124" s="176">
        <v>0.42679106557434798</v>
      </c>
      <c r="M124" s="176">
        <v>0.50120648217709296</v>
      </c>
      <c r="N124" s="176">
        <v>0.60995439779841298</v>
      </c>
      <c r="O124" s="176">
        <v>0.57560189732395695</v>
      </c>
      <c r="P124" s="176">
        <v>0.47776477588535399</v>
      </c>
      <c r="Q124" s="176">
        <v>0.378507551079247</v>
      </c>
      <c r="R124" s="176">
        <v>0.38698816837250399</v>
      </c>
      <c r="S124" s="176">
        <v>0.46391376768822901</v>
      </c>
      <c r="T124" s="176">
        <v>0.36005620802964799</v>
      </c>
      <c r="U124" s="176">
        <v>0.465153857952809</v>
      </c>
      <c r="V124" s="179">
        <v>0.23322697629251499</v>
      </c>
      <c r="W124" s="179">
        <v>0.27958035029516598</v>
      </c>
      <c r="X124" s="179">
        <v>0.311792694990427</v>
      </c>
      <c r="Y124" s="179">
        <v>0.333394267341177</v>
      </c>
      <c r="Z124" s="179">
        <v>0.39632884826861497</v>
      </c>
      <c r="AA124" s="179">
        <v>0.33330426078971498</v>
      </c>
      <c r="AB124" s="179">
        <v>0.33815461384069401</v>
      </c>
      <c r="AC124" s="179">
        <v>0.40153922752544002</v>
      </c>
      <c r="AD124" s="179">
        <v>0.47443453348128001</v>
      </c>
      <c r="AE124" s="179">
        <v>0.58204236611742199</v>
      </c>
      <c r="AF124" s="179">
        <v>0.53060862232116901</v>
      </c>
      <c r="AG124" s="179">
        <v>0.450112763130806</v>
      </c>
      <c r="AH124" s="179">
        <v>0.37820752924104201</v>
      </c>
      <c r="AI124" s="179">
        <v>0.42117065647197699</v>
      </c>
      <c r="AJ124" s="179">
        <v>0.53160869511518505</v>
      </c>
      <c r="AK124" s="179">
        <v>0.44607246904298098</v>
      </c>
      <c r="AL124" s="179">
        <v>0.71153179148663703</v>
      </c>
      <c r="AM124" s="135"/>
    </row>
    <row r="125" spans="1:39" x14ac:dyDescent="0.45">
      <c r="A125" s="76" t="s">
        <v>219</v>
      </c>
      <c r="B125" s="76" t="s">
        <v>62</v>
      </c>
      <c r="C125" s="76" t="s">
        <v>745</v>
      </c>
      <c r="D125" s="176">
        <v>6.5874994956405102</v>
      </c>
      <c r="E125" s="176">
        <v>0.12995945958240401</v>
      </c>
      <c r="F125" s="176">
        <v>0.14157030472093199</v>
      </c>
      <c r="G125" s="176">
        <v>0.14479053911766401</v>
      </c>
      <c r="H125" s="176">
        <v>0.14922086159515499</v>
      </c>
      <c r="I125" s="176">
        <v>0.18175322958450199</v>
      </c>
      <c r="J125" s="176">
        <v>0.19292404269366301</v>
      </c>
      <c r="K125" s="176">
        <v>0.197234356435873</v>
      </c>
      <c r="L125" s="176">
        <v>0.21376555972096001</v>
      </c>
      <c r="M125" s="176">
        <v>0.24134756737992699</v>
      </c>
      <c r="N125" s="176">
        <v>0.27645012244989497</v>
      </c>
      <c r="O125" s="176">
        <v>0.26319915792918003</v>
      </c>
      <c r="P125" s="176">
        <v>0.22988673316050101</v>
      </c>
      <c r="Q125" s="176">
        <v>0.17802295806282201</v>
      </c>
      <c r="R125" s="176">
        <v>0.17657285251149801</v>
      </c>
      <c r="S125" s="176">
        <v>0.199294506391546</v>
      </c>
      <c r="T125" s="176">
        <v>0.14700069999244</v>
      </c>
      <c r="U125" s="176">
        <v>0.19329406962744899</v>
      </c>
      <c r="V125" s="179">
        <v>0.121578849568548</v>
      </c>
      <c r="W125" s="179">
        <v>0.13311968961149501</v>
      </c>
      <c r="X125" s="179">
        <v>0.138130054309516</v>
      </c>
      <c r="Y125" s="179">
        <v>0.14579061191168</v>
      </c>
      <c r="Z125" s="179">
        <v>0.183103327856424</v>
      </c>
      <c r="AA125" s="179">
        <v>0.183513357701971</v>
      </c>
      <c r="AB125" s="179">
        <v>0.18411340137838</v>
      </c>
      <c r="AC125" s="179">
        <v>0.19952452313416999</v>
      </c>
      <c r="AD125" s="179">
        <v>0.222336183565679</v>
      </c>
      <c r="AE125" s="179">
        <v>0.26528931006867401</v>
      </c>
      <c r="AF125" s="179">
        <v>0.247057983033759</v>
      </c>
      <c r="AG125" s="179">
        <v>0.213385532059234</v>
      </c>
      <c r="AH125" s="179">
        <v>0.17329261374712501</v>
      </c>
      <c r="AI125" s="179">
        <v>0.18285330965791999</v>
      </c>
      <c r="AJ125" s="179">
        <v>0.225546417234471</v>
      </c>
      <c r="AK125" s="179">
        <v>0.187343636503053</v>
      </c>
      <c r="AL125" s="179">
        <v>0.32523367334200498</v>
      </c>
      <c r="AM125" s="135"/>
    </row>
    <row r="126" spans="1:39" x14ac:dyDescent="0.45">
      <c r="A126" s="76" t="s">
        <v>219</v>
      </c>
      <c r="B126" s="76" t="s">
        <v>62</v>
      </c>
      <c r="C126" s="76" t="s">
        <v>746</v>
      </c>
      <c r="D126" s="176">
        <v>10.430109194272699</v>
      </c>
      <c r="E126" s="176">
        <v>0.21592571695603499</v>
      </c>
      <c r="F126" s="176">
        <v>0.23095681105009799</v>
      </c>
      <c r="G126" s="176">
        <v>0.22235618502155899</v>
      </c>
      <c r="H126" s="176">
        <v>0.22107609184521901</v>
      </c>
      <c r="I126" s="176">
        <v>0.30598227205719303</v>
      </c>
      <c r="J126" s="176">
        <v>0.327103809466815</v>
      </c>
      <c r="K126" s="176">
        <v>0.32795387134172899</v>
      </c>
      <c r="L126" s="176">
        <v>0.37311715871950002</v>
      </c>
      <c r="M126" s="176">
        <v>0.40512948885595801</v>
      </c>
      <c r="N126" s="176">
        <v>0.44436234456521301</v>
      </c>
      <c r="O126" s="176">
        <v>0.41461017894323099</v>
      </c>
      <c r="P126" s="176">
        <v>0.36309642932345698</v>
      </c>
      <c r="Q126" s="176">
        <v>0.27411995283983698</v>
      </c>
      <c r="R126" s="176">
        <v>0.243847749364967</v>
      </c>
      <c r="S126" s="176">
        <v>0.27401994556043602</v>
      </c>
      <c r="T126" s="176">
        <v>0.19094389856151101</v>
      </c>
      <c r="U126" s="176">
        <v>0.27902030953051599</v>
      </c>
      <c r="V126" s="179">
        <v>0.20453488783219101</v>
      </c>
      <c r="W126" s="179">
        <v>0.22121610203638101</v>
      </c>
      <c r="X126" s="179">
        <v>0.20855518046413599</v>
      </c>
      <c r="Y126" s="179">
        <v>0.21162540394176599</v>
      </c>
      <c r="Z126" s="179">
        <v>0.30517221309404002</v>
      </c>
      <c r="AA126" s="179">
        <v>0.32795387134172899</v>
      </c>
      <c r="AB126" s="179">
        <v>0.32593372429781597</v>
      </c>
      <c r="AC126" s="179">
        <v>0.367146724139223</v>
      </c>
      <c r="AD126" s="179">
        <v>0.39272858621015699</v>
      </c>
      <c r="AE126" s="179">
        <v>0.43566171125727199</v>
      </c>
      <c r="AF126" s="179">
        <v>0.40339936292230999</v>
      </c>
      <c r="AG126" s="179">
        <v>0.341464854788887</v>
      </c>
      <c r="AH126" s="179">
        <v>0.26538931734807603</v>
      </c>
      <c r="AI126" s="179">
        <v>0.25243837466556601</v>
      </c>
      <c r="AJ126" s="179">
        <v>0.307962416189345</v>
      </c>
      <c r="AK126" s="179">
        <v>0.25349845182722303</v>
      </c>
      <c r="AL126" s="179">
        <v>0.491805797913341</v>
      </c>
      <c r="AM126" s="135"/>
    </row>
    <row r="127" spans="1:39" x14ac:dyDescent="0.45">
      <c r="A127" s="76" t="s">
        <v>219</v>
      </c>
      <c r="B127" s="76" t="s">
        <v>62</v>
      </c>
      <c r="C127" s="76" t="s">
        <v>747</v>
      </c>
      <c r="D127" s="176">
        <v>7.4513123714719898</v>
      </c>
      <c r="E127" s="176">
        <v>0.14453052019122001</v>
      </c>
      <c r="F127" s="176">
        <v>0.16025166451315401</v>
      </c>
      <c r="G127" s="176">
        <v>0.16474199135828699</v>
      </c>
      <c r="H127" s="176">
        <v>0.17266256788689499</v>
      </c>
      <c r="I127" s="176">
        <v>0.20910522050084501</v>
      </c>
      <c r="J127" s="176">
        <v>0.190133839598358</v>
      </c>
      <c r="K127" s="176">
        <v>0.20254474297209901</v>
      </c>
      <c r="L127" s="176">
        <v>0.23536713207171001</v>
      </c>
      <c r="M127" s="176">
        <v>0.26213908076752301</v>
      </c>
      <c r="N127" s="176">
        <v>0.30941252174066802</v>
      </c>
      <c r="O127" s="176">
        <v>0.294011400712819</v>
      </c>
      <c r="P127" s="176">
        <v>0.26208907712782198</v>
      </c>
      <c r="Q127" s="176">
        <v>0.206745048706967</v>
      </c>
      <c r="R127" s="176">
        <v>0.19763438555347901</v>
      </c>
      <c r="S127" s="176">
        <v>0.21757583706616199</v>
      </c>
      <c r="T127" s="176">
        <v>0.16234181665264799</v>
      </c>
      <c r="U127" s="176">
        <v>0.240857531710859</v>
      </c>
      <c r="V127" s="179">
        <v>0.138530083427122</v>
      </c>
      <c r="W127" s="179">
        <v>0.15332116005062199</v>
      </c>
      <c r="X127" s="179">
        <v>0.15510128962397099</v>
      </c>
      <c r="Y127" s="179">
        <v>0.165472044497918</v>
      </c>
      <c r="Z127" s="179">
        <v>0.20590498755999301</v>
      </c>
      <c r="AA127" s="179">
        <v>0.19440415042880699</v>
      </c>
      <c r="AB127" s="179">
        <v>0.200464591560545</v>
      </c>
      <c r="AC127" s="179">
        <v>0.227246540984298</v>
      </c>
      <c r="AD127" s="179">
        <v>0.25059824072457598</v>
      </c>
      <c r="AE127" s="179">
        <v>0.30083189716801001</v>
      </c>
      <c r="AF127" s="179">
        <v>0.28311060725804299</v>
      </c>
      <c r="AG127" s="179">
        <v>0.253428446731642</v>
      </c>
      <c r="AH127" s="179">
        <v>0.20842517100091401</v>
      </c>
      <c r="AI127" s="179">
        <v>0.204564890016011</v>
      </c>
      <c r="AJ127" s="179">
        <v>0.25182833026121598</v>
      </c>
      <c r="AK127" s="179">
        <v>0.21497564780171999</v>
      </c>
      <c r="AL127" s="179">
        <v>0.41095991324507197</v>
      </c>
      <c r="AM127" s="135"/>
    </row>
    <row r="128" spans="1:39" x14ac:dyDescent="0.45">
      <c r="A128" s="76" t="s">
        <v>219</v>
      </c>
      <c r="B128" s="76" t="s">
        <v>62</v>
      </c>
      <c r="C128" s="76" t="s">
        <v>748</v>
      </c>
      <c r="D128" s="176">
        <v>0.24738800705578401</v>
      </c>
      <c r="E128" s="176">
        <v>4.9503603303801304E-3</v>
      </c>
      <c r="F128" s="176">
        <v>5.1503748891833703E-3</v>
      </c>
      <c r="G128" s="176">
        <v>5.0903705215423999E-3</v>
      </c>
      <c r="H128" s="176">
        <v>5.6504112861914596E-3</v>
      </c>
      <c r="I128" s="176">
        <v>3.2002329408518E-3</v>
      </c>
      <c r="J128" s="176">
        <v>5.0703690656620703E-3</v>
      </c>
      <c r="K128" s="176">
        <v>6.50047316110522E-3</v>
      </c>
      <c r="L128" s="176">
        <v>7.4405415874804403E-3</v>
      </c>
      <c r="M128" s="176">
        <v>7.7005605139246498E-3</v>
      </c>
      <c r="N128" s="176">
        <v>9.67070391813654E-3</v>
      </c>
      <c r="O128" s="176">
        <v>8.6006260285392197E-3</v>
      </c>
      <c r="P128" s="176">
        <v>9.2806755284702298E-3</v>
      </c>
      <c r="Q128" s="176">
        <v>9.0006551461456908E-3</v>
      </c>
      <c r="R128" s="176">
        <v>1.0920794910656799E-2</v>
      </c>
      <c r="S128" s="176">
        <v>1.2330897550219599E-2</v>
      </c>
      <c r="T128" s="176">
        <v>7.7705656095057802E-3</v>
      </c>
      <c r="U128" s="176">
        <v>1.02907490504266E-2</v>
      </c>
      <c r="V128" s="179">
        <v>4.08029699958605E-3</v>
      </c>
      <c r="W128" s="179">
        <v>4.7303443156965696E-3</v>
      </c>
      <c r="X128" s="179">
        <v>4.5103283010130097E-3</v>
      </c>
      <c r="Y128" s="179">
        <v>4.3403159260302603E-3</v>
      </c>
      <c r="Z128" s="179">
        <v>2.5801878085617699E-3</v>
      </c>
      <c r="AA128" s="179">
        <v>3.6702671540394102E-3</v>
      </c>
      <c r="AB128" s="179">
        <v>5.8204236611742203E-3</v>
      </c>
      <c r="AC128" s="179">
        <v>6.4504695214044096E-3</v>
      </c>
      <c r="AD128" s="179">
        <v>6.7804935434297598E-3</v>
      </c>
      <c r="AE128" s="179">
        <v>7.6805590580443202E-3</v>
      </c>
      <c r="AF128" s="179">
        <v>6.39046515376344E-3</v>
      </c>
      <c r="AG128" s="179">
        <v>6.7704928154895903E-3</v>
      </c>
      <c r="AH128" s="179">
        <v>7.4705437713009299E-3</v>
      </c>
      <c r="AI128" s="179">
        <v>9.2406726167095794E-3</v>
      </c>
      <c r="AJ128" s="179">
        <v>1.10708058297592E-2</v>
      </c>
      <c r="AK128" s="179">
        <v>8.6006260285392197E-3</v>
      </c>
      <c r="AL128" s="179">
        <v>1.8581352512820799E-2</v>
      </c>
      <c r="AM128" s="135"/>
    </row>
    <row r="129" spans="1:39" x14ac:dyDescent="0.45">
      <c r="A129" s="78" t="s">
        <v>217</v>
      </c>
      <c r="B129" s="78" t="s">
        <v>63</v>
      </c>
      <c r="C129" s="78" t="s">
        <v>749</v>
      </c>
      <c r="D129" s="175">
        <v>92.208771758248204</v>
      </c>
      <c r="E129" s="175">
        <v>1.7309059904273401</v>
      </c>
      <c r="F129" s="175">
        <v>1.93055052229679</v>
      </c>
      <c r="G129" s="175">
        <v>2.0233872797653101</v>
      </c>
      <c r="H129" s="175">
        <v>2.10011286452223</v>
      </c>
      <c r="I129" s="175">
        <v>2.5349745175442902</v>
      </c>
      <c r="J129" s="175">
        <v>2.6491828306209402</v>
      </c>
      <c r="K129" s="175">
        <v>2.6679041933249299</v>
      </c>
      <c r="L129" s="175">
        <v>2.9855773163441701</v>
      </c>
      <c r="M129" s="175">
        <v>3.3741956033709202</v>
      </c>
      <c r="N129" s="175">
        <v>4.03293355206144</v>
      </c>
      <c r="O129" s="175">
        <v>3.8043069106214</v>
      </c>
      <c r="P129" s="175">
        <v>3.2181842475043898</v>
      </c>
      <c r="Q129" s="175">
        <v>2.5333744010738699</v>
      </c>
      <c r="R129" s="175">
        <v>2.52010343509727</v>
      </c>
      <c r="S129" s="175">
        <v>2.9206925934684</v>
      </c>
      <c r="T129" s="175">
        <v>2.1818088110654199</v>
      </c>
      <c r="U129" s="175">
        <v>2.76874153314558</v>
      </c>
      <c r="V129" s="178">
        <v>1.6411694586202701</v>
      </c>
      <c r="W129" s="178">
        <v>1.8329834205125699</v>
      </c>
      <c r="X129" s="178">
        <v>1.92083981546689</v>
      </c>
      <c r="Y129" s="178">
        <v>1.99516522551818</v>
      </c>
      <c r="Z129" s="178">
        <v>2.3962444195583701</v>
      </c>
      <c r="AA129" s="178">
        <v>2.43368714496633</v>
      </c>
      <c r="AB129" s="178">
        <v>2.4657694801983698</v>
      </c>
      <c r="AC129" s="178">
        <v>2.7917632088638298</v>
      </c>
      <c r="AD129" s="178">
        <v>3.17834134739079</v>
      </c>
      <c r="AE129" s="178">
        <v>3.8264485222809199</v>
      </c>
      <c r="AF129" s="178">
        <v>3.5050351270120599</v>
      </c>
      <c r="AG129" s="178">
        <v>2.9414441039442298</v>
      </c>
      <c r="AH129" s="178">
        <v>2.4197361294898099</v>
      </c>
      <c r="AI129" s="178">
        <v>2.58505816306862</v>
      </c>
      <c r="AJ129" s="178">
        <v>3.2383557157596998</v>
      </c>
      <c r="AK129" s="178">
        <v>2.6477027228857999</v>
      </c>
      <c r="AL129" s="178">
        <v>4.4120911504568001</v>
      </c>
      <c r="AM129" s="135"/>
    </row>
    <row r="130" spans="1:39" x14ac:dyDescent="0.45">
      <c r="A130" s="76" t="s">
        <v>219</v>
      </c>
      <c r="B130" s="76" t="s">
        <v>63</v>
      </c>
      <c r="C130" s="76" t="s">
        <v>750</v>
      </c>
      <c r="D130" s="176">
        <v>8.5546526821982898</v>
      </c>
      <c r="E130" s="176">
        <v>0.181263193915434</v>
      </c>
      <c r="F130" s="176">
        <v>0.18968380684104999</v>
      </c>
      <c r="G130" s="176">
        <v>0.190343854885101</v>
      </c>
      <c r="H130" s="176">
        <v>0.187123620488369</v>
      </c>
      <c r="I130" s="176">
        <v>0.25621864982694698</v>
      </c>
      <c r="J130" s="176">
        <v>0.29037113574259998</v>
      </c>
      <c r="K130" s="176">
        <v>0.28416068369176001</v>
      </c>
      <c r="L130" s="176">
        <v>0.30967254066711303</v>
      </c>
      <c r="M130" s="176">
        <v>0.33297423676769</v>
      </c>
      <c r="N130" s="176">
        <v>0.37517730867517302</v>
      </c>
      <c r="O130" s="176">
        <v>0.36017621676493</v>
      </c>
      <c r="P130" s="176">
        <v>0.30198198088112799</v>
      </c>
      <c r="Q130" s="176">
        <v>0.21861591277193901</v>
      </c>
      <c r="R130" s="176">
        <v>0.195944262531592</v>
      </c>
      <c r="S130" s="176">
        <v>0.21759583852204201</v>
      </c>
      <c r="T130" s="176">
        <v>0.157801486167814</v>
      </c>
      <c r="U130" s="176">
        <v>0.20481490821451501</v>
      </c>
      <c r="V130" s="179">
        <v>0.17302259409274101</v>
      </c>
      <c r="W130" s="179">
        <v>0.179613073805307</v>
      </c>
      <c r="X130" s="179">
        <v>0.178803014842154</v>
      </c>
      <c r="Y130" s="179">
        <v>0.183583362797552</v>
      </c>
      <c r="Z130" s="179">
        <v>0.25955889295896101</v>
      </c>
      <c r="AA130" s="179">
        <v>0.28347063346388901</v>
      </c>
      <c r="AB130" s="179">
        <v>0.27401994556043602</v>
      </c>
      <c r="AC130" s="179">
        <v>0.29256129516149598</v>
      </c>
      <c r="AD130" s="179">
        <v>0.31879320454853999</v>
      </c>
      <c r="AE130" s="179">
        <v>0.36392648974249098</v>
      </c>
      <c r="AF130" s="179">
        <v>0.33523440128216597</v>
      </c>
      <c r="AG130" s="179">
        <v>0.275170029273554</v>
      </c>
      <c r="AH130" s="179">
        <v>0.20818515353035</v>
      </c>
      <c r="AI130" s="179">
        <v>0.20385483833226001</v>
      </c>
      <c r="AJ130" s="179">
        <v>0.243367714423839</v>
      </c>
      <c r="AK130" s="179">
        <v>0.19612427563451501</v>
      </c>
      <c r="AL130" s="179">
        <v>0.33144412539284501</v>
      </c>
      <c r="AM130" s="135"/>
    </row>
    <row r="131" spans="1:39" x14ac:dyDescent="0.45">
      <c r="A131" s="76" t="s">
        <v>219</v>
      </c>
      <c r="B131" s="76" t="s">
        <v>63</v>
      </c>
      <c r="C131" s="76" t="s">
        <v>751</v>
      </c>
      <c r="D131" s="176">
        <v>6.6620749238902999</v>
      </c>
      <c r="E131" s="176">
        <v>0.15197106177870001</v>
      </c>
      <c r="F131" s="176">
        <v>0.144210496897134</v>
      </c>
      <c r="G131" s="176">
        <v>0.13515983811128801</v>
      </c>
      <c r="H131" s="176">
        <v>0.13202961026601701</v>
      </c>
      <c r="I131" s="176">
        <v>0.193224064531868</v>
      </c>
      <c r="J131" s="176">
        <v>0.27979036558190901</v>
      </c>
      <c r="K131" s="176">
        <v>0.27588008095730598</v>
      </c>
      <c r="L131" s="176">
        <v>0.28685087950766303</v>
      </c>
      <c r="M131" s="176">
        <v>0.28657085912533897</v>
      </c>
      <c r="N131" s="176">
        <v>0.31585299053413302</v>
      </c>
      <c r="O131" s="176">
        <v>0.270909719171045</v>
      </c>
      <c r="P131" s="176">
        <v>0.21882592805868201</v>
      </c>
      <c r="Q131" s="176">
        <v>0.16927232111518001</v>
      </c>
      <c r="R131" s="176">
        <v>0.16097171692484599</v>
      </c>
      <c r="S131" s="176">
        <v>0.17130246888703299</v>
      </c>
      <c r="T131" s="176">
        <v>0.118708640649722</v>
      </c>
      <c r="U131" s="176">
        <v>0.140510227559274</v>
      </c>
      <c r="V131" s="179">
        <v>0.142010336750299</v>
      </c>
      <c r="W131" s="179">
        <v>0.135449859221553</v>
      </c>
      <c r="X131" s="179">
        <v>0.12878937441340499</v>
      </c>
      <c r="Y131" s="179">
        <v>0.12190887359057299</v>
      </c>
      <c r="Z131" s="179">
        <v>0.17890302212155601</v>
      </c>
      <c r="AA131" s="179">
        <v>0.235867168468718</v>
      </c>
      <c r="AB131" s="179">
        <v>0.241607586306371</v>
      </c>
      <c r="AC131" s="179">
        <v>0.245777889857418</v>
      </c>
      <c r="AD131" s="179">
        <v>0.25130829240832803</v>
      </c>
      <c r="AE131" s="179">
        <v>0.27007965875201201</v>
      </c>
      <c r="AF131" s="179">
        <v>0.227996595579811</v>
      </c>
      <c r="AG131" s="179">
        <v>0.18386338317987599</v>
      </c>
      <c r="AH131" s="179">
        <v>0.14457052310297999</v>
      </c>
      <c r="AI131" s="179">
        <v>0.145040557316168</v>
      </c>
      <c r="AJ131" s="179">
        <v>0.16954234076956401</v>
      </c>
      <c r="AK131" s="179">
        <v>0.13321969689089599</v>
      </c>
      <c r="AL131" s="179">
        <v>0.254098495503633</v>
      </c>
      <c r="AM131" s="135"/>
    </row>
    <row r="132" spans="1:39" x14ac:dyDescent="0.45">
      <c r="A132" s="76" t="s">
        <v>219</v>
      </c>
      <c r="B132" s="76" t="s">
        <v>63</v>
      </c>
      <c r="C132" s="76" t="s">
        <v>752</v>
      </c>
      <c r="D132" s="176">
        <v>7.0905461117585897</v>
      </c>
      <c r="E132" s="176">
        <v>0.108267880680193</v>
      </c>
      <c r="F132" s="176">
        <v>0.135059830831886</v>
      </c>
      <c r="G132" s="176">
        <v>0.15017093074947099</v>
      </c>
      <c r="H132" s="176">
        <v>0.17677286707030099</v>
      </c>
      <c r="I132" s="176">
        <v>0.183103327856424</v>
      </c>
      <c r="J132" s="176">
        <v>0.147500736389448</v>
      </c>
      <c r="K132" s="176">
        <v>0.153361162962382</v>
      </c>
      <c r="L132" s="176">
        <v>0.18068315169490501</v>
      </c>
      <c r="M132" s="176">
        <v>0.223566273102319</v>
      </c>
      <c r="N132" s="176">
        <v>0.29227127405123099</v>
      </c>
      <c r="O132" s="176">
        <v>0.27773021562623601</v>
      </c>
      <c r="P132" s="176">
        <v>0.24326770714443799</v>
      </c>
      <c r="Q132" s="176">
        <v>0.20575497664089101</v>
      </c>
      <c r="R132" s="176">
        <v>0.215695700213411</v>
      </c>
      <c r="S132" s="176">
        <v>0.269009580862414</v>
      </c>
      <c r="T132" s="176">
        <v>0.212145441794654</v>
      </c>
      <c r="U132" s="176">
        <v>0.28920105057360102</v>
      </c>
      <c r="V132" s="179">
        <v>0.10133737621765999</v>
      </c>
      <c r="W132" s="179">
        <v>0.12893938533250701</v>
      </c>
      <c r="X132" s="179">
        <v>0.143860471419229</v>
      </c>
      <c r="Y132" s="179">
        <v>0.15314114694769901</v>
      </c>
      <c r="Z132" s="179">
        <v>0.155271301998953</v>
      </c>
      <c r="AA132" s="179">
        <v>0.13113954547934301</v>
      </c>
      <c r="AB132" s="179">
        <v>0.143740462683947</v>
      </c>
      <c r="AC132" s="179">
        <v>0.17710289109232699</v>
      </c>
      <c r="AD132" s="179">
        <v>0.225396406315368</v>
      </c>
      <c r="AE132" s="179">
        <v>0.28915104693389998</v>
      </c>
      <c r="AF132" s="179">
        <v>0.26783949569341498</v>
      </c>
      <c r="AG132" s="179">
        <v>0.232156898402918</v>
      </c>
      <c r="AH132" s="179">
        <v>0.201904696383928</v>
      </c>
      <c r="AI132" s="179">
        <v>0.23047677610897099</v>
      </c>
      <c r="AJ132" s="179">
        <v>0.30897248971130098</v>
      </c>
      <c r="AK132" s="179">
        <v>0.26543932098777701</v>
      </c>
      <c r="AL132" s="179">
        <v>0.47111429180514602</v>
      </c>
      <c r="AM132" s="135"/>
    </row>
    <row r="133" spans="1:39" x14ac:dyDescent="0.45">
      <c r="A133" s="76" t="s">
        <v>219</v>
      </c>
      <c r="B133" s="76" t="s">
        <v>63</v>
      </c>
      <c r="C133" s="76" t="s">
        <v>753</v>
      </c>
      <c r="D133" s="176">
        <v>7.3287734520211902</v>
      </c>
      <c r="E133" s="176">
        <v>0.14794076841881501</v>
      </c>
      <c r="F133" s="176">
        <v>0.16884228981375299</v>
      </c>
      <c r="G133" s="176">
        <v>0.17458270765140599</v>
      </c>
      <c r="H133" s="176">
        <v>0.17431268799702199</v>
      </c>
      <c r="I133" s="176">
        <v>0.187073616848668</v>
      </c>
      <c r="J133" s="176">
        <v>0.18021311748171701</v>
      </c>
      <c r="K133" s="176">
        <v>0.190753884730648</v>
      </c>
      <c r="L133" s="176">
        <v>0.229506705498775</v>
      </c>
      <c r="M133" s="176">
        <v>0.27436997103834099</v>
      </c>
      <c r="N133" s="176">
        <v>0.32411359181270599</v>
      </c>
      <c r="O133" s="176">
        <v>0.30047187096216399</v>
      </c>
      <c r="P133" s="176">
        <v>0.25257838485672801</v>
      </c>
      <c r="Q133" s="176">
        <v>0.19339407690685001</v>
      </c>
      <c r="R133" s="176">
        <v>0.191363929134998</v>
      </c>
      <c r="S133" s="176">
        <v>0.22633647474174401</v>
      </c>
      <c r="T133" s="176">
        <v>0.17433268945290201</v>
      </c>
      <c r="U133" s="176">
        <v>0.224996377197762</v>
      </c>
      <c r="V133" s="179">
        <v>0.13958015986083899</v>
      </c>
      <c r="W133" s="179">
        <v>0.16024166378521401</v>
      </c>
      <c r="X133" s="179">
        <v>0.16660212675515701</v>
      </c>
      <c r="Y133" s="179">
        <v>0.170382401916538</v>
      </c>
      <c r="Z133" s="179">
        <v>0.172222535857528</v>
      </c>
      <c r="AA133" s="179">
        <v>0.166292104189012</v>
      </c>
      <c r="AB133" s="179">
        <v>0.18128319537131399</v>
      </c>
      <c r="AC133" s="179">
        <v>0.22795659266804999</v>
      </c>
      <c r="AD133" s="179">
        <v>0.26718944837730502</v>
      </c>
      <c r="AE133" s="179">
        <v>0.317403103364858</v>
      </c>
      <c r="AF133" s="179">
        <v>0.28020039542745601</v>
      </c>
      <c r="AG133" s="179">
        <v>0.23344699230719901</v>
      </c>
      <c r="AH133" s="179">
        <v>0.190213845421879</v>
      </c>
      <c r="AI133" s="179">
        <v>0.20547495625856599</v>
      </c>
      <c r="AJ133" s="179">
        <v>0.26283913172333501</v>
      </c>
      <c r="AK133" s="179">
        <v>0.21436560339737001</v>
      </c>
      <c r="AL133" s="179">
        <v>0.35789605079457298</v>
      </c>
      <c r="AM133" s="135"/>
    </row>
    <row r="134" spans="1:39" x14ac:dyDescent="0.45">
      <c r="A134" s="76" t="s">
        <v>219</v>
      </c>
      <c r="B134" s="76" t="s">
        <v>63</v>
      </c>
      <c r="C134" s="76" t="s">
        <v>754</v>
      </c>
      <c r="D134" s="176">
        <v>5.7835409765309</v>
      </c>
      <c r="E134" s="176">
        <v>9.7017061747510402E-2</v>
      </c>
      <c r="F134" s="176">
        <v>0.115088377135383</v>
      </c>
      <c r="G134" s="176">
        <v>0.12754928414882499</v>
      </c>
      <c r="H134" s="176">
        <v>0.13601990071414199</v>
      </c>
      <c r="I134" s="176">
        <v>0.15750146432960899</v>
      </c>
      <c r="J134" s="176">
        <v>0.14494055003676601</v>
      </c>
      <c r="K134" s="176">
        <v>0.145450587161714</v>
      </c>
      <c r="L134" s="176">
        <v>0.169222317475479</v>
      </c>
      <c r="M134" s="176">
        <v>0.20192469783980899</v>
      </c>
      <c r="N134" s="176">
        <v>0.241947611056336</v>
      </c>
      <c r="O134" s="176">
        <v>0.229156680020869</v>
      </c>
      <c r="P134" s="176">
        <v>0.19497419192139601</v>
      </c>
      <c r="Q134" s="176">
        <v>0.16762220100505301</v>
      </c>
      <c r="R134" s="176">
        <v>0.18455343340774699</v>
      </c>
      <c r="S134" s="176">
        <v>0.22339626072733601</v>
      </c>
      <c r="T134" s="176">
        <v>0.16621209836549</v>
      </c>
      <c r="U134" s="176">
        <v>0.19155394296586101</v>
      </c>
      <c r="V134" s="179">
        <v>9.0056555101157704E-2</v>
      </c>
      <c r="W134" s="179">
        <v>0.10953797312859299</v>
      </c>
      <c r="X134" s="179">
        <v>0.12139883646562501</v>
      </c>
      <c r="Y134" s="179">
        <v>0.130049466133865</v>
      </c>
      <c r="Z134" s="179">
        <v>0.14081024939747899</v>
      </c>
      <c r="AA134" s="179">
        <v>0.124959095612323</v>
      </c>
      <c r="AB134" s="179">
        <v>0.12963943628831801</v>
      </c>
      <c r="AC134" s="179">
        <v>0.15655139517529401</v>
      </c>
      <c r="AD134" s="179">
        <v>0.18532348945914001</v>
      </c>
      <c r="AE134" s="179">
        <v>0.227046526425495</v>
      </c>
      <c r="AF134" s="179">
        <v>0.204074854346943</v>
      </c>
      <c r="AG134" s="179">
        <v>0.18081316115812701</v>
      </c>
      <c r="AH134" s="179">
        <v>0.164161949137757</v>
      </c>
      <c r="AI134" s="179">
        <v>0.19351408564213199</v>
      </c>
      <c r="AJ134" s="179">
        <v>0.243457720975301</v>
      </c>
      <c r="AK134" s="179">
        <v>0.18971380902487101</v>
      </c>
      <c r="AL134" s="179">
        <v>0.29830171299914898</v>
      </c>
      <c r="AM134" s="135"/>
    </row>
    <row r="135" spans="1:39" x14ac:dyDescent="0.45">
      <c r="A135" s="76" t="s">
        <v>219</v>
      </c>
      <c r="B135" s="76" t="s">
        <v>63</v>
      </c>
      <c r="C135" s="76" t="s">
        <v>755</v>
      </c>
      <c r="D135" s="176">
        <v>8.6047563291784996</v>
      </c>
      <c r="E135" s="176">
        <v>0.16208179772620401</v>
      </c>
      <c r="F135" s="176">
        <v>0.18074315606254601</v>
      </c>
      <c r="G135" s="176">
        <v>0.194384148972926</v>
      </c>
      <c r="H135" s="176">
        <v>0.20023457481792101</v>
      </c>
      <c r="I135" s="176">
        <v>0.237977322064092</v>
      </c>
      <c r="J135" s="176">
        <v>0.25066824582015801</v>
      </c>
      <c r="K135" s="176">
        <v>0.25640866365781101</v>
      </c>
      <c r="L135" s="176">
        <v>0.282000526456685</v>
      </c>
      <c r="M135" s="176">
        <v>0.32549369226844899</v>
      </c>
      <c r="N135" s="176">
        <v>0.39744892979791302</v>
      </c>
      <c r="O135" s="176">
        <v>0.35843609010334199</v>
      </c>
      <c r="P135" s="176">
        <v>0.29023112555143799</v>
      </c>
      <c r="Q135" s="176">
        <v>0.23297695809401101</v>
      </c>
      <c r="R135" s="176">
        <v>0.24416777265905201</v>
      </c>
      <c r="S135" s="176">
        <v>0.28852100107367001</v>
      </c>
      <c r="T135" s="176">
        <v>0.21982600085269799</v>
      </c>
      <c r="U135" s="176">
        <v>0.24825807038657899</v>
      </c>
      <c r="V135" s="179">
        <v>0.15470126050636401</v>
      </c>
      <c r="W135" s="179">
        <v>0.174952734585192</v>
      </c>
      <c r="X135" s="179">
        <v>0.184323416665124</v>
      </c>
      <c r="Y135" s="179">
        <v>0.18997382795131501</v>
      </c>
      <c r="Z135" s="179">
        <v>0.21327552405189201</v>
      </c>
      <c r="AA135" s="179">
        <v>0.216315745345701</v>
      </c>
      <c r="AB135" s="179">
        <v>0.22154612605840601</v>
      </c>
      <c r="AC135" s="179">
        <v>0.25016820942314899</v>
      </c>
      <c r="AD135" s="179">
        <v>0.28995110516911299</v>
      </c>
      <c r="AE135" s="179">
        <v>0.35390576034644899</v>
      </c>
      <c r="AF135" s="179">
        <v>0.31469290609307399</v>
      </c>
      <c r="AG135" s="179">
        <v>0.25784876848119398</v>
      </c>
      <c r="AH135" s="179">
        <v>0.21872592077928099</v>
      </c>
      <c r="AI135" s="179">
        <v>0.25167831934211399</v>
      </c>
      <c r="AJ135" s="179">
        <v>0.32428360418768898</v>
      </c>
      <c r="AK135" s="179">
        <v>0.259978923532448</v>
      </c>
      <c r="AL135" s="179">
        <v>0.35857610029450399</v>
      </c>
      <c r="AM135" s="135"/>
    </row>
    <row r="136" spans="1:39" x14ac:dyDescent="0.45">
      <c r="A136" s="76" t="s">
        <v>219</v>
      </c>
      <c r="B136" s="76" t="s">
        <v>63</v>
      </c>
      <c r="C136" s="76" t="s">
        <v>756</v>
      </c>
      <c r="D136" s="176">
        <v>7.1865330985282698</v>
      </c>
      <c r="E136" s="176">
        <v>0.127339268862081</v>
      </c>
      <c r="F136" s="176">
        <v>0.148170785161438</v>
      </c>
      <c r="G136" s="176">
        <v>0.157671476704592</v>
      </c>
      <c r="H136" s="176">
        <v>0.16199179117474199</v>
      </c>
      <c r="I136" s="176">
        <v>0.198074417582846</v>
      </c>
      <c r="J136" s="176">
        <v>0.20348481139847399</v>
      </c>
      <c r="K136" s="176">
        <v>0.20478490603069499</v>
      </c>
      <c r="L136" s="176">
        <v>0.22982672879286001</v>
      </c>
      <c r="M136" s="176">
        <v>0.26468926639226498</v>
      </c>
      <c r="N136" s="176">
        <v>0.32115337634241897</v>
      </c>
      <c r="O136" s="176">
        <v>0.29782167805802101</v>
      </c>
      <c r="P136" s="176">
        <v>0.24949816065115901</v>
      </c>
      <c r="Q136" s="176">
        <v>0.19872446489895701</v>
      </c>
      <c r="R136" s="176">
        <v>0.206395023229061</v>
      </c>
      <c r="S136" s="176">
        <v>0.234967102954103</v>
      </c>
      <c r="T136" s="176">
        <v>0.186103546238472</v>
      </c>
      <c r="U136" s="176">
        <v>0.218635914227819</v>
      </c>
      <c r="V136" s="179">
        <v>0.122748934737547</v>
      </c>
      <c r="W136" s="179">
        <v>0.13919013147117301</v>
      </c>
      <c r="X136" s="179">
        <v>0.15067096714647901</v>
      </c>
      <c r="Y136" s="179">
        <v>0.155831342763602</v>
      </c>
      <c r="Z136" s="179">
        <v>0.19215398664227001</v>
      </c>
      <c r="AA136" s="179">
        <v>0.18920377189992299</v>
      </c>
      <c r="AB136" s="179">
        <v>0.18373337371665399</v>
      </c>
      <c r="AC136" s="179">
        <v>0.20794513605978601</v>
      </c>
      <c r="AD136" s="179">
        <v>0.23883738466694601</v>
      </c>
      <c r="AE136" s="179">
        <v>0.292651301712957</v>
      </c>
      <c r="AF136" s="179">
        <v>0.26834953281836399</v>
      </c>
      <c r="AG136" s="179">
        <v>0.22617646309470099</v>
      </c>
      <c r="AH136" s="179">
        <v>0.18916376898816201</v>
      </c>
      <c r="AI136" s="179">
        <v>0.21157540030206501</v>
      </c>
      <c r="AJ136" s="179">
        <v>0.26874956193596999</v>
      </c>
      <c r="AK136" s="179">
        <v>0.22160613042604699</v>
      </c>
      <c r="AL136" s="179">
        <v>0.31861319144561701</v>
      </c>
      <c r="AM136" s="135"/>
    </row>
    <row r="137" spans="1:39" x14ac:dyDescent="0.45">
      <c r="A137" s="76" t="s">
        <v>219</v>
      </c>
      <c r="B137" s="76" t="s">
        <v>63</v>
      </c>
      <c r="C137" s="76" t="s">
        <v>757</v>
      </c>
      <c r="D137" s="176">
        <v>3.39595718736871</v>
      </c>
      <c r="E137" s="176">
        <v>5.08637023036633E-2</v>
      </c>
      <c r="F137" s="176">
        <v>6.3674634795010704E-2</v>
      </c>
      <c r="G137" s="176">
        <v>7.0125104316415096E-2</v>
      </c>
      <c r="H137" s="176">
        <v>7.7425635712733296E-2</v>
      </c>
      <c r="I137" s="176">
        <v>8.2566009873976498E-2</v>
      </c>
      <c r="J137" s="176">
        <v>7.4525424610086294E-2</v>
      </c>
      <c r="K137" s="176">
        <v>7.85557179699716E-2</v>
      </c>
      <c r="L137" s="176">
        <v>8.9886542726174995E-2</v>
      </c>
      <c r="M137" s="176">
        <v>0.106677764937707</v>
      </c>
      <c r="N137" s="176">
        <v>0.13589989197885999</v>
      </c>
      <c r="O137" s="176">
        <v>0.12836934383991799</v>
      </c>
      <c r="P137" s="176">
        <v>0.117238533642518</v>
      </c>
      <c r="Q137" s="176">
        <v>0.105857705246614</v>
      </c>
      <c r="R137" s="176">
        <v>0.114368324723691</v>
      </c>
      <c r="S137" s="176">
        <v>0.13561987159653499</v>
      </c>
      <c r="T137" s="176">
        <v>9.9297227717867295E-2</v>
      </c>
      <c r="U137" s="176">
        <v>0.12611918005338099</v>
      </c>
      <c r="V137" s="179">
        <v>4.8283514495101598E-2</v>
      </c>
      <c r="W137" s="179">
        <v>5.9174307221937901E-2</v>
      </c>
      <c r="X137" s="179">
        <v>6.7314899765229599E-2</v>
      </c>
      <c r="Y137" s="179">
        <v>7.4845447904171497E-2</v>
      </c>
      <c r="Z137" s="179">
        <v>8.1505932712319304E-2</v>
      </c>
      <c r="AA137" s="179">
        <v>7.0855157456046897E-2</v>
      </c>
      <c r="AB137" s="179">
        <v>7.3045316874942395E-2</v>
      </c>
      <c r="AC137" s="179">
        <v>8.6446292314759296E-2</v>
      </c>
      <c r="AD137" s="179">
        <v>0.10192741916613</v>
      </c>
      <c r="AE137" s="179">
        <v>0.12787930817085</v>
      </c>
      <c r="AF137" s="179">
        <v>0.121408837193565</v>
      </c>
      <c r="AG137" s="179">
        <v>0.112078158025394</v>
      </c>
      <c r="AH137" s="179">
        <v>0.103717549467419</v>
      </c>
      <c r="AI137" s="179">
        <v>0.12169885830383</v>
      </c>
      <c r="AJ137" s="179">
        <v>0.15045095113179499</v>
      </c>
      <c r="AK137" s="179">
        <v>0.12371900534774299</v>
      </c>
      <c r="AL137" s="179">
        <v>0.214535615772353</v>
      </c>
      <c r="AM137" s="135"/>
    </row>
    <row r="138" spans="1:39" x14ac:dyDescent="0.45">
      <c r="A138" s="76" t="s">
        <v>219</v>
      </c>
      <c r="B138" s="76" t="s">
        <v>63</v>
      </c>
      <c r="C138" s="76" t="s">
        <v>758</v>
      </c>
      <c r="D138" s="176">
        <v>37.601936996773503</v>
      </c>
      <c r="E138" s="176">
        <v>0.70416125499473803</v>
      </c>
      <c r="F138" s="176">
        <v>0.78507714475858803</v>
      </c>
      <c r="G138" s="176">
        <v>0.82339993422528801</v>
      </c>
      <c r="H138" s="176">
        <v>0.85420217628098705</v>
      </c>
      <c r="I138" s="176">
        <v>1.0392356446298601</v>
      </c>
      <c r="J138" s="176">
        <v>1.07768844355978</v>
      </c>
      <c r="K138" s="176">
        <v>1.0785485061626401</v>
      </c>
      <c r="L138" s="176">
        <v>1.2079279235245099</v>
      </c>
      <c r="M138" s="176">
        <v>1.3579288418990001</v>
      </c>
      <c r="N138" s="176">
        <v>1.6290685778126699</v>
      </c>
      <c r="O138" s="176">
        <v>1.58123509607488</v>
      </c>
      <c r="P138" s="176">
        <v>1.3495882347969099</v>
      </c>
      <c r="Q138" s="176">
        <v>1.04115578439437</v>
      </c>
      <c r="R138" s="176">
        <v>1.00664327227287</v>
      </c>
      <c r="S138" s="176">
        <v>1.1539439941035201</v>
      </c>
      <c r="T138" s="176">
        <v>0.84738167982579604</v>
      </c>
      <c r="U138" s="176">
        <v>1.12465186196678</v>
      </c>
      <c r="V138" s="179">
        <v>0.66942872685855603</v>
      </c>
      <c r="W138" s="179">
        <v>0.74588429196109396</v>
      </c>
      <c r="X138" s="179">
        <v>0.77907670799449102</v>
      </c>
      <c r="Y138" s="179">
        <v>0.81544935551286002</v>
      </c>
      <c r="Z138" s="179">
        <v>1.0025429738174101</v>
      </c>
      <c r="AA138" s="179">
        <v>1.0155839230513799</v>
      </c>
      <c r="AB138" s="179">
        <v>1.0171540373379799</v>
      </c>
      <c r="AC138" s="179">
        <v>1.1472535071115499</v>
      </c>
      <c r="AD138" s="179">
        <v>1.29961459727992</v>
      </c>
      <c r="AE138" s="179">
        <v>1.58440532683191</v>
      </c>
      <c r="AF138" s="179">
        <v>1.4852381085772599</v>
      </c>
      <c r="AG138" s="179">
        <v>1.2398902500212701</v>
      </c>
      <c r="AH138" s="179">
        <v>0.99909272267805205</v>
      </c>
      <c r="AI138" s="179">
        <v>1.0217443714625201</v>
      </c>
      <c r="AJ138" s="179">
        <v>1.2666922009009001</v>
      </c>
      <c r="AK138" s="179">
        <v>1.0435359576441301</v>
      </c>
      <c r="AL138" s="179">
        <v>1.80751156644898</v>
      </c>
      <c r="AM138" s="135"/>
    </row>
    <row r="139" spans="1:39" x14ac:dyDescent="0.45">
      <c r="A139" s="78" t="s">
        <v>217</v>
      </c>
      <c r="B139" s="78" t="s">
        <v>64</v>
      </c>
      <c r="C139" s="78" t="s">
        <v>759</v>
      </c>
      <c r="D139" s="175">
        <v>22.1333510582398</v>
      </c>
      <c r="E139" s="175">
        <v>0.36819680057294002</v>
      </c>
      <c r="F139" s="175">
        <v>0.43870193255108098</v>
      </c>
      <c r="G139" s="175">
        <v>0.47696471765014098</v>
      </c>
      <c r="H139" s="175">
        <v>0.50349664887539003</v>
      </c>
      <c r="I139" s="175">
        <v>0.50377666925771503</v>
      </c>
      <c r="J139" s="175">
        <v>0.48658541792857601</v>
      </c>
      <c r="K139" s="175">
        <v>0.54383958538600297</v>
      </c>
      <c r="L139" s="175">
        <v>0.62661561054672299</v>
      </c>
      <c r="M139" s="175">
        <v>0.73111321679347396</v>
      </c>
      <c r="N139" s="175">
        <v>0.80577865159472295</v>
      </c>
      <c r="O139" s="175">
        <v>0.72268260313991795</v>
      </c>
      <c r="P139" s="175">
        <v>0.70378122733301196</v>
      </c>
      <c r="Q139" s="175">
        <v>0.72951310032304895</v>
      </c>
      <c r="R139" s="175">
        <v>0.82201983376954602</v>
      </c>
      <c r="S139" s="175">
        <v>0.87433364162453298</v>
      </c>
      <c r="T139" s="175">
        <v>0.56156087529596999</v>
      </c>
      <c r="U139" s="175">
        <v>0.85794244853060797</v>
      </c>
      <c r="V139" s="178">
        <v>0.35044550847915301</v>
      </c>
      <c r="W139" s="178">
        <v>0.41692034709740899</v>
      </c>
      <c r="X139" s="178">
        <v>0.452032902895317</v>
      </c>
      <c r="Y139" s="178">
        <v>0.47807479845149897</v>
      </c>
      <c r="Z139" s="178">
        <v>0.45543315039497201</v>
      </c>
      <c r="AA139" s="178">
        <v>0.445472425366571</v>
      </c>
      <c r="AB139" s="178">
        <v>0.50605683522807199</v>
      </c>
      <c r="AC139" s="178">
        <v>0.59175307294731905</v>
      </c>
      <c r="AD139" s="178">
        <v>0.69131031959163003</v>
      </c>
      <c r="AE139" s="178">
        <v>0.77592647869333997</v>
      </c>
      <c r="AF139" s="178">
        <v>0.70009095872309202</v>
      </c>
      <c r="AG139" s="178">
        <v>0.69815081750270103</v>
      </c>
      <c r="AH139" s="178">
        <v>0.72753295619089697</v>
      </c>
      <c r="AI139" s="178">
        <v>0.85358213114869697</v>
      </c>
      <c r="AJ139" s="178">
        <v>0.93340794156706897</v>
      </c>
      <c r="AK139" s="178">
        <v>0.68923016818007699</v>
      </c>
      <c r="AL139" s="178">
        <v>1.6110272646086199</v>
      </c>
      <c r="AM139" s="135"/>
    </row>
    <row r="140" spans="1:39" x14ac:dyDescent="0.45">
      <c r="A140" s="76" t="s">
        <v>219</v>
      </c>
      <c r="B140" s="76" t="s">
        <v>64</v>
      </c>
      <c r="C140" s="76" t="s">
        <v>760</v>
      </c>
      <c r="D140" s="176">
        <v>2.02798761461779</v>
      </c>
      <c r="E140" s="176">
        <v>3.2562370173167099E-2</v>
      </c>
      <c r="F140" s="176">
        <v>4.0032913944468E-2</v>
      </c>
      <c r="G140" s="176">
        <v>4.2043060260440503E-2</v>
      </c>
      <c r="H140" s="176">
        <v>4.6513385649692901E-2</v>
      </c>
      <c r="I140" s="176">
        <v>4.5533314311557001E-2</v>
      </c>
      <c r="J140" s="176">
        <v>4.5023277186608798E-2</v>
      </c>
      <c r="K140" s="176">
        <v>4.9023568362673499E-2</v>
      </c>
      <c r="L140" s="176">
        <v>5.6494112133974497E-2</v>
      </c>
      <c r="M140" s="176">
        <v>6.3314608589164906E-2</v>
      </c>
      <c r="N140" s="176">
        <v>6.7444909228451699E-2</v>
      </c>
      <c r="O140" s="176">
        <v>6.3734639162651693E-2</v>
      </c>
      <c r="P140" s="176">
        <v>6.5714783294803694E-2</v>
      </c>
      <c r="Q140" s="176">
        <v>7.1235185117773103E-2</v>
      </c>
      <c r="R140" s="176">
        <v>7.9765806050731206E-2</v>
      </c>
      <c r="S140" s="176">
        <v>8.3886105962077906E-2</v>
      </c>
      <c r="T140" s="176">
        <v>5.1253730693329599E-2</v>
      </c>
      <c r="U140" s="176">
        <v>8.1405925432917706E-2</v>
      </c>
      <c r="V140" s="179">
        <v>3.0662231864536298E-2</v>
      </c>
      <c r="W140" s="179">
        <v>3.8682815672546202E-2</v>
      </c>
      <c r="X140" s="179">
        <v>3.9362865172477203E-2</v>
      </c>
      <c r="Y140" s="179">
        <v>4.2603101025089601E-2</v>
      </c>
      <c r="Z140" s="179">
        <v>3.9142849157793598E-2</v>
      </c>
      <c r="AA140" s="179">
        <v>3.9252857165135401E-2</v>
      </c>
      <c r="AB140" s="179">
        <v>4.4813261899865398E-2</v>
      </c>
      <c r="AC140" s="179">
        <v>5.0483674641937197E-2</v>
      </c>
      <c r="AD140" s="179">
        <v>5.8624267185229E-2</v>
      </c>
      <c r="AE140" s="179">
        <v>6.3894650809694295E-2</v>
      </c>
      <c r="AF140" s="179">
        <v>6.0404396758577797E-2</v>
      </c>
      <c r="AG140" s="179">
        <v>6.4254677015540093E-2</v>
      </c>
      <c r="AH140" s="179">
        <v>6.9845083934090599E-2</v>
      </c>
      <c r="AI140" s="179">
        <v>8.3516079028291904E-2</v>
      </c>
      <c r="AJ140" s="179">
        <v>8.8526443726313006E-2</v>
      </c>
      <c r="AK140" s="179">
        <v>6.5164743258094807E-2</v>
      </c>
      <c r="AL140" s="179">
        <v>0.16377192074809099</v>
      </c>
      <c r="AM140" s="135"/>
    </row>
    <row r="141" spans="1:39" x14ac:dyDescent="0.45">
      <c r="A141" s="76" t="s">
        <v>219</v>
      </c>
      <c r="B141" s="76" t="s">
        <v>64</v>
      </c>
      <c r="C141" s="76" t="s">
        <v>761</v>
      </c>
      <c r="D141" s="176">
        <v>8.8544345029325893</v>
      </c>
      <c r="E141" s="176">
        <v>0.15783148835163499</v>
      </c>
      <c r="F141" s="176">
        <v>0.18027312184935801</v>
      </c>
      <c r="G141" s="176">
        <v>0.191083908752673</v>
      </c>
      <c r="H141" s="176">
        <v>0.20047459228848499</v>
      </c>
      <c r="I141" s="176">
        <v>0.20727508728779501</v>
      </c>
      <c r="J141" s="176">
        <v>0.20077461412669001</v>
      </c>
      <c r="K141" s="176">
        <v>0.22686651332257199</v>
      </c>
      <c r="L141" s="176">
        <v>0.26041895556181499</v>
      </c>
      <c r="M141" s="176">
        <v>0.30503220290287802</v>
      </c>
      <c r="N141" s="176">
        <v>0.33783459054660803</v>
      </c>
      <c r="O141" s="176">
        <v>0.294421430558366</v>
      </c>
      <c r="P141" s="176">
        <v>0.27852027313350802</v>
      </c>
      <c r="Q141" s="176">
        <v>0.27276985456791503</v>
      </c>
      <c r="R141" s="176">
        <v>0.30800241910110598</v>
      </c>
      <c r="S141" s="176">
        <v>0.32824389245199298</v>
      </c>
      <c r="T141" s="176">
        <v>0.21360554807391799</v>
      </c>
      <c r="U141" s="176">
        <v>0.30420214248384397</v>
      </c>
      <c r="V141" s="179">
        <v>0.14746073347768701</v>
      </c>
      <c r="W141" s="179">
        <v>0.171882511107562</v>
      </c>
      <c r="X141" s="179">
        <v>0.18251328490795399</v>
      </c>
      <c r="Y141" s="179">
        <v>0.19104390584091199</v>
      </c>
      <c r="Z141" s="179">
        <v>0.19653430548006101</v>
      </c>
      <c r="AA141" s="179">
        <v>0.19638429456095899</v>
      </c>
      <c r="AB141" s="179">
        <v>0.22333625635969501</v>
      </c>
      <c r="AC141" s="179">
        <v>0.25599863381226401</v>
      </c>
      <c r="AD141" s="179">
        <v>0.294571441477468</v>
      </c>
      <c r="AE141" s="179">
        <v>0.332714217841246</v>
      </c>
      <c r="AF141" s="179">
        <v>0.29246128788209402</v>
      </c>
      <c r="AG141" s="179">
        <v>0.28326061817714498</v>
      </c>
      <c r="AH141" s="179">
        <v>0.28161049806701799</v>
      </c>
      <c r="AI141" s="179">
        <v>0.32692379636389202</v>
      </c>
      <c r="AJ141" s="179">
        <v>0.36716672559510299</v>
      </c>
      <c r="AK141" s="179">
        <v>0.26361918850266702</v>
      </c>
      <c r="AL141" s="179">
        <v>0.57932216811769799</v>
      </c>
      <c r="AM141" s="135"/>
    </row>
    <row r="142" spans="1:39" x14ac:dyDescent="0.45">
      <c r="A142" s="76" t="s">
        <v>219</v>
      </c>
      <c r="B142" s="76" t="s">
        <v>64</v>
      </c>
      <c r="C142" s="76" t="s">
        <v>762</v>
      </c>
      <c r="D142" s="176">
        <v>2.1992100776812999</v>
      </c>
      <c r="E142" s="176">
        <v>3.3332426224559501E-2</v>
      </c>
      <c r="F142" s="176">
        <v>4.2083063172201202E-2</v>
      </c>
      <c r="G142" s="176">
        <v>4.6723400936436302E-2</v>
      </c>
      <c r="H142" s="176">
        <v>4.9963636789048797E-2</v>
      </c>
      <c r="I142" s="176">
        <v>4.9363593112639E-2</v>
      </c>
      <c r="J142" s="176">
        <v>4.7833481737794302E-2</v>
      </c>
      <c r="K142" s="176">
        <v>5.4693981104745298E-2</v>
      </c>
      <c r="L142" s="176">
        <v>6.0694417868842498E-2</v>
      </c>
      <c r="M142" s="176">
        <v>7.2355266647071204E-2</v>
      </c>
      <c r="N142" s="176">
        <v>8.1875959646105306E-2</v>
      </c>
      <c r="O142" s="176">
        <v>7.43054085954028E-2</v>
      </c>
      <c r="P142" s="176">
        <v>7.1525206228037805E-2</v>
      </c>
      <c r="Q142" s="176">
        <v>7.3475348176369304E-2</v>
      </c>
      <c r="R142" s="176">
        <v>8.3256060101847704E-2</v>
      </c>
      <c r="S142" s="176">
        <v>8.7286353461732899E-2</v>
      </c>
      <c r="T142" s="176">
        <v>5.7844210405896303E-2</v>
      </c>
      <c r="U142" s="176">
        <v>8.5126196226657902E-2</v>
      </c>
      <c r="V142" s="179">
        <v>3.3342426952499699E-2</v>
      </c>
      <c r="W142" s="179">
        <v>4.0012912488587703E-2</v>
      </c>
      <c r="X142" s="179">
        <v>4.4453235694019599E-2</v>
      </c>
      <c r="Y142" s="179">
        <v>4.8043497024537703E-2</v>
      </c>
      <c r="Z142" s="179">
        <v>4.3963200024951597E-2</v>
      </c>
      <c r="AA142" s="179">
        <v>4.3013130870636199E-2</v>
      </c>
      <c r="AB142" s="179">
        <v>4.8173506487759803E-2</v>
      </c>
      <c r="AC142" s="179">
        <v>5.7174161633905499E-2</v>
      </c>
      <c r="AD142" s="179">
        <v>6.8654997309211305E-2</v>
      </c>
      <c r="AE142" s="179">
        <v>7.8495713602330597E-2</v>
      </c>
      <c r="AF142" s="179">
        <v>7.1845229522122994E-2</v>
      </c>
      <c r="AG142" s="179">
        <v>7.1765223698601693E-2</v>
      </c>
      <c r="AH142" s="179">
        <v>7.1245185845713196E-2</v>
      </c>
      <c r="AI142" s="179">
        <v>8.6436291586819106E-2</v>
      </c>
      <c r="AJ142" s="179">
        <v>9.4636888497751898E-2</v>
      </c>
      <c r="AK142" s="179">
        <v>7.16952186030205E-2</v>
      </c>
      <c r="AL142" s="179">
        <v>0.154521247403441</v>
      </c>
      <c r="AM142" s="135"/>
    </row>
    <row r="143" spans="1:39" x14ac:dyDescent="0.45">
      <c r="A143" s="76" t="s">
        <v>219</v>
      </c>
      <c r="B143" s="76" t="s">
        <v>64</v>
      </c>
      <c r="C143" s="76" t="s">
        <v>763</v>
      </c>
      <c r="D143" s="176">
        <v>4.3126539125477699</v>
      </c>
      <c r="E143" s="176">
        <v>7.1915234617704105E-2</v>
      </c>
      <c r="F143" s="176">
        <v>8.5976258101571695E-2</v>
      </c>
      <c r="G143" s="176">
        <v>9.4526880490410095E-2</v>
      </c>
      <c r="H143" s="176">
        <v>9.8447165842953599E-2</v>
      </c>
      <c r="I143" s="176">
        <v>0.102507461386659</v>
      </c>
      <c r="J143" s="176">
        <v>9.5636961291768102E-2</v>
      </c>
      <c r="K143" s="176">
        <v>0.106687765665647</v>
      </c>
      <c r="L143" s="176">
        <v>0.12406903082564801</v>
      </c>
      <c r="M143" s="176">
        <v>0.14559059735287699</v>
      </c>
      <c r="N143" s="176">
        <v>0.15974162738820599</v>
      </c>
      <c r="O143" s="176">
        <v>0.14137029016212799</v>
      </c>
      <c r="P143" s="176">
        <v>0.13660994366261101</v>
      </c>
      <c r="Q143" s="176">
        <v>0.14334043356633999</v>
      </c>
      <c r="R143" s="176">
        <v>0.158571542219207</v>
      </c>
      <c r="S143" s="176">
        <v>0.17124246451939201</v>
      </c>
      <c r="T143" s="176">
        <v>0.108677910525739</v>
      </c>
      <c r="U143" s="176">
        <v>0.169972372070991</v>
      </c>
      <c r="V143" s="179">
        <v>6.8715001676852294E-2</v>
      </c>
      <c r="W143" s="179">
        <v>8.1795953822584005E-2</v>
      </c>
      <c r="X143" s="179">
        <v>9.0376578395242907E-2</v>
      </c>
      <c r="Y143" s="179">
        <v>9.5026916887418197E-2</v>
      </c>
      <c r="Z143" s="179">
        <v>8.9236495410064495E-2</v>
      </c>
      <c r="AA143" s="179">
        <v>8.3756096498855806E-2</v>
      </c>
      <c r="AB143" s="179">
        <v>9.5606959107947601E-2</v>
      </c>
      <c r="AC143" s="179">
        <v>0.11350826212083701</v>
      </c>
      <c r="AD143" s="179">
        <v>0.13448978933929701</v>
      </c>
      <c r="AE143" s="179">
        <v>0.151181004271427</v>
      </c>
      <c r="AF143" s="179">
        <v>0.13424977186873299</v>
      </c>
      <c r="AG143" s="179">
        <v>0.133749735471725</v>
      </c>
      <c r="AH143" s="179">
        <v>0.14271038770611</v>
      </c>
      <c r="AI143" s="179">
        <v>0.16521202557147399</v>
      </c>
      <c r="AJ143" s="179">
        <v>0.179263048327402</v>
      </c>
      <c r="AK143" s="179">
        <v>0.132589651030666</v>
      </c>
      <c r="AL143" s="179">
        <v>0.30630229535127801</v>
      </c>
      <c r="AM143" s="135"/>
    </row>
    <row r="144" spans="1:39" x14ac:dyDescent="0.45">
      <c r="A144" s="76" t="s">
        <v>219</v>
      </c>
      <c r="B144" s="76" t="s">
        <v>64</v>
      </c>
      <c r="C144" s="76" t="s">
        <v>764</v>
      </c>
      <c r="D144" s="176">
        <v>1.58932568497847</v>
      </c>
      <c r="E144" s="176">
        <v>2.4301768894593401E-2</v>
      </c>
      <c r="F144" s="176">
        <v>2.88621008353072E-2</v>
      </c>
      <c r="G144" s="176">
        <v>3.3962472084789801E-2</v>
      </c>
      <c r="H144" s="176">
        <v>3.6192634415445797E-2</v>
      </c>
      <c r="I144" s="176">
        <v>3.0542223129254399E-2</v>
      </c>
      <c r="J144" s="176">
        <v>3.10822624380231E-2</v>
      </c>
      <c r="K144" s="176">
        <v>3.3982473540670098E-2</v>
      </c>
      <c r="L144" s="176">
        <v>4.1643031142834103E-2</v>
      </c>
      <c r="M144" s="176">
        <v>4.84435261421442E-2</v>
      </c>
      <c r="N144" s="176">
        <v>5.1703763450636903E-2</v>
      </c>
      <c r="O144" s="176">
        <v>4.8263513039221197E-2</v>
      </c>
      <c r="P144" s="176">
        <v>4.9803625142006203E-2</v>
      </c>
      <c r="Q144" s="176">
        <v>5.96243399792451E-2</v>
      </c>
      <c r="R144" s="176">
        <v>7.0695145809004406E-2</v>
      </c>
      <c r="S144" s="176">
        <v>6.9215038073860397E-2</v>
      </c>
      <c r="T144" s="176">
        <v>4.3773186194088598E-2</v>
      </c>
      <c r="U144" s="176">
        <v>7.6635578205460506E-2</v>
      </c>
      <c r="V144" s="179">
        <v>2.3481709203500099E-2</v>
      </c>
      <c r="W144" s="179">
        <v>2.8542077541222E-2</v>
      </c>
      <c r="X144" s="179">
        <v>3.1752311210013998E-2</v>
      </c>
      <c r="Y144" s="179">
        <v>3.3862464805388098E-2</v>
      </c>
      <c r="Z144" s="179">
        <v>2.81520491515557E-2</v>
      </c>
      <c r="AA144" s="179">
        <v>2.7461998923684498E-2</v>
      </c>
      <c r="AB144" s="179">
        <v>3.0222199835169199E-2</v>
      </c>
      <c r="AC144" s="179">
        <v>3.8042769084375802E-2</v>
      </c>
      <c r="AD144" s="179">
        <v>4.5243293201292299E-2</v>
      </c>
      <c r="AE144" s="179">
        <v>4.8303515950981903E-2</v>
      </c>
      <c r="AF144" s="179">
        <v>4.5963345612984E-2</v>
      </c>
      <c r="AG144" s="179">
        <v>4.7923488289255703E-2</v>
      </c>
      <c r="AH144" s="179">
        <v>5.6074081560487703E-2</v>
      </c>
      <c r="AI144" s="179">
        <v>6.9475057000304596E-2</v>
      </c>
      <c r="AJ144" s="179">
        <v>6.6844865552041999E-2</v>
      </c>
      <c r="AK144" s="179">
        <v>5.0973710311005102E-2</v>
      </c>
      <c r="AL144" s="179">
        <v>0.13828006522861799</v>
      </c>
      <c r="AM144" s="135"/>
    </row>
    <row r="145" spans="1:39" x14ac:dyDescent="0.45">
      <c r="A145" s="76" t="s">
        <v>219</v>
      </c>
      <c r="B145" s="76" t="s">
        <v>64</v>
      </c>
      <c r="C145" s="76" t="s">
        <v>765</v>
      </c>
      <c r="D145" s="176">
        <v>2.6191506446166399</v>
      </c>
      <c r="E145" s="176">
        <v>4.1303006392868602E-2</v>
      </c>
      <c r="F145" s="176">
        <v>5.2053788928542601E-2</v>
      </c>
      <c r="G145" s="176">
        <v>5.7904214773537299E-2</v>
      </c>
      <c r="H145" s="176">
        <v>6.1344465184952998E-2</v>
      </c>
      <c r="I145" s="176">
        <v>5.8874285383733002E-2</v>
      </c>
      <c r="J145" s="176">
        <v>5.7234166001546398E-2</v>
      </c>
      <c r="K145" s="176">
        <v>6.2594556177473198E-2</v>
      </c>
      <c r="L145" s="176">
        <v>7.0755150176645298E-2</v>
      </c>
      <c r="M145" s="176">
        <v>8.2315991675472405E-2</v>
      </c>
      <c r="N145" s="176">
        <v>9.1816683218626197E-2</v>
      </c>
      <c r="O145" s="176">
        <v>8.4856176572273595E-2</v>
      </c>
      <c r="P145" s="176">
        <v>8.37160935870951E-2</v>
      </c>
      <c r="Q145" s="176">
        <v>8.8676454645415403E-2</v>
      </c>
      <c r="R145" s="176">
        <v>9.9837267026636103E-2</v>
      </c>
      <c r="S145" s="176">
        <v>0.10874791562132</v>
      </c>
      <c r="T145" s="176">
        <v>7.0595138529602697E-2</v>
      </c>
      <c r="U145" s="176">
        <v>0.109647981135935</v>
      </c>
      <c r="V145" s="179">
        <v>4.0042914672408197E-2</v>
      </c>
      <c r="W145" s="179">
        <v>4.74734555319484E-2</v>
      </c>
      <c r="X145" s="179">
        <v>5.4243948347438002E-2</v>
      </c>
      <c r="Y145" s="179">
        <v>5.7434180560349699E-2</v>
      </c>
      <c r="Z145" s="179">
        <v>4.9613611311143099E-2</v>
      </c>
      <c r="AA145" s="179">
        <v>4.7453454076068102E-2</v>
      </c>
      <c r="AB145" s="179">
        <v>5.5064008038531301E-2</v>
      </c>
      <c r="AC145" s="179">
        <v>6.5674780383043099E-2</v>
      </c>
      <c r="AD145" s="179">
        <v>7.6705583301041602E-2</v>
      </c>
      <c r="AE145" s="179">
        <v>8.7386360741134497E-2</v>
      </c>
      <c r="AF145" s="179">
        <v>8.1395924704977501E-2</v>
      </c>
      <c r="AG145" s="179">
        <v>8.0675872293285905E-2</v>
      </c>
      <c r="AH145" s="179">
        <v>8.6786317064724797E-2</v>
      </c>
      <c r="AI145" s="179">
        <v>0.10096734928387401</v>
      </c>
      <c r="AJ145" s="179">
        <v>0.11169813036366801</v>
      </c>
      <c r="AK145" s="179">
        <v>8.5236204233999704E-2</v>
      </c>
      <c r="AL145" s="179">
        <v>0.20902521467732299</v>
      </c>
      <c r="AM145" s="135"/>
    </row>
    <row r="146" spans="1:39" x14ac:dyDescent="0.45">
      <c r="A146" s="76" t="s">
        <v>219</v>
      </c>
      <c r="B146" s="76" t="s">
        <v>64</v>
      </c>
      <c r="C146" s="76" t="s">
        <v>766</v>
      </c>
      <c r="D146" s="176">
        <v>0.53058862086528902</v>
      </c>
      <c r="E146" s="176">
        <v>6.9505059184125102E-3</v>
      </c>
      <c r="F146" s="176">
        <v>9.4206857196324906E-3</v>
      </c>
      <c r="G146" s="176">
        <v>1.07207803518535E-2</v>
      </c>
      <c r="H146" s="176">
        <v>1.0560768704810901E-2</v>
      </c>
      <c r="I146" s="176">
        <v>9.6807046460767009E-3</v>
      </c>
      <c r="J146" s="176">
        <v>9.0006551461456908E-3</v>
      </c>
      <c r="K146" s="176">
        <v>9.9907272122217207E-3</v>
      </c>
      <c r="L146" s="176">
        <v>1.2540912836963E-2</v>
      </c>
      <c r="M146" s="176">
        <v>1.4061023483867599E-2</v>
      </c>
      <c r="N146" s="176">
        <v>1.5361118116088601E-2</v>
      </c>
      <c r="O146" s="176">
        <v>1.5731145049874599E-2</v>
      </c>
      <c r="P146" s="176">
        <v>1.78913022849496E-2</v>
      </c>
      <c r="Q146" s="176">
        <v>2.0391484269990101E-2</v>
      </c>
      <c r="R146" s="176">
        <v>2.1891593461014401E-2</v>
      </c>
      <c r="S146" s="176">
        <v>2.5711871534156199E-2</v>
      </c>
      <c r="T146" s="176">
        <v>1.58111508733959E-2</v>
      </c>
      <c r="U146" s="176">
        <v>3.0952252974801E-2</v>
      </c>
      <c r="V146" s="179">
        <v>6.7404906316691103E-3</v>
      </c>
      <c r="W146" s="179">
        <v>8.5306209329580798E-3</v>
      </c>
      <c r="X146" s="179">
        <v>9.3306791681710306E-3</v>
      </c>
      <c r="Y146" s="179">
        <v>1.0060732307802901E-2</v>
      </c>
      <c r="Z146" s="179">
        <v>8.79063985940229E-3</v>
      </c>
      <c r="AA146" s="179">
        <v>8.1505932712319304E-3</v>
      </c>
      <c r="AB146" s="179">
        <v>8.8406434991030996E-3</v>
      </c>
      <c r="AC146" s="179">
        <v>1.0870791270956E-2</v>
      </c>
      <c r="AD146" s="179">
        <v>1.30209477780908E-2</v>
      </c>
      <c r="AE146" s="179">
        <v>1.39510154765258E-2</v>
      </c>
      <c r="AF146" s="179">
        <v>1.37710023736029E-2</v>
      </c>
      <c r="AG146" s="179">
        <v>1.65212025571474E-2</v>
      </c>
      <c r="AH146" s="179">
        <v>1.92614020127518E-2</v>
      </c>
      <c r="AI146" s="179">
        <v>2.1051532314040802E-2</v>
      </c>
      <c r="AJ146" s="179">
        <v>2.52718395047891E-2</v>
      </c>
      <c r="AK146" s="179">
        <v>1.9951452240622999E-2</v>
      </c>
      <c r="AL146" s="179">
        <v>5.9804353082167999E-2</v>
      </c>
      <c r="AM146" s="135"/>
    </row>
    <row r="147" spans="1:39" x14ac:dyDescent="0.45">
      <c r="A147" s="78" t="s">
        <v>217</v>
      </c>
      <c r="B147" s="78" t="s">
        <v>65</v>
      </c>
      <c r="C147" s="78" t="s">
        <v>767</v>
      </c>
      <c r="D147" s="175">
        <v>10.4775026439812</v>
      </c>
      <c r="E147" s="175">
        <v>0.17971308108470899</v>
      </c>
      <c r="F147" s="175">
        <v>0.20309478300880701</v>
      </c>
      <c r="G147" s="175">
        <v>0.225126386660984</v>
      </c>
      <c r="H147" s="175">
        <v>0.24703798157787901</v>
      </c>
      <c r="I147" s="175">
        <v>0.26132902180437001</v>
      </c>
      <c r="J147" s="175">
        <v>0.25128829095244798</v>
      </c>
      <c r="K147" s="175">
        <v>0.25859882307670601</v>
      </c>
      <c r="L147" s="175">
        <v>0.29013111827203603</v>
      </c>
      <c r="M147" s="175">
        <v>0.34635521075162601</v>
      </c>
      <c r="N147" s="175">
        <v>0.42587099860385402</v>
      </c>
      <c r="O147" s="175">
        <v>0.35054551575855403</v>
      </c>
      <c r="P147" s="175">
        <v>0.31608300727675598</v>
      </c>
      <c r="Q147" s="175">
        <v>0.30434215267500597</v>
      </c>
      <c r="R147" s="175">
        <v>0.34184488245061301</v>
      </c>
      <c r="S147" s="175">
        <v>0.427851142736006</v>
      </c>
      <c r="T147" s="175">
        <v>0.28712089916204803</v>
      </c>
      <c r="U147" s="175">
        <v>0.37597736691038602</v>
      </c>
      <c r="V147" s="178">
        <v>0.16843225996820599</v>
      </c>
      <c r="W147" s="178">
        <v>0.19128392331147601</v>
      </c>
      <c r="X147" s="178">
        <v>0.21272548401518299</v>
      </c>
      <c r="Y147" s="178">
        <v>0.232176899858798</v>
      </c>
      <c r="Z147" s="178">
        <v>0.233116968285173</v>
      </c>
      <c r="AA147" s="178">
        <v>0.21435560266942999</v>
      </c>
      <c r="AB147" s="178">
        <v>0.22986673170462099</v>
      </c>
      <c r="AC147" s="178">
        <v>0.26795950442869698</v>
      </c>
      <c r="AD147" s="178">
        <v>0.32216344986437501</v>
      </c>
      <c r="AE147" s="178">
        <v>0.40245929449593498</v>
      </c>
      <c r="AF147" s="178">
        <v>0.34236492030350202</v>
      </c>
      <c r="AG147" s="178">
        <v>0.320393321018966</v>
      </c>
      <c r="AH147" s="178">
        <v>0.31642303202672201</v>
      </c>
      <c r="AI147" s="178">
        <v>0.36909686608755499</v>
      </c>
      <c r="AJ147" s="178">
        <v>0.477604764238311</v>
      </c>
      <c r="AK147" s="178">
        <v>0.35695598236819798</v>
      </c>
      <c r="AL147" s="178">
        <v>0.72781297657322097</v>
      </c>
      <c r="AM147" s="135"/>
    </row>
    <row r="148" spans="1:39" x14ac:dyDescent="0.45">
      <c r="A148" s="76" t="s">
        <v>219</v>
      </c>
      <c r="B148" s="76" t="s">
        <v>65</v>
      </c>
      <c r="C148" s="76" t="s">
        <v>768</v>
      </c>
      <c r="D148" s="176">
        <v>1.17658564216005</v>
      </c>
      <c r="E148" s="176">
        <v>1.7931305196710299E-2</v>
      </c>
      <c r="F148" s="176">
        <v>2.0791513387596602E-2</v>
      </c>
      <c r="G148" s="176">
        <v>2.4471781269576099E-2</v>
      </c>
      <c r="H148" s="176">
        <v>2.7281985820761599E-2</v>
      </c>
      <c r="I148" s="176">
        <v>2.8182051335376199E-2</v>
      </c>
      <c r="J148" s="176">
        <v>2.8882102291187501E-2</v>
      </c>
      <c r="K148" s="176">
        <v>2.7772021489829501E-2</v>
      </c>
      <c r="L148" s="176">
        <v>3.06822333204167E-2</v>
      </c>
      <c r="M148" s="176">
        <v>3.6472654797770399E-2</v>
      </c>
      <c r="N148" s="176">
        <v>4.6453381282051898E-2</v>
      </c>
      <c r="O148" s="176">
        <v>3.90528426063321E-2</v>
      </c>
      <c r="P148" s="176">
        <v>3.7002693378599003E-2</v>
      </c>
      <c r="Q148" s="176">
        <v>3.6692670812453899E-2</v>
      </c>
      <c r="R148" s="176">
        <v>4.0192925591510602E-2</v>
      </c>
      <c r="S148" s="176">
        <v>4.93035887449981E-2</v>
      </c>
      <c r="T148" s="176">
        <v>3.4722527408241999E-2</v>
      </c>
      <c r="U148" s="176">
        <v>4.6403377642351099E-2</v>
      </c>
      <c r="V148" s="179">
        <v>1.6571206196848199E-2</v>
      </c>
      <c r="W148" s="179">
        <v>2.0141466071486001E-2</v>
      </c>
      <c r="X148" s="179">
        <v>2.2861664071210101E-2</v>
      </c>
      <c r="Y148" s="179">
        <v>2.4861809659242399E-2</v>
      </c>
      <c r="Z148" s="179">
        <v>2.39017397769869E-2</v>
      </c>
      <c r="AA148" s="179">
        <v>2.1581570894869301E-2</v>
      </c>
      <c r="AB148" s="179">
        <v>2.3821733953465599E-2</v>
      </c>
      <c r="AC148" s="179">
        <v>2.74219960119239E-2</v>
      </c>
      <c r="AD148" s="179">
        <v>3.3302424040739097E-2</v>
      </c>
      <c r="AE148" s="179">
        <v>4.2943125775055102E-2</v>
      </c>
      <c r="AF148" s="179">
        <v>3.80127669005553E-2</v>
      </c>
      <c r="AG148" s="179">
        <v>3.7002693378599003E-2</v>
      </c>
      <c r="AH148" s="179">
        <v>3.6262639511026998E-2</v>
      </c>
      <c r="AI148" s="179">
        <v>4.2843118495653497E-2</v>
      </c>
      <c r="AJ148" s="179">
        <v>5.6924143435401399E-2</v>
      </c>
      <c r="AK148" s="179">
        <v>4.3203144701499302E-2</v>
      </c>
      <c r="AL148" s="179">
        <v>9.2636742909719502E-2</v>
      </c>
      <c r="AM148" s="135"/>
    </row>
    <row r="149" spans="1:39" x14ac:dyDescent="0.45">
      <c r="A149" s="76" t="s">
        <v>219</v>
      </c>
      <c r="B149" s="76" t="s">
        <v>65</v>
      </c>
      <c r="C149" s="76" t="s">
        <v>769</v>
      </c>
      <c r="D149" s="176">
        <v>4.95869093675429</v>
      </c>
      <c r="E149" s="176">
        <v>9.1026625711353407E-2</v>
      </c>
      <c r="F149" s="176">
        <v>9.9107213887004206E-2</v>
      </c>
      <c r="G149" s="176">
        <v>0.109487969488892</v>
      </c>
      <c r="H149" s="176">
        <v>0.118738642833542</v>
      </c>
      <c r="I149" s="176">
        <v>0.12870936858988299</v>
      </c>
      <c r="J149" s="176">
        <v>0.12433905048003301</v>
      </c>
      <c r="K149" s="176">
        <v>0.12822933364875599</v>
      </c>
      <c r="L149" s="176">
        <v>0.14321042410311799</v>
      </c>
      <c r="M149" s="176">
        <v>0.168482263607907</v>
      </c>
      <c r="N149" s="176">
        <v>0.205794979552651</v>
      </c>
      <c r="O149" s="176">
        <v>0.17293258754127899</v>
      </c>
      <c r="P149" s="176">
        <v>0.14950088197747999</v>
      </c>
      <c r="Q149" s="176">
        <v>0.13900011764031001</v>
      </c>
      <c r="R149" s="176">
        <v>0.15472126196224401</v>
      </c>
      <c r="S149" s="176">
        <v>0.186913605201626</v>
      </c>
      <c r="T149" s="176">
        <v>0.129649437016259</v>
      </c>
      <c r="U149" s="176">
        <v>0.166152093997849</v>
      </c>
      <c r="V149" s="179">
        <v>8.6046263197152806E-2</v>
      </c>
      <c r="W149" s="179">
        <v>9.4386870299247805E-2</v>
      </c>
      <c r="X149" s="179">
        <v>0.103447529813034</v>
      </c>
      <c r="Y149" s="179">
        <v>0.111468113621044</v>
      </c>
      <c r="Z149" s="179">
        <v>0.113588267944359</v>
      </c>
      <c r="AA149" s="179">
        <v>0.10830788359195299</v>
      </c>
      <c r="AB149" s="179">
        <v>0.11554841062063</v>
      </c>
      <c r="AC149" s="179">
        <v>0.133209696162956</v>
      </c>
      <c r="AD149" s="179">
        <v>0.15744145996196901</v>
      </c>
      <c r="AE149" s="179">
        <v>0.197324362987334</v>
      </c>
      <c r="AF149" s="179">
        <v>0.16653212165957601</v>
      </c>
      <c r="AG149" s="179">
        <v>0.15236109016836599</v>
      </c>
      <c r="AH149" s="179">
        <v>0.14423049835301499</v>
      </c>
      <c r="AI149" s="179">
        <v>0.16657212457133599</v>
      </c>
      <c r="AJ149" s="179">
        <v>0.21257547309608099</v>
      </c>
      <c r="AK149" s="179">
        <v>0.164781994270047</v>
      </c>
      <c r="AL149" s="179">
        <v>0.31487291919599703</v>
      </c>
      <c r="AM149" s="135"/>
    </row>
    <row r="150" spans="1:39" x14ac:dyDescent="0.45">
      <c r="A150" s="76" t="s">
        <v>219</v>
      </c>
      <c r="B150" s="76" t="s">
        <v>65</v>
      </c>
      <c r="C150" s="76" t="s">
        <v>770</v>
      </c>
      <c r="D150" s="176">
        <v>3.0717435882766</v>
      </c>
      <c r="E150" s="176">
        <v>5.1473746708013197E-2</v>
      </c>
      <c r="F150" s="176">
        <v>5.8574263545528103E-2</v>
      </c>
      <c r="G150" s="176">
        <v>6.4394687206702397E-2</v>
      </c>
      <c r="H150" s="176">
        <v>7.0885159639867398E-2</v>
      </c>
      <c r="I150" s="176">
        <v>7.4335410779223302E-2</v>
      </c>
      <c r="J150" s="176">
        <v>6.9425053360603797E-2</v>
      </c>
      <c r="K150" s="176">
        <v>7.3465347448429197E-2</v>
      </c>
      <c r="L150" s="176">
        <v>8.3566082667992703E-2</v>
      </c>
      <c r="M150" s="176">
        <v>0.100337303423644</v>
      </c>
      <c r="N150" s="176">
        <v>0.126859233920953</v>
      </c>
      <c r="O150" s="176">
        <v>0.10072733181331001</v>
      </c>
      <c r="P150" s="176">
        <v>9.20066970494893E-2</v>
      </c>
      <c r="Q150" s="176">
        <v>8.8756460468936704E-2</v>
      </c>
      <c r="R150" s="176">
        <v>0.101497387864703</v>
      </c>
      <c r="S150" s="176">
        <v>0.13316969325119599</v>
      </c>
      <c r="T150" s="176">
        <v>8.8166417520467097E-2</v>
      </c>
      <c r="U150" s="176">
        <v>0.111428110709284</v>
      </c>
      <c r="V150" s="179">
        <v>4.6843409671718302E-2</v>
      </c>
      <c r="W150" s="179">
        <v>5.4153941795976601E-2</v>
      </c>
      <c r="X150" s="179">
        <v>6.0274387295355697E-2</v>
      </c>
      <c r="Y150" s="179">
        <v>6.7494912868152498E-2</v>
      </c>
      <c r="Z150" s="179">
        <v>6.8114958000442594E-2</v>
      </c>
      <c r="AA150" s="179">
        <v>6.0174380015954002E-2</v>
      </c>
      <c r="AB150" s="179">
        <v>6.4684708316967002E-2</v>
      </c>
      <c r="AC150" s="179">
        <v>7.6515569470178596E-2</v>
      </c>
      <c r="AD150" s="179">
        <v>9.3336793865530801E-2</v>
      </c>
      <c r="AE150" s="179">
        <v>0.11749855256896199</v>
      </c>
      <c r="AF150" s="179">
        <v>9.9827266298695899E-2</v>
      </c>
      <c r="AG150" s="179">
        <v>9.2546736358258094E-2</v>
      </c>
      <c r="AH150" s="179">
        <v>9.4556882674230597E-2</v>
      </c>
      <c r="AI150" s="179">
        <v>0.11121809542254001</v>
      </c>
      <c r="AJ150" s="179">
        <v>0.14969089580834299</v>
      </c>
      <c r="AK150" s="179">
        <v>0.107757843555244</v>
      </c>
      <c r="AL150" s="179">
        <v>0.21798586691170899</v>
      </c>
      <c r="AM150" s="135"/>
    </row>
    <row r="151" spans="1:39" x14ac:dyDescent="0.45">
      <c r="A151" s="76" t="s">
        <v>219</v>
      </c>
      <c r="B151" s="76" t="s">
        <v>65</v>
      </c>
      <c r="C151" s="76" t="s">
        <v>771</v>
      </c>
      <c r="D151" s="176">
        <v>1.2704824767902301</v>
      </c>
      <c r="E151" s="176">
        <v>1.9281403468632101E-2</v>
      </c>
      <c r="F151" s="176">
        <v>2.4621792188678601E-2</v>
      </c>
      <c r="G151" s="176">
        <v>2.67719486958134E-2</v>
      </c>
      <c r="H151" s="176">
        <v>3.0132193283707701E-2</v>
      </c>
      <c r="I151" s="176">
        <v>3.01021910998873E-2</v>
      </c>
      <c r="J151" s="176">
        <v>2.8642084820623599E-2</v>
      </c>
      <c r="K151" s="176">
        <v>2.9132120489691601E-2</v>
      </c>
      <c r="L151" s="176">
        <v>3.2672378180508901E-2</v>
      </c>
      <c r="M151" s="176">
        <v>4.10629889223047E-2</v>
      </c>
      <c r="N151" s="176">
        <v>4.6763403848197001E-2</v>
      </c>
      <c r="O151" s="176">
        <v>3.7832753797632401E-2</v>
      </c>
      <c r="P151" s="176">
        <v>3.7572734871188201E-2</v>
      </c>
      <c r="Q151" s="176">
        <v>3.9892903753305703E-2</v>
      </c>
      <c r="R151" s="176">
        <v>4.5433307032155403E-2</v>
      </c>
      <c r="S151" s="176">
        <v>5.8464255538186398E-2</v>
      </c>
      <c r="T151" s="176">
        <v>3.4582517217079799E-2</v>
      </c>
      <c r="U151" s="176">
        <v>5.1993784560901597E-2</v>
      </c>
      <c r="V151" s="179">
        <v>1.8971380902487098E-2</v>
      </c>
      <c r="W151" s="179">
        <v>2.26016451447658E-2</v>
      </c>
      <c r="X151" s="179">
        <v>2.6141902835583201E-2</v>
      </c>
      <c r="Y151" s="179">
        <v>2.83520637103589E-2</v>
      </c>
      <c r="Z151" s="179">
        <v>2.7512002563385301E-2</v>
      </c>
      <c r="AA151" s="179">
        <v>2.42917681666532E-2</v>
      </c>
      <c r="AB151" s="179">
        <v>2.5811878813557801E-2</v>
      </c>
      <c r="AC151" s="179">
        <v>3.08122427836388E-2</v>
      </c>
      <c r="AD151" s="179">
        <v>3.8082771996136397E-2</v>
      </c>
      <c r="AE151" s="179">
        <v>4.4693253164583398E-2</v>
      </c>
      <c r="AF151" s="179">
        <v>3.7992765444675003E-2</v>
      </c>
      <c r="AG151" s="179">
        <v>3.8482801113742901E-2</v>
      </c>
      <c r="AH151" s="179">
        <v>4.1373011488449699E-2</v>
      </c>
      <c r="AI151" s="179">
        <v>4.8463527598024497E-2</v>
      </c>
      <c r="AJ151" s="179">
        <v>5.8414251898485502E-2</v>
      </c>
      <c r="AK151" s="179">
        <v>4.1212999841407097E-2</v>
      </c>
      <c r="AL151" s="179">
        <v>0.102317447555796</v>
      </c>
      <c r="AM151" s="135"/>
    </row>
    <row r="152" spans="1:39" x14ac:dyDescent="0.45">
      <c r="A152" s="78" t="s">
        <v>217</v>
      </c>
      <c r="B152" s="78" t="s">
        <v>66</v>
      </c>
      <c r="C152" s="78" t="s">
        <v>772</v>
      </c>
      <c r="D152" s="175">
        <v>11.327384505792001</v>
      </c>
      <c r="E152" s="175">
        <v>0.21520566454434401</v>
      </c>
      <c r="F152" s="175">
        <v>0.24239764381364401</v>
      </c>
      <c r="G152" s="175">
        <v>0.25549859741525599</v>
      </c>
      <c r="H152" s="175">
        <v>0.28352063710358899</v>
      </c>
      <c r="I152" s="175">
        <v>0.314382883526929</v>
      </c>
      <c r="J152" s="175">
        <v>0.27593008459700602</v>
      </c>
      <c r="K152" s="175">
        <v>0.28763093628699599</v>
      </c>
      <c r="L152" s="175">
        <v>0.31824316451183099</v>
      </c>
      <c r="M152" s="175">
        <v>0.37678742587353897</v>
      </c>
      <c r="N152" s="175">
        <v>0.453543012814281</v>
      </c>
      <c r="O152" s="175">
        <v>0.37133702914615102</v>
      </c>
      <c r="P152" s="175">
        <v>0.33675451192907102</v>
      </c>
      <c r="Q152" s="175">
        <v>0.32485364568027802</v>
      </c>
      <c r="R152" s="175">
        <v>0.35167559801579301</v>
      </c>
      <c r="S152" s="175">
        <v>0.43745184155856098</v>
      </c>
      <c r="T152" s="175">
        <v>0.288150974139884</v>
      </c>
      <c r="U152" s="175">
        <v>0.36065625170605797</v>
      </c>
      <c r="V152" s="178">
        <v>0.201764686192766</v>
      </c>
      <c r="W152" s="178">
        <v>0.23027676155016699</v>
      </c>
      <c r="X152" s="178">
        <v>0.248308074026279</v>
      </c>
      <c r="Y152" s="178">
        <v>0.263409173215924</v>
      </c>
      <c r="Z152" s="178">
        <v>0.27423996157511898</v>
      </c>
      <c r="AA152" s="178">
        <v>0.25400848895217198</v>
      </c>
      <c r="AB152" s="178">
        <v>0.27047968786961801</v>
      </c>
      <c r="AC152" s="178">
        <v>0.30657231500566201</v>
      </c>
      <c r="AD152" s="178">
        <v>0.36158631940449298</v>
      </c>
      <c r="AE152" s="178">
        <v>0.43935197986719199</v>
      </c>
      <c r="AF152" s="178">
        <v>0.37321716599890098</v>
      </c>
      <c r="AG152" s="178">
        <v>0.35028549683211002</v>
      </c>
      <c r="AH152" s="178">
        <v>0.344045042597449</v>
      </c>
      <c r="AI152" s="178">
        <v>0.380957729424587</v>
      </c>
      <c r="AJ152" s="178">
        <v>0.487855510376977</v>
      </c>
      <c r="AK152" s="178">
        <v>0.354435798927277</v>
      </c>
      <c r="AL152" s="178">
        <v>0.69257041131209096</v>
      </c>
      <c r="AM152" s="135"/>
    </row>
    <row r="153" spans="1:39" x14ac:dyDescent="0.45">
      <c r="A153" s="76" t="s">
        <v>219</v>
      </c>
      <c r="B153" s="76" t="s">
        <v>66</v>
      </c>
      <c r="C153" s="76" t="s">
        <v>773</v>
      </c>
      <c r="D153" s="176">
        <v>2.2911767718190301</v>
      </c>
      <c r="E153" s="176">
        <v>4.34231607161829E-2</v>
      </c>
      <c r="F153" s="176">
        <v>5.03436644507749E-2</v>
      </c>
      <c r="G153" s="176">
        <v>5.3963927965113498E-2</v>
      </c>
      <c r="H153" s="176">
        <v>5.8454254810246201E-2</v>
      </c>
      <c r="I153" s="176">
        <v>6.5944800037427406E-2</v>
      </c>
      <c r="J153" s="176">
        <v>5.9274314501339499E-2</v>
      </c>
      <c r="K153" s="176">
        <v>5.8644268641109297E-2</v>
      </c>
      <c r="L153" s="176">
        <v>6.2974583839199405E-2</v>
      </c>
      <c r="M153" s="176">
        <v>7.5375486485000101E-2</v>
      </c>
      <c r="N153" s="176">
        <v>9.4166854284564297E-2</v>
      </c>
      <c r="O153" s="176">
        <v>7.6055535984931102E-2</v>
      </c>
      <c r="P153" s="176">
        <v>6.8544989301869502E-2</v>
      </c>
      <c r="Q153" s="176">
        <v>6.2474547442191303E-2</v>
      </c>
      <c r="R153" s="176">
        <v>6.6854866279982203E-2</v>
      </c>
      <c r="S153" s="176">
        <v>8.73663592852542E-2</v>
      </c>
      <c r="T153" s="176">
        <v>6.0834428060004699E-2</v>
      </c>
      <c r="U153" s="176">
        <v>7.4455419514505197E-2</v>
      </c>
      <c r="V153" s="179">
        <v>3.97728950180238E-2</v>
      </c>
      <c r="W153" s="179">
        <v>4.695341767906E-2</v>
      </c>
      <c r="X153" s="179">
        <v>5.3103865362259597E-2</v>
      </c>
      <c r="Y153" s="179">
        <v>5.4994002942950197E-2</v>
      </c>
      <c r="Z153" s="179">
        <v>5.39439265092332E-2</v>
      </c>
      <c r="AA153" s="179">
        <v>5.0443671730176498E-2</v>
      </c>
      <c r="AB153" s="179">
        <v>5.2143795480004099E-2</v>
      </c>
      <c r="AC153" s="179">
        <v>5.9334318868980399E-2</v>
      </c>
      <c r="AD153" s="179">
        <v>7.0435126882560095E-2</v>
      </c>
      <c r="AE153" s="179">
        <v>8.8996477939500607E-2</v>
      </c>
      <c r="AF153" s="179">
        <v>7.59455279775893E-2</v>
      </c>
      <c r="AG153" s="179">
        <v>7.1685217875080406E-2</v>
      </c>
      <c r="AH153" s="179">
        <v>6.7474911412272201E-2</v>
      </c>
      <c r="AI153" s="179">
        <v>7.4785443536530494E-2</v>
      </c>
      <c r="AJ153" s="179">
        <v>9.9727259019294301E-2</v>
      </c>
      <c r="AK153" s="179">
        <v>7.3985385301317597E-2</v>
      </c>
      <c r="AL153" s="179">
        <v>0.13830006668449901</v>
      </c>
      <c r="AM153" s="135"/>
    </row>
    <row r="154" spans="1:39" x14ac:dyDescent="0.45">
      <c r="A154" s="76" t="s">
        <v>219</v>
      </c>
      <c r="B154" s="76" t="s">
        <v>66</v>
      </c>
      <c r="C154" s="76" t="s">
        <v>774</v>
      </c>
      <c r="D154" s="176">
        <v>7.1778924695879702</v>
      </c>
      <c r="E154" s="176">
        <v>0.148780829565788</v>
      </c>
      <c r="F154" s="176">
        <v>0.16378192147603099</v>
      </c>
      <c r="G154" s="176">
        <v>0.16932232475488099</v>
      </c>
      <c r="H154" s="176">
        <v>0.18401339409897899</v>
      </c>
      <c r="I154" s="176">
        <v>0.210845347162433</v>
      </c>
      <c r="J154" s="176">
        <v>0.18427341302542299</v>
      </c>
      <c r="K154" s="176">
        <v>0.19483418173023401</v>
      </c>
      <c r="L154" s="176">
        <v>0.21688578683829099</v>
      </c>
      <c r="M154" s="176">
        <v>0.25114828076128498</v>
      </c>
      <c r="N154" s="176">
        <v>0.29856173192559299</v>
      </c>
      <c r="O154" s="176">
        <v>0.24147757684314899</v>
      </c>
      <c r="P154" s="176">
        <v>0.211605402485885</v>
      </c>
      <c r="Q154" s="176">
        <v>0.197174352068232</v>
      </c>
      <c r="R154" s="176">
        <v>0.20616500648643701</v>
      </c>
      <c r="S154" s="176">
        <v>0.25208834918766099</v>
      </c>
      <c r="T154" s="176">
        <v>0.165732063424363</v>
      </c>
      <c r="U154" s="176">
        <v>0.194844182458174</v>
      </c>
      <c r="V154" s="179">
        <v>0.14147029744153</v>
      </c>
      <c r="W154" s="179">
        <v>0.157001427932601</v>
      </c>
      <c r="X154" s="179">
        <v>0.162931859601117</v>
      </c>
      <c r="Y154" s="179">
        <v>0.16991236770335</v>
      </c>
      <c r="Z154" s="179">
        <v>0.18421340865778199</v>
      </c>
      <c r="AA154" s="179">
        <v>0.17430268726908099</v>
      </c>
      <c r="AB154" s="179">
        <v>0.18825370274560699</v>
      </c>
      <c r="AC154" s="179">
        <v>0.21127537846385999</v>
      </c>
      <c r="AD154" s="179">
        <v>0.24572788621771799</v>
      </c>
      <c r="AE154" s="179">
        <v>0.29352136504375098</v>
      </c>
      <c r="AF154" s="179">
        <v>0.244947829438385</v>
      </c>
      <c r="AG154" s="179">
        <v>0.22196615663189301</v>
      </c>
      <c r="AH154" s="179">
        <v>0.20990527873605799</v>
      </c>
      <c r="AI154" s="179">
        <v>0.224166316778729</v>
      </c>
      <c r="AJ154" s="179">
        <v>0.28518075794165598</v>
      </c>
      <c r="AK154" s="179">
        <v>0.20286476626618399</v>
      </c>
      <c r="AL154" s="179">
        <v>0.36871683842582798</v>
      </c>
      <c r="AM154" s="135"/>
    </row>
    <row r="155" spans="1:39" x14ac:dyDescent="0.45">
      <c r="A155" s="76" t="s">
        <v>219</v>
      </c>
      <c r="B155" s="76" t="s">
        <v>66</v>
      </c>
      <c r="C155" s="76" t="s">
        <v>775</v>
      </c>
      <c r="D155" s="176">
        <v>1.22087886620702</v>
      </c>
      <c r="E155" s="176">
        <v>1.6401193821865501E-2</v>
      </c>
      <c r="F155" s="176">
        <v>2.0721508292015401E-2</v>
      </c>
      <c r="G155" s="176">
        <v>2.3141684453534601E-2</v>
      </c>
      <c r="H155" s="176">
        <v>2.6291913754685599E-2</v>
      </c>
      <c r="I155" s="176">
        <v>2.5431851151831698E-2</v>
      </c>
      <c r="J155" s="176">
        <v>2.3031676446192799E-2</v>
      </c>
      <c r="K155" s="176">
        <v>2.4001747056388498E-2</v>
      </c>
      <c r="L155" s="176">
        <v>2.6281913026745402E-2</v>
      </c>
      <c r="M155" s="176">
        <v>3.4442507025917501E-2</v>
      </c>
      <c r="N155" s="176">
        <v>4.3573171635285297E-2</v>
      </c>
      <c r="O155" s="176">
        <v>3.6942689010957999E-2</v>
      </c>
      <c r="P155" s="176">
        <v>3.7002693378599003E-2</v>
      </c>
      <c r="Q155" s="176">
        <v>4.1142994745826E-2</v>
      </c>
      <c r="R155" s="176">
        <v>4.84535268700843E-2</v>
      </c>
      <c r="S155" s="176">
        <v>6.2304535067208497E-2</v>
      </c>
      <c r="T155" s="176">
        <v>3.9162850613673902E-2</v>
      </c>
      <c r="U155" s="176">
        <v>5.3563898847507001E-2</v>
      </c>
      <c r="V155" s="179">
        <v>1.46510664323372E-2</v>
      </c>
      <c r="W155" s="179">
        <v>1.8981381630427299E-2</v>
      </c>
      <c r="X155" s="179">
        <v>2.3531712843200901E-2</v>
      </c>
      <c r="Y155" s="179">
        <v>2.6171905019403599E-2</v>
      </c>
      <c r="Z155" s="179">
        <v>2.64319239458479E-2</v>
      </c>
      <c r="AA155" s="179">
        <v>2.1261547600784199E-2</v>
      </c>
      <c r="AB155" s="179">
        <v>2.16715774463308E-2</v>
      </c>
      <c r="AC155" s="179">
        <v>2.5421850423891501E-2</v>
      </c>
      <c r="AD155" s="179">
        <v>3.2102336687919598E-2</v>
      </c>
      <c r="AE155" s="179">
        <v>4.0782968539980202E-2</v>
      </c>
      <c r="AF155" s="179">
        <v>3.5922614761061497E-2</v>
      </c>
      <c r="AG155" s="179">
        <v>3.7822753069692197E-2</v>
      </c>
      <c r="AH155" s="179">
        <v>4.25130944736282E-2</v>
      </c>
      <c r="AI155" s="179">
        <v>5.2253803487345797E-2</v>
      </c>
      <c r="AJ155" s="179">
        <v>6.5224747625735796E-2</v>
      </c>
      <c r="AK155" s="179">
        <v>4.7653468634871403E-2</v>
      </c>
      <c r="AL155" s="179">
        <v>0.106587758386245</v>
      </c>
      <c r="AM155" s="135"/>
    </row>
    <row r="156" spans="1:39" x14ac:dyDescent="0.45">
      <c r="A156" s="76" t="s">
        <v>219</v>
      </c>
      <c r="B156" s="76" t="s">
        <v>66</v>
      </c>
      <c r="C156" s="76" t="s">
        <v>776</v>
      </c>
      <c r="D156" s="176">
        <v>0.63743639817797804</v>
      </c>
      <c r="E156" s="176">
        <v>6.6004804405068399E-3</v>
      </c>
      <c r="F156" s="176">
        <v>7.5505495948222203E-3</v>
      </c>
      <c r="G156" s="176">
        <v>9.0706602417268307E-3</v>
      </c>
      <c r="H156" s="176">
        <v>1.47610744396789E-2</v>
      </c>
      <c r="I156" s="176">
        <v>1.2160885175236801E-2</v>
      </c>
      <c r="J156" s="176">
        <v>9.3506806240513593E-3</v>
      </c>
      <c r="K156" s="176">
        <v>1.01507388592643E-2</v>
      </c>
      <c r="L156" s="176">
        <v>1.2100880807595899E-2</v>
      </c>
      <c r="M156" s="176">
        <v>1.5821151601336101E-2</v>
      </c>
      <c r="N156" s="176">
        <v>1.72412549688391E-2</v>
      </c>
      <c r="O156" s="176">
        <v>1.6861227307112901E-2</v>
      </c>
      <c r="P156" s="176">
        <v>1.9601426762717301E-2</v>
      </c>
      <c r="Q156" s="176">
        <v>2.4061751424029498E-2</v>
      </c>
      <c r="R156" s="176">
        <v>3.0202198379288898E-2</v>
      </c>
      <c r="S156" s="176">
        <v>3.5692598018437799E-2</v>
      </c>
      <c r="T156" s="176">
        <v>2.2421632041842901E-2</v>
      </c>
      <c r="U156" s="176">
        <v>3.7792750885871799E-2</v>
      </c>
      <c r="V156" s="179">
        <v>5.8704273008750203E-3</v>
      </c>
      <c r="W156" s="179">
        <v>7.3405343080788204E-3</v>
      </c>
      <c r="X156" s="179">
        <v>8.7406362197014805E-3</v>
      </c>
      <c r="Y156" s="179">
        <v>1.2330897550219599E-2</v>
      </c>
      <c r="Z156" s="179">
        <v>9.65070246225622E-3</v>
      </c>
      <c r="AA156" s="179">
        <v>8.0005823521295105E-3</v>
      </c>
      <c r="AB156" s="179">
        <v>8.4106121976761407E-3</v>
      </c>
      <c r="AC156" s="179">
        <v>1.05407672489306E-2</v>
      </c>
      <c r="AD156" s="179">
        <v>1.33209696162956E-2</v>
      </c>
      <c r="AE156" s="179">
        <v>1.6051168343959799E-2</v>
      </c>
      <c r="AF156" s="179">
        <v>1.6401193821865501E-2</v>
      </c>
      <c r="AG156" s="179">
        <v>1.88113692554445E-2</v>
      </c>
      <c r="AH156" s="179">
        <v>2.4151757975490899E-2</v>
      </c>
      <c r="AI156" s="179">
        <v>2.9752165621981599E-2</v>
      </c>
      <c r="AJ156" s="179">
        <v>3.7722745790290599E-2</v>
      </c>
      <c r="AK156" s="179">
        <v>2.9932178724904501E-2</v>
      </c>
      <c r="AL156" s="179">
        <v>7.8965747815518197E-2</v>
      </c>
      <c r="AM156" s="135"/>
    </row>
    <row r="157" spans="1:39" x14ac:dyDescent="0.45">
      <c r="A157" s="78" t="s">
        <v>217</v>
      </c>
      <c r="B157" s="78" t="s">
        <v>67</v>
      </c>
      <c r="C157" s="78" t="s">
        <v>777</v>
      </c>
      <c r="D157" s="175">
        <v>7.7463938500744103</v>
      </c>
      <c r="E157" s="175">
        <v>0.146740681065995</v>
      </c>
      <c r="F157" s="175">
        <v>0.167722208284455</v>
      </c>
      <c r="G157" s="175">
        <v>0.183583362797552</v>
      </c>
      <c r="H157" s="175">
        <v>0.19046386362038301</v>
      </c>
      <c r="I157" s="175">
        <v>0.19420413587000401</v>
      </c>
      <c r="J157" s="175">
        <v>0.190823889826229</v>
      </c>
      <c r="K157" s="175">
        <v>0.200724610486989</v>
      </c>
      <c r="L157" s="175">
        <v>0.21778585235290501</v>
      </c>
      <c r="M157" s="175">
        <v>0.250288218158431</v>
      </c>
      <c r="N157" s="175">
        <v>0.28594081326510901</v>
      </c>
      <c r="O157" s="175">
        <v>0.24301768894593401</v>
      </c>
      <c r="P157" s="175">
        <v>0.24192760960045601</v>
      </c>
      <c r="Q157" s="175">
        <v>0.23908740286544999</v>
      </c>
      <c r="R157" s="175">
        <v>0.25977890897364497</v>
      </c>
      <c r="S157" s="175">
        <v>0.28961108041914801</v>
      </c>
      <c r="T157" s="175">
        <v>0.19179396043642499</v>
      </c>
      <c r="U157" s="175">
        <v>0.274059948472196</v>
      </c>
      <c r="V157" s="178">
        <v>0.139910183882865</v>
      </c>
      <c r="W157" s="178">
        <v>0.15737145486638701</v>
      </c>
      <c r="X157" s="178">
        <v>0.174282685813201</v>
      </c>
      <c r="Y157" s="178">
        <v>0.181803233224203</v>
      </c>
      <c r="Z157" s="178">
        <v>0.17951306652590601</v>
      </c>
      <c r="AA157" s="178">
        <v>0.16932232475488099</v>
      </c>
      <c r="AB157" s="178">
        <v>0.187463645238334</v>
      </c>
      <c r="AC157" s="178">
        <v>0.21031530858160399</v>
      </c>
      <c r="AD157" s="178">
        <v>0.23854736355668099</v>
      </c>
      <c r="AE157" s="178">
        <v>0.27628011007491199</v>
      </c>
      <c r="AF157" s="178">
        <v>0.243927755188488</v>
      </c>
      <c r="AG157" s="178">
        <v>0.246997978666118</v>
      </c>
      <c r="AH157" s="178">
        <v>0.24774803326163</v>
      </c>
      <c r="AI157" s="178">
        <v>0.27294986767083801</v>
      </c>
      <c r="AJ157" s="178">
        <v>0.31145267024046103</v>
      </c>
      <c r="AK157" s="178">
        <v>0.23344699230719901</v>
      </c>
      <c r="AL157" s="178">
        <v>0.50750694077939495</v>
      </c>
      <c r="AM157" s="135"/>
    </row>
    <row r="158" spans="1:39" x14ac:dyDescent="0.45">
      <c r="A158" s="76" t="s">
        <v>219</v>
      </c>
      <c r="B158" s="76" t="s">
        <v>67</v>
      </c>
      <c r="C158" s="76" t="s">
        <v>778</v>
      </c>
      <c r="D158" s="176">
        <v>3.9840999975296301</v>
      </c>
      <c r="E158" s="176">
        <v>7.63355563672556E-2</v>
      </c>
      <c r="F158" s="176">
        <v>8.7216348366151802E-2</v>
      </c>
      <c r="G158" s="176">
        <v>9.5496951100605798E-2</v>
      </c>
      <c r="H158" s="176">
        <v>9.8567174578235495E-2</v>
      </c>
      <c r="I158" s="176">
        <v>0.101857414070549</v>
      </c>
      <c r="J158" s="176">
        <v>9.6817047188707206E-2</v>
      </c>
      <c r="K158" s="176">
        <v>0.103017498511608</v>
      </c>
      <c r="L158" s="176">
        <v>0.113528263576718</v>
      </c>
      <c r="M158" s="176">
        <v>0.12798931617819201</v>
      </c>
      <c r="N158" s="176">
        <v>0.14977090163186399</v>
      </c>
      <c r="O158" s="176">
        <v>0.127749298707628</v>
      </c>
      <c r="P158" s="176">
        <v>0.12484908760498099</v>
      </c>
      <c r="Q158" s="176">
        <v>0.119158673407029</v>
      </c>
      <c r="R158" s="176">
        <v>0.12727926449443999</v>
      </c>
      <c r="S158" s="176">
        <v>0.144620526742681</v>
      </c>
      <c r="T158" s="176">
        <v>9.8387161475312596E-2</v>
      </c>
      <c r="U158" s="176">
        <v>0.135799884699458</v>
      </c>
      <c r="V158" s="179">
        <v>7.2655288485276096E-2</v>
      </c>
      <c r="W158" s="179">
        <v>8.2145979300489697E-2</v>
      </c>
      <c r="X158" s="179">
        <v>9.0116559468798693E-2</v>
      </c>
      <c r="Y158" s="179">
        <v>9.3226785858189096E-2</v>
      </c>
      <c r="Z158" s="179">
        <v>9.4606886313931396E-2</v>
      </c>
      <c r="AA158" s="179">
        <v>8.9366504873286595E-2</v>
      </c>
      <c r="AB158" s="179">
        <v>9.8617178217936294E-2</v>
      </c>
      <c r="AC158" s="179">
        <v>0.111428110709284</v>
      </c>
      <c r="AD158" s="179">
        <v>0.12481908542116001</v>
      </c>
      <c r="AE158" s="179">
        <v>0.14795076914675501</v>
      </c>
      <c r="AF158" s="179">
        <v>0.130529501074993</v>
      </c>
      <c r="AG158" s="179">
        <v>0.13029948433236899</v>
      </c>
      <c r="AH158" s="179">
        <v>0.12701924556799599</v>
      </c>
      <c r="AI158" s="179">
        <v>0.13687996331699601</v>
      </c>
      <c r="AJ158" s="179">
        <v>0.1593916019103</v>
      </c>
      <c r="AK158" s="179">
        <v>0.119468695973174</v>
      </c>
      <c r="AL158" s="179">
        <v>0.24713798885728</v>
      </c>
      <c r="AM158" s="135"/>
    </row>
    <row r="159" spans="1:39" x14ac:dyDescent="0.45">
      <c r="A159" s="76" t="s">
        <v>219</v>
      </c>
      <c r="B159" s="76" t="s">
        <v>67</v>
      </c>
      <c r="C159" s="76" t="s">
        <v>779</v>
      </c>
      <c r="D159" s="176">
        <v>0.54913997119428903</v>
      </c>
      <c r="E159" s="176">
        <v>8.2506005506335495E-3</v>
      </c>
      <c r="F159" s="176">
        <v>1.0070733035743001E-2</v>
      </c>
      <c r="G159" s="176">
        <v>1.11308101974002E-2</v>
      </c>
      <c r="H159" s="176">
        <v>1.2130882991416399E-2</v>
      </c>
      <c r="I159" s="176">
        <v>1.18408618811517E-2</v>
      </c>
      <c r="J159" s="176">
        <v>1.15808429547075E-2</v>
      </c>
      <c r="K159" s="176">
        <v>1.24409055575614E-2</v>
      </c>
      <c r="L159" s="176">
        <v>1.3841007469184E-2</v>
      </c>
      <c r="M159" s="176">
        <v>1.6101171983660598E-2</v>
      </c>
      <c r="N159" s="176">
        <v>1.7211252785018599E-2</v>
      </c>
      <c r="O159" s="176">
        <v>1.4481054057354399E-2</v>
      </c>
      <c r="P159" s="176">
        <v>1.69012302188736E-2</v>
      </c>
      <c r="Q159" s="176">
        <v>1.9621428218597602E-2</v>
      </c>
      <c r="R159" s="176">
        <v>2.32516924608764E-2</v>
      </c>
      <c r="S159" s="176">
        <v>2.44117769019352E-2</v>
      </c>
      <c r="T159" s="176">
        <v>1.4871082447020701E-2</v>
      </c>
      <c r="U159" s="176">
        <v>2.4251765254892602E-2</v>
      </c>
      <c r="V159" s="179">
        <v>8.2205983668130703E-3</v>
      </c>
      <c r="W159" s="179">
        <v>9.3206784402308698E-3</v>
      </c>
      <c r="X159" s="179">
        <v>1.07407818077339E-2</v>
      </c>
      <c r="Y159" s="179">
        <v>1.1510837859126301E-2</v>
      </c>
      <c r="Z159" s="179">
        <v>1.21408837193565E-2</v>
      </c>
      <c r="AA159" s="179">
        <v>1.01507388592643E-2</v>
      </c>
      <c r="AB159" s="179">
        <v>1.13008225723829E-2</v>
      </c>
      <c r="AC159" s="179">
        <v>1.34109761677571E-2</v>
      </c>
      <c r="AD159" s="179">
        <v>1.53111144763878E-2</v>
      </c>
      <c r="AE159" s="179">
        <v>1.63211879983442E-2</v>
      </c>
      <c r="AF159" s="179">
        <v>1.57411457778148E-2</v>
      </c>
      <c r="AG159" s="179">
        <v>1.82213263069749E-2</v>
      </c>
      <c r="AH159" s="179">
        <v>2.0461489365571201E-2</v>
      </c>
      <c r="AI159" s="179">
        <v>2.3741728129944299E-2</v>
      </c>
      <c r="AJ159" s="179">
        <v>2.41017543357901E-2</v>
      </c>
      <c r="AK159" s="179">
        <v>1.88813743510256E-2</v>
      </c>
      <c r="AL159" s="179">
        <v>4.7173433693743598E-2</v>
      </c>
      <c r="AM159" s="135"/>
    </row>
    <row r="160" spans="1:39" x14ac:dyDescent="0.45">
      <c r="A160" s="76" t="s">
        <v>219</v>
      </c>
      <c r="B160" s="76" t="s">
        <v>67</v>
      </c>
      <c r="C160" s="76" t="s">
        <v>780</v>
      </c>
      <c r="D160" s="176">
        <v>1.8528248647458501</v>
      </c>
      <c r="E160" s="176">
        <v>3.5562588555215699E-2</v>
      </c>
      <c r="F160" s="176">
        <v>4.1182997657586602E-2</v>
      </c>
      <c r="G160" s="176">
        <v>4.5353301208634102E-2</v>
      </c>
      <c r="H160" s="176">
        <v>4.7123430054042799E-2</v>
      </c>
      <c r="I160" s="176">
        <v>4.7843482465734402E-2</v>
      </c>
      <c r="J160" s="176">
        <v>4.7563462083409898E-2</v>
      </c>
      <c r="K160" s="176">
        <v>4.9863629509647102E-2</v>
      </c>
      <c r="L160" s="176">
        <v>5.3383885744584102E-2</v>
      </c>
      <c r="M160" s="176">
        <v>6.1914506677542197E-2</v>
      </c>
      <c r="N160" s="176">
        <v>7.0345120331098701E-2</v>
      </c>
      <c r="O160" s="176">
        <v>5.8864284655792798E-2</v>
      </c>
      <c r="P160" s="176">
        <v>5.5144013862052602E-2</v>
      </c>
      <c r="Q160" s="176">
        <v>5.4183943979797103E-2</v>
      </c>
      <c r="R160" s="176">
        <v>6.0614412045321198E-2</v>
      </c>
      <c r="S160" s="176">
        <v>6.8054953632801604E-2</v>
      </c>
      <c r="T160" s="176">
        <v>4.5113283738070199E-2</v>
      </c>
      <c r="U160" s="176">
        <v>6.5064735978693194E-2</v>
      </c>
      <c r="V160" s="179">
        <v>3.4452507753857699E-2</v>
      </c>
      <c r="W160" s="179">
        <v>3.7652740694709502E-2</v>
      </c>
      <c r="X160" s="179">
        <v>4.3113138150037901E-2</v>
      </c>
      <c r="Y160" s="179">
        <v>4.5603319407138201E-2</v>
      </c>
      <c r="Z160" s="179">
        <v>4.4833263355745702E-2</v>
      </c>
      <c r="AA160" s="179">
        <v>4.2673106120670698E-2</v>
      </c>
      <c r="AB160" s="179">
        <v>4.6203363083547902E-2</v>
      </c>
      <c r="AC160" s="179">
        <v>5.0453672458116702E-2</v>
      </c>
      <c r="AD160" s="179">
        <v>5.8344246802904398E-2</v>
      </c>
      <c r="AE160" s="179">
        <v>6.5464765096299699E-2</v>
      </c>
      <c r="AF160" s="179">
        <v>5.6244093935470398E-2</v>
      </c>
      <c r="AG160" s="179">
        <v>5.6154087384008997E-2</v>
      </c>
      <c r="AH160" s="179">
        <v>5.6344101214872003E-2</v>
      </c>
      <c r="AI160" s="179">
        <v>6.4274678471420404E-2</v>
      </c>
      <c r="AJ160" s="179">
        <v>7.2435272470592504E-2</v>
      </c>
      <c r="AK160" s="179">
        <v>5.3023859538738297E-2</v>
      </c>
      <c r="AL160" s="179">
        <v>0.118378616627696</v>
      </c>
      <c r="AM160" s="135"/>
    </row>
    <row r="161" spans="1:39" x14ac:dyDescent="0.45">
      <c r="A161" s="76" t="s">
        <v>219</v>
      </c>
      <c r="B161" s="76" t="s">
        <v>67</v>
      </c>
      <c r="C161" s="76" t="s">
        <v>781</v>
      </c>
      <c r="D161" s="176">
        <v>1.36032901660464</v>
      </c>
      <c r="E161" s="176">
        <v>2.6591935592890401E-2</v>
      </c>
      <c r="F161" s="176">
        <v>2.92521292249735E-2</v>
      </c>
      <c r="G161" s="176">
        <v>3.1602300290911503E-2</v>
      </c>
      <c r="H161" s="176">
        <v>3.26423759966884E-2</v>
      </c>
      <c r="I161" s="176">
        <v>3.2662377452568697E-2</v>
      </c>
      <c r="J161" s="176">
        <v>3.4862537599404303E-2</v>
      </c>
      <c r="K161" s="176">
        <v>3.5402576908173097E-2</v>
      </c>
      <c r="L161" s="176">
        <v>3.70326955624194E-2</v>
      </c>
      <c r="M161" s="176">
        <v>4.42832233190368E-2</v>
      </c>
      <c r="N161" s="176">
        <v>4.8613538517126902E-2</v>
      </c>
      <c r="O161" s="176">
        <v>4.19230515251586E-2</v>
      </c>
      <c r="P161" s="176">
        <v>4.5033277914548898E-2</v>
      </c>
      <c r="Q161" s="176">
        <v>4.6123357260026601E-2</v>
      </c>
      <c r="R161" s="176">
        <v>4.8633539973007199E-2</v>
      </c>
      <c r="S161" s="176">
        <v>5.2523823141730201E-2</v>
      </c>
      <c r="T161" s="176">
        <v>3.3422432776020999E-2</v>
      </c>
      <c r="U161" s="176">
        <v>4.8943562539152198E-2</v>
      </c>
      <c r="V161" s="179">
        <v>2.4581789276917902E-2</v>
      </c>
      <c r="W161" s="179">
        <v>2.8252056430957299E-2</v>
      </c>
      <c r="X161" s="179">
        <v>3.0312206386630701E-2</v>
      </c>
      <c r="Y161" s="179">
        <v>3.1462290099749303E-2</v>
      </c>
      <c r="Z161" s="179">
        <v>2.7932033136872099E-2</v>
      </c>
      <c r="AA161" s="179">
        <v>2.7131974901659198E-2</v>
      </c>
      <c r="AB161" s="179">
        <v>3.1342281364467303E-2</v>
      </c>
      <c r="AC161" s="179">
        <v>3.5022549246446898E-2</v>
      </c>
      <c r="AD161" s="179">
        <v>4.0072916856228699E-2</v>
      </c>
      <c r="AE161" s="179">
        <v>4.6543387833513403E-2</v>
      </c>
      <c r="AF161" s="179">
        <v>4.14130144002103E-2</v>
      </c>
      <c r="AG161" s="179">
        <v>4.2323080642765097E-2</v>
      </c>
      <c r="AH161" s="179">
        <v>4.3923197113191002E-2</v>
      </c>
      <c r="AI161" s="179">
        <v>4.8053497752477803E-2</v>
      </c>
      <c r="AJ161" s="179">
        <v>5.5524041523778801E-2</v>
      </c>
      <c r="AK161" s="179">
        <v>4.2073062444260997E-2</v>
      </c>
      <c r="AL161" s="179">
        <v>9.4816901600674797E-2</v>
      </c>
      <c r="AM161" s="135"/>
    </row>
    <row r="162" spans="1:39" x14ac:dyDescent="0.45">
      <c r="A162" s="78" t="s">
        <v>217</v>
      </c>
      <c r="B162" s="78" t="s">
        <v>68</v>
      </c>
      <c r="C162" s="78" t="s">
        <v>782</v>
      </c>
      <c r="D162" s="175">
        <v>8.2105676366890794</v>
      </c>
      <c r="E162" s="175">
        <v>0.14238036368408499</v>
      </c>
      <c r="F162" s="175">
        <v>0.16254183121145099</v>
      </c>
      <c r="G162" s="175">
        <v>0.17835298208484701</v>
      </c>
      <c r="H162" s="175">
        <v>0.204014849979302</v>
      </c>
      <c r="I162" s="175">
        <v>0.213445536426875</v>
      </c>
      <c r="J162" s="175">
        <v>0.197384367354975</v>
      </c>
      <c r="K162" s="175">
        <v>0.202494739332398</v>
      </c>
      <c r="L162" s="175">
        <v>0.226216466006462</v>
      </c>
      <c r="M162" s="175">
        <v>0.25621864982694698</v>
      </c>
      <c r="N162" s="175">
        <v>0.30819243293196902</v>
      </c>
      <c r="O162" s="175">
        <v>0.291281201985155</v>
      </c>
      <c r="P162" s="175">
        <v>0.27861027968496999</v>
      </c>
      <c r="Q162" s="175">
        <v>0.26361918850266702</v>
      </c>
      <c r="R162" s="175">
        <v>0.28456071280936601</v>
      </c>
      <c r="S162" s="175">
        <v>0.30320206968982799</v>
      </c>
      <c r="T162" s="175">
        <v>0.21223544834611499</v>
      </c>
      <c r="U162" s="175">
        <v>0.30497219853523699</v>
      </c>
      <c r="V162" s="178">
        <v>0.13815005576539599</v>
      </c>
      <c r="W162" s="178">
        <v>0.155011283072509</v>
      </c>
      <c r="X162" s="178">
        <v>0.16980235969600899</v>
      </c>
      <c r="Y162" s="178">
        <v>0.18854372385587201</v>
      </c>
      <c r="Z162" s="178">
        <v>0.190673878907126</v>
      </c>
      <c r="AA162" s="178">
        <v>0.17328261301918499</v>
      </c>
      <c r="AB162" s="178">
        <v>0.18502346762093499</v>
      </c>
      <c r="AC162" s="178">
        <v>0.21219544543435501</v>
      </c>
      <c r="AD162" s="178">
        <v>0.24471781269576101</v>
      </c>
      <c r="AE162" s="178">
        <v>0.29223127113947001</v>
      </c>
      <c r="AF162" s="178">
        <v>0.28294059488306</v>
      </c>
      <c r="AG162" s="178">
        <v>0.27348990697960701</v>
      </c>
      <c r="AH162" s="178">
        <v>0.26560933336275899</v>
      </c>
      <c r="AI162" s="178">
        <v>0.29130120344103499</v>
      </c>
      <c r="AJ162" s="178">
        <v>0.32581371556253402</v>
      </c>
      <c r="AK162" s="178">
        <v>0.25367846493014601</v>
      </c>
      <c r="AL162" s="178">
        <v>0.53837918793067496</v>
      </c>
      <c r="AM162" s="135"/>
    </row>
    <row r="163" spans="1:39" x14ac:dyDescent="0.45">
      <c r="A163" s="76" t="s">
        <v>219</v>
      </c>
      <c r="B163" s="76" t="s">
        <v>68</v>
      </c>
      <c r="C163" s="76" t="s">
        <v>783</v>
      </c>
      <c r="D163" s="176">
        <v>4.6157959778699604</v>
      </c>
      <c r="E163" s="176">
        <v>8.6656307601502697E-2</v>
      </c>
      <c r="F163" s="176">
        <v>9.6807046460767002E-2</v>
      </c>
      <c r="G163" s="176">
        <v>0.104027572033564</v>
      </c>
      <c r="H163" s="176">
        <v>0.118578631186499</v>
      </c>
      <c r="I163" s="176">
        <v>0.119968732370182</v>
      </c>
      <c r="J163" s="176">
        <v>0.114128307253127</v>
      </c>
      <c r="K163" s="176">
        <v>0.11796858678215</v>
      </c>
      <c r="L163" s="176">
        <v>0.13363972746438299</v>
      </c>
      <c r="M163" s="176">
        <v>0.15389120154321101</v>
      </c>
      <c r="N163" s="176">
        <v>0.18073315533460599</v>
      </c>
      <c r="O163" s="176">
        <v>0.16583207070376399</v>
      </c>
      <c r="P163" s="176">
        <v>0.152821123653614</v>
      </c>
      <c r="Q163" s="176">
        <v>0.13865009216240401</v>
      </c>
      <c r="R163" s="176">
        <v>0.14765074730854999</v>
      </c>
      <c r="S163" s="176">
        <v>0.16317187707168099</v>
      </c>
      <c r="T163" s="176">
        <v>0.11483835893687901</v>
      </c>
      <c r="U163" s="176">
        <v>0.15697142574878101</v>
      </c>
      <c r="V163" s="179">
        <v>8.3916108145898394E-2</v>
      </c>
      <c r="W163" s="179">
        <v>9.1126632990755102E-2</v>
      </c>
      <c r="X163" s="179">
        <v>0.10010728668101999</v>
      </c>
      <c r="Y163" s="179">
        <v>0.10738781662145799</v>
      </c>
      <c r="Z163" s="179">
        <v>0.10765783627584299</v>
      </c>
      <c r="AA163" s="179">
        <v>0.10174740606320699</v>
      </c>
      <c r="AB163" s="179">
        <v>0.109887998606499</v>
      </c>
      <c r="AC163" s="179">
        <v>0.12751928196500401</v>
      </c>
      <c r="AD163" s="179">
        <v>0.14643065849985001</v>
      </c>
      <c r="AE163" s="179">
        <v>0.17255255987955301</v>
      </c>
      <c r="AF163" s="179">
        <v>0.159461607005881</v>
      </c>
      <c r="AG163" s="179">
        <v>0.15012092710977001</v>
      </c>
      <c r="AH163" s="179">
        <v>0.14199033529441801</v>
      </c>
      <c r="AI163" s="179">
        <v>0.15614136532974701</v>
      </c>
      <c r="AJ163" s="179">
        <v>0.17972308181264901</v>
      </c>
      <c r="AK163" s="179">
        <v>0.13740000116988399</v>
      </c>
      <c r="AL163" s="179">
        <v>0.27629011080285198</v>
      </c>
      <c r="AM163" s="135"/>
    </row>
    <row r="164" spans="1:39" x14ac:dyDescent="0.45">
      <c r="A164" s="76" t="s">
        <v>219</v>
      </c>
      <c r="B164" s="76" t="s">
        <v>68</v>
      </c>
      <c r="C164" s="76" t="s">
        <v>784</v>
      </c>
      <c r="D164" s="176">
        <v>1.33578723023948</v>
      </c>
      <c r="E164" s="176">
        <v>2.1081534497861199E-2</v>
      </c>
      <c r="F164" s="176">
        <v>2.6211907931164301E-2</v>
      </c>
      <c r="G164" s="176">
        <v>2.94521437837767E-2</v>
      </c>
      <c r="H164" s="176">
        <v>3.3282422584858702E-2</v>
      </c>
      <c r="I164" s="176">
        <v>3.2942397834893201E-2</v>
      </c>
      <c r="J164" s="176">
        <v>2.7612009842787E-2</v>
      </c>
      <c r="K164" s="176">
        <v>2.9952180180784799E-2</v>
      </c>
      <c r="L164" s="176">
        <v>3.3922469173029102E-2</v>
      </c>
      <c r="M164" s="176">
        <v>3.9522876819519701E-2</v>
      </c>
      <c r="N164" s="176">
        <v>4.9473601119980802E-2</v>
      </c>
      <c r="O164" s="176">
        <v>4.75434606275296E-2</v>
      </c>
      <c r="P164" s="176">
        <v>4.3243147613260001E-2</v>
      </c>
      <c r="Q164" s="176">
        <v>4.3643176730866401E-2</v>
      </c>
      <c r="R164" s="176">
        <v>4.6653395840855198E-2</v>
      </c>
      <c r="S164" s="176">
        <v>5.1403741612432101E-2</v>
      </c>
      <c r="T164" s="176">
        <v>3.6332644606608101E-2</v>
      </c>
      <c r="U164" s="176">
        <v>5.4483965818001898E-2</v>
      </c>
      <c r="V164" s="179">
        <v>2.13515541522456E-2</v>
      </c>
      <c r="W164" s="179">
        <v>2.5231836593028401E-2</v>
      </c>
      <c r="X164" s="179">
        <v>2.67719486958134E-2</v>
      </c>
      <c r="Y164" s="179">
        <v>3.0962253702741201E-2</v>
      </c>
      <c r="Z164" s="179">
        <v>3.0772239871878101E-2</v>
      </c>
      <c r="AA164" s="179">
        <v>2.70319676222576E-2</v>
      </c>
      <c r="AB164" s="179">
        <v>2.8252056430957299E-2</v>
      </c>
      <c r="AC164" s="179">
        <v>3.3142412393696502E-2</v>
      </c>
      <c r="AD164" s="179">
        <v>3.9312861532776397E-2</v>
      </c>
      <c r="AE164" s="179">
        <v>4.7863483921614797E-2</v>
      </c>
      <c r="AF164" s="179">
        <v>4.7033423502581301E-2</v>
      </c>
      <c r="AG164" s="179">
        <v>4.4473237149899897E-2</v>
      </c>
      <c r="AH164" s="179">
        <v>4.3733183282327899E-2</v>
      </c>
      <c r="AI164" s="179">
        <v>4.9023568362673499E-2</v>
      </c>
      <c r="AJ164" s="179">
        <v>5.5854065545804098E-2</v>
      </c>
      <c r="AK164" s="179">
        <v>4.4173215311694998E-2</v>
      </c>
      <c r="AL164" s="179">
        <v>9.4046845549282304E-2</v>
      </c>
      <c r="AM164" s="135"/>
    </row>
    <row r="165" spans="1:39" x14ac:dyDescent="0.45">
      <c r="A165" s="76" t="s">
        <v>219</v>
      </c>
      <c r="B165" s="76" t="s">
        <v>68</v>
      </c>
      <c r="C165" s="76" t="s">
        <v>785</v>
      </c>
      <c r="D165" s="176">
        <v>0.49667615242020002</v>
      </c>
      <c r="E165" s="176">
        <v>5.9204309405758299E-3</v>
      </c>
      <c r="F165" s="176">
        <v>6.9805081022329902E-3</v>
      </c>
      <c r="G165" s="176">
        <v>9.6307010063758896E-3</v>
      </c>
      <c r="H165" s="176">
        <v>1.00907344916233E-2</v>
      </c>
      <c r="I165" s="176">
        <v>1.0870791270956E-2</v>
      </c>
      <c r="J165" s="176">
        <v>9.8307155651791295E-3</v>
      </c>
      <c r="K165" s="176">
        <v>1.0100735219563501E-2</v>
      </c>
      <c r="L165" s="176">
        <v>1.0810786903315E-2</v>
      </c>
      <c r="M165" s="176">
        <v>1.3861008925064399E-2</v>
      </c>
      <c r="N165" s="176">
        <v>1.6051168343959799E-2</v>
      </c>
      <c r="O165" s="176">
        <v>1.5621137042532899E-2</v>
      </c>
      <c r="P165" s="176">
        <v>1.80213117481717E-2</v>
      </c>
      <c r="Q165" s="176">
        <v>1.8981381630427299E-2</v>
      </c>
      <c r="R165" s="176">
        <v>2.1591571622809499E-2</v>
      </c>
      <c r="S165" s="176">
        <v>2.2021602924236501E-2</v>
      </c>
      <c r="T165" s="176">
        <v>1.5011092638183E-2</v>
      </c>
      <c r="U165" s="176">
        <v>2.6501929041429E-2</v>
      </c>
      <c r="V165" s="179">
        <v>5.7604192935332404E-3</v>
      </c>
      <c r="W165" s="179">
        <v>6.9805081022329902E-3</v>
      </c>
      <c r="X165" s="179">
        <v>8.5006187491376006E-3</v>
      </c>
      <c r="Y165" s="179">
        <v>9.3706820799316793E-3</v>
      </c>
      <c r="Z165" s="179">
        <v>8.8906471388039109E-3</v>
      </c>
      <c r="AA165" s="179">
        <v>8.1105903594712904E-3</v>
      </c>
      <c r="AB165" s="179">
        <v>8.4906180211974398E-3</v>
      </c>
      <c r="AC165" s="179">
        <v>9.8407162931192903E-3</v>
      </c>
      <c r="AD165" s="179">
        <v>1.1660848778228801E-2</v>
      </c>
      <c r="AE165" s="179">
        <v>1.46010627926363E-2</v>
      </c>
      <c r="AF165" s="179">
        <v>1.5641138498413198E-2</v>
      </c>
      <c r="AG165" s="179">
        <v>1.6491200373326902E-2</v>
      </c>
      <c r="AH165" s="179">
        <v>1.8001310292291399E-2</v>
      </c>
      <c r="AI165" s="179">
        <v>2.0021457336204099E-2</v>
      </c>
      <c r="AJ165" s="179">
        <v>2.2171613843338898E-2</v>
      </c>
      <c r="AK165" s="179">
        <v>1.8991382358367399E-2</v>
      </c>
      <c r="AL165" s="179">
        <v>5.1253730693329599E-2</v>
      </c>
      <c r="AM165" s="135"/>
    </row>
    <row r="166" spans="1:39" x14ac:dyDescent="0.45">
      <c r="A166" s="76" t="s">
        <v>219</v>
      </c>
      <c r="B166" s="76" t="s">
        <v>68</v>
      </c>
      <c r="C166" s="76" t="s">
        <v>786</v>
      </c>
      <c r="D166" s="176">
        <v>1.76230827615945</v>
      </c>
      <c r="E166" s="176">
        <v>2.8722090644144899E-2</v>
      </c>
      <c r="F166" s="176">
        <v>3.2542368717286801E-2</v>
      </c>
      <c r="G166" s="176">
        <v>3.5242565261130503E-2</v>
      </c>
      <c r="H166" s="176">
        <v>4.2063061716320897E-2</v>
      </c>
      <c r="I166" s="176">
        <v>4.9663614950843898E-2</v>
      </c>
      <c r="J166" s="176">
        <v>4.5813334693881602E-2</v>
      </c>
      <c r="K166" s="176">
        <v>4.4473237149899897E-2</v>
      </c>
      <c r="L166" s="176">
        <v>4.7843482465734402E-2</v>
      </c>
      <c r="M166" s="176">
        <v>4.8943562539152198E-2</v>
      </c>
      <c r="N166" s="176">
        <v>6.1934508133422501E-2</v>
      </c>
      <c r="O166" s="176">
        <v>6.2284533611328199E-2</v>
      </c>
      <c r="P166" s="176">
        <v>6.4524696669924497E-2</v>
      </c>
      <c r="Q166" s="176">
        <v>6.2344537978969203E-2</v>
      </c>
      <c r="R166" s="176">
        <v>6.8664998037151495E-2</v>
      </c>
      <c r="S166" s="176">
        <v>6.6604848081478096E-2</v>
      </c>
      <c r="T166" s="176">
        <v>4.6053352164445498E-2</v>
      </c>
      <c r="U166" s="176">
        <v>6.7014877927024805E-2</v>
      </c>
      <c r="V166" s="179">
        <v>2.7121974173719001E-2</v>
      </c>
      <c r="W166" s="179">
        <v>3.1672305386492697E-2</v>
      </c>
      <c r="X166" s="179">
        <v>3.4422505570037197E-2</v>
      </c>
      <c r="Y166" s="179">
        <v>4.0822971451740797E-2</v>
      </c>
      <c r="Z166" s="179">
        <v>4.3353155620601803E-2</v>
      </c>
      <c r="AA166" s="179">
        <v>3.6392648974249098E-2</v>
      </c>
      <c r="AB166" s="179">
        <v>3.83927945622815E-2</v>
      </c>
      <c r="AC166" s="179">
        <v>4.1693034782534902E-2</v>
      </c>
      <c r="AD166" s="179">
        <v>4.7313443884905902E-2</v>
      </c>
      <c r="AE166" s="179">
        <v>5.72141645456661E-2</v>
      </c>
      <c r="AF166" s="179">
        <v>6.0804425876184197E-2</v>
      </c>
      <c r="AG166" s="179">
        <v>6.2404542346610102E-2</v>
      </c>
      <c r="AH166" s="179">
        <v>6.1884504493721702E-2</v>
      </c>
      <c r="AI166" s="179">
        <v>6.6114812412410198E-2</v>
      </c>
      <c r="AJ166" s="179">
        <v>6.8064954360741795E-2</v>
      </c>
      <c r="AK166" s="179">
        <v>5.3113866090199802E-2</v>
      </c>
      <c r="AL166" s="179">
        <v>0.11678850088521001</v>
      </c>
      <c r="AM166" s="135"/>
    </row>
    <row r="167" spans="1:39" x14ac:dyDescent="0.45">
      <c r="A167" s="78" t="s">
        <v>217</v>
      </c>
      <c r="B167" s="78" t="s">
        <v>69</v>
      </c>
      <c r="C167" s="78" t="s">
        <v>787</v>
      </c>
      <c r="D167" s="175">
        <v>20.718878100567199</v>
      </c>
      <c r="E167" s="175">
        <v>0.36753675252888901</v>
      </c>
      <c r="F167" s="175">
        <v>0.43199144410323298</v>
      </c>
      <c r="G167" s="175">
        <v>0.47298442792995599</v>
      </c>
      <c r="H167" s="175">
        <v>0.50277659646369799</v>
      </c>
      <c r="I167" s="175">
        <v>0.48923561083271899</v>
      </c>
      <c r="J167" s="175">
        <v>0.47019422483465101</v>
      </c>
      <c r="K167" s="175">
        <v>0.49621611893495199</v>
      </c>
      <c r="L167" s="175">
        <v>0.56029078284756895</v>
      </c>
      <c r="M167" s="175">
        <v>0.67601920657112302</v>
      </c>
      <c r="N167" s="175">
        <v>0.79289771400779496</v>
      </c>
      <c r="O167" s="175">
        <v>0.70416125499473803</v>
      </c>
      <c r="P167" s="175">
        <v>0.65351756870575906</v>
      </c>
      <c r="Q167" s="175">
        <v>0.63092592428893302</v>
      </c>
      <c r="R167" s="175">
        <v>0.68367976417328702</v>
      </c>
      <c r="S167" s="175">
        <v>0.77656652528151004</v>
      </c>
      <c r="T167" s="175">
        <v>0.56748130623654602</v>
      </c>
      <c r="U167" s="175">
        <v>0.85272206854584298</v>
      </c>
      <c r="V167" s="178">
        <v>0.350065480817426</v>
      </c>
      <c r="W167" s="178">
        <v>0.40922978731142401</v>
      </c>
      <c r="X167" s="178">
        <v>0.451212843204224</v>
      </c>
      <c r="Y167" s="178">
        <v>0.47912487488521599</v>
      </c>
      <c r="Z167" s="178">
        <v>0.44412232709464899</v>
      </c>
      <c r="AA167" s="178">
        <v>0.420060575670619</v>
      </c>
      <c r="AB167" s="178">
        <v>0.46239365704132501</v>
      </c>
      <c r="AC167" s="178">
        <v>0.53427888947520796</v>
      </c>
      <c r="AD167" s="178">
        <v>0.64646705550794403</v>
      </c>
      <c r="AE167" s="178">
        <v>0.756455061393845</v>
      </c>
      <c r="AF167" s="178">
        <v>0.68062954215153704</v>
      </c>
      <c r="AG167" s="178">
        <v>0.64950727680175402</v>
      </c>
      <c r="AH167" s="178">
        <v>0.64103666023643602</v>
      </c>
      <c r="AI167" s="178">
        <v>0.70495131250201104</v>
      </c>
      <c r="AJ167" s="178">
        <v>0.83390069856245796</v>
      </c>
      <c r="AK167" s="178">
        <v>0.667858612571951</v>
      </c>
      <c r="AL167" s="178">
        <v>1.4583861540579299</v>
      </c>
      <c r="AM167" s="135"/>
    </row>
    <row r="168" spans="1:39" x14ac:dyDescent="0.45">
      <c r="A168" s="76" t="s">
        <v>219</v>
      </c>
      <c r="B168" s="76" t="s">
        <v>69</v>
      </c>
      <c r="C168" s="76" t="s">
        <v>788</v>
      </c>
      <c r="D168" s="176">
        <v>2.0857918221119198</v>
      </c>
      <c r="E168" s="176">
        <v>3.8052769812315999E-2</v>
      </c>
      <c r="F168" s="176">
        <v>4.3113138150037901E-2</v>
      </c>
      <c r="G168" s="176">
        <v>4.6193362355607698E-2</v>
      </c>
      <c r="H168" s="176">
        <v>4.9403596024399699E-2</v>
      </c>
      <c r="I168" s="176">
        <v>4.7963491201016402E-2</v>
      </c>
      <c r="J168" s="176">
        <v>4.7723473730452499E-2</v>
      </c>
      <c r="K168" s="176">
        <v>5.2053788928542601E-2</v>
      </c>
      <c r="L168" s="176">
        <v>5.8064226420579901E-2</v>
      </c>
      <c r="M168" s="176">
        <v>6.6994876471144493E-2</v>
      </c>
      <c r="N168" s="176">
        <v>7.4165398404240496E-2</v>
      </c>
      <c r="O168" s="176">
        <v>6.8564990757749897E-2</v>
      </c>
      <c r="P168" s="176">
        <v>6.7314899765229599E-2</v>
      </c>
      <c r="Q168" s="176">
        <v>6.8134959456322905E-2</v>
      </c>
      <c r="R168" s="176">
        <v>7.5895524337888501E-2</v>
      </c>
      <c r="S168" s="176">
        <v>8.0895888307969496E-2</v>
      </c>
      <c r="T168" s="176">
        <v>5.5664051714941001E-2</v>
      </c>
      <c r="U168" s="176">
        <v>8.47061656531711E-2</v>
      </c>
      <c r="V168" s="179">
        <v>3.5822607481659899E-2</v>
      </c>
      <c r="W168" s="179">
        <v>4.1333008576689097E-2</v>
      </c>
      <c r="X168" s="179">
        <v>4.5083281554249802E-2</v>
      </c>
      <c r="Y168" s="179">
        <v>4.6403377642351099E-2</v>
      </c>
      <c r="Z168" s="179">
        <v>4.3863192745549999E-2</v>
      </c>
      <c r="AA168" s="179">
        <v>4.2323080642765097E-2</v>
      </c>
      <c r="AB168" s="179">
        <v>4.7713473002512302E-2</v>
      </c>
      <c r="AC168" s="179">
        <v>5.4383958538600299E-2</v>
      </c>
      <c r="AD168" s="179">
        <v>6.4314681383181097E-2</v>
      </c>
      <c r="AE168" s="179">
        <v>7.13051902133542E-2</v>
      </c>
      <c r="AF168" s="179">
        <v>6.8634995853330993E-2</v>
      </c>
      <c r="AG168" s="179">
        <v>6.6384832066794602E-2</v>
      </c>
      <c r="AH168" s="179">
        <v>6.7694927426955806E-2</v>
      </c>
      <c r="AI168" s="179">
        <v>7.5145469742376403E-2</v>
      </c>
      <c r="AJ168" s="179">
        <v>8.1905961829925794E-2</v>
      </c>
      <c r="AK168" s="179">
        <v>6.2964583111259201E-2</v>
      </c>
      <c r="AL168" s="179">
        <v>0.14561059880875701</v>
      </c>
      <c r="AM168" s="135"/>
    </row>
    <row r="169" spans="1:39" x14ac:dyDescent="0.45">
      <c r="A169" s="76" t="s">
        <v>219</v>
      </c>
      <c r="B169" s="76" t="s">
        <v>69</v>
      </c>
      <c r="C169" s="76" t="s">
        <v>789</v>
      </c>
      <c r="D169" s="176">
        <v>1.9572224637132001</v>
      </c>
      <c r="E169" s="176">
        <v>3.3772458253926697E-2</v>
      </c>
      <c r="F169" s="176">
        <v>4.0822971451740797E-2</v>
      </c>
      <c r="G169" s="176">
        <v>4.4303224774917098E-2</v>
      </c>
      <c r="H169" s="176">
        <v>4.7433452620187798E-2</v>
      </c>
      <c r="I169" s="176">
        <v>4.89135603553318E-2</v>
      </c>
      <c r="J169" s="176">
        <v>4.6783405304077298E-2</v>
      </c>
      <c r="K169" s="176">
        <v>4.9783623686125801E-2</v>
      </c>
      <c r="L169" s="176">
        <v>5.3333882104883303E-2</v>
      </c>
      <c r="M169" s="176">
        <v>6.3224602037703401E-2</v>
      </c>
      <c r="N169" s="176">
        <v>7.5265478477658299E-2</v>
      </c>
      <c r="O169" s="176">
        <v>6.4614703221385905E-2</v>
      </c>
      <c r="P169" s="176">
        <v>6.2134522692225802E-2</v>
      </c>
      <c r="Q169" s="176">
        <v>5.9814353810108203E-2</v>
      </c>
      <c r="R169" s="176">
        <v>6.5334755633077599E-2</v>
      </c>
      <c r="S169" s="176">
        <v>7.3415343808728398E-2</v>
      </c>
      <c r="T169" s="176">
        <v>5.4543970185642901E-2</v>
      </c>
      <c r="U169" s="176">
        <v>7.6585574565759706E-2</v>
      </c>
      <c r="V169" s="179">
        <v>3.2832389827551503E-2</v>
      </c>
      <c r="W169" s="179">
        <v>3.9282859348955902E-2</v>
      </c>
      <c r="X169" s="179">
        <v>4.2043060260440503E-2</v>
      </c>
      <c r="Y169" s="179">
        <v>4.66833980246757E-2</v>
      </c>
      <c r="Z169" s="179">
        <v>4.3223146157379599E-2</v>
      </c>
      <c r="AA169" s="179">
        <v>3.9922905937126198E-2</v>
      </c>
      <c r="AB169" s="179">
        <v>4.6103355804146297E-2</v>
      </c>
      <c r="AC169" s="179">
        <v>5.0393668090475699E-2</v>
      </c>
      <c r="AD169" s="179">
        <v>6.0124376376253202E-2</v>
      </c>
      <c r="AE169" s="179">
        <v>6.9445054816484095E-2</v>
      </c>
      <c r="AF169" s="179">
        <v>6.4004658817036E-2</v>
      </c>
      <c r="AG169" s="179">
        <v>6.20345154128241E-2</v>
      </c>
      <c r="AH169" s="179">
        <v>6.1534479015816101E-2</v>
      </c>
      <c r="AI169" s="179">
        <v>6.6694854632939601E-2</v>
      </c>
      <c r="AJ169" s="179">
        <v>7.8795735440535503E-2</v>
      </c>
      <c r="AK169" s="179">
        <v>6.1704491390798803E-2</v>
      </c>
      <c r="AL169" s="179">
        <v>0.132319631376282</v>
      </c>
      <c r="AM169" s="135"/>
    </row>
    <row r="170" spans="1:39" x14ac:dyDescent="0.45">
      <c r="A170" s="76" t="s">
        <v>219</v>
      </c>
      <c r="B170" s="76" t="s">
        <v>69</v>
      </c>
      <c r="C170" s="76" t="s">
        <v>790</v>
      </c>
      <c r="D170" s="176">
        <v>1.9535121936474</v>
      </c>
      <c r="E170" s="176">
        <v>3.3812461165687299E-2</v>
      </c>
      <c r="F170" s="176">
        <v>3.9962908848886897E-2</v>
      </c>
      <c r="G170" s="176">
        <v>4.4703253892523602E-2</v>
      </c>
      <c r="H170" s="176">
        <v>4.7613465723110697E-2</v>
      </c>
      <c r="I170" s="176">
        <v>4.9053570546494001E-2</v>
      </c>
      <c r="J170" s="176">
        <v>4.28331177677133E-2</v>
      </c>
      <c r="K170" s="176">
        <v>4.5233292473352199E-2</v>
      </c>
      <c r="L170" s="176">
        <v>5.0973710311005102E-2</v>
      </c>
      <c r="M170" s="176">
        <v>6.4194672647899104E-2</v>
      </c>
      <c r="N170" s="176">
        <v>7.8085683756784E-2</v>
      </c>
      <c r="O170" s="176">
        <v>6.8955019147416197E-2</v>
      </c>
      <c r="P170" s="176">
        <v>5.9494330516023E-2</v>
      </c>
      <c r="Q170" s="176">
        <v>5.6414106310453203E-2</v>
      </c>
      <c r="R170" s="176">
        <v>6.0074372736552403E-2</v>
      </c>
      <c r="S170" s="176">
        <v>7.50354617350346E-2</v>
      </c>
      <c r="T170" s="176">
        <v>5.8064226420579901E-2</v>
      </c>
      <c r="U170" s="176">
        <v>8.5506223888384095E-2</v>
      </c>
      <c r="V170" s="179">
        <v>3.2692379636389199E-2</v>
      </c>
      <c r="W170" s="179">
        <v>3.7482728319726703E-2</v>
      </c>
      <c r="X170" s="179">
        <v>4.2423087922166702E-2</v>
      </c>
      <c r="Y170" s="179">
        <v>4.5463309215975897E-2</v>
      </c>
      <c r="Z170" s="179">
        <v>4.0962981642903101E-2</v>
      </c>
      <c r="AA170" s="179">
        <v>3.7522731231487402E-2</v>
      </c>
      <c r="AB170" s="179">
        <v>4.1483019495791501E-2</v>
      </c>
      <c r="AC170" s="179">
        <v>4.7823481009854098E-2</v>
      </c>
      <c r="AD170" s="179">
        <v>6.0784424420303899E-2</v>
      </c>
      <c r="AE170" s="179">
        <v>7.2615285573515403E-2</v>
      </c>
      <c r="AF170" s="179">
        <v>6.3004586023019907E-2</v>
      </c>
      <c r="AG170" s="179">
        <v>5.7374176192708702E-2</v>
      </c>
      <c r="AH170" s="179">
        <v>5.6624121597196597E-2</v>
      </c>
      <c r="AI170" s="179">
        <v>6.4804717052248995E-2</v>
      </c>
      <c r="AJ170" s="179">
        <v>8.2315991675472405E-2</v>
      </c>
      <c r="AK170" s="179">
        <v>7.1145178566311598E-2</v>
      </c>
      <c r="AL170" s="179">
        <v>0.13898011618443001</v>
      </c>
      <c r="AM170" s="135"/>
    </row>
    <row r="171" spans="1:39" x14ac:dyDescent="0.45">
      <c r="A171" s="76" t="s">
        <v>219</v>
      </c>
      <c r="B171" s="76" t="s">
        <v>69</v>
      </c>
      <c r="C171" s="76" t="s">
        <v>791</v>
      </c>
      <c r="D171" s="176">
        <v>1.82348272896942</v>
      </c>
      <c r="E171" s="176">
        <v>3.36324480627644E-2</v>
      </c>
      <c r="F171" s="176">
        <v>3.9242856437195203E-2</v>
      </c>
      <c r="G171" s="176">
        <v>4.4263221863156503E-2</v>
      </c>
      <c r="H171" s="176">
        <v>4.5983347068864297E-2</v>
      </c>
      <c r="I171" s="176">
        <v>4.3373157076482101E-2</v>
      </c>
      <c r="J171" s="176">
        <v>4.1873047885457801E-2</v>
      </c>
      <c r="K171" s="176">
        <v>4.3653177458806598E-2</v>
      </c>
      <c r="L171" s="176">
        <v>4.9123575642075201E-2</v>
      </c>
      <c r="M171" s="176">
        <v>6.1564481199636499E-2</v>
      </c>
      <c r="N171" s="176">
        <v>7.0415125426679798E-2</v>
      </c>
      <c r="O171" s="176">
        <v>6.0444399670338399E-2</v>
      </c>
      <c r="P171" s="176">
        <v>5.6884140523640797E-2</v>
      </c>
      <c r="Q171" s="176">
        <v>5.62240924795901E-2</v>
      </c>
      <c r="R171" s="176">
        <v>5.9314317413100101E-2</v>
      </c>
      <c r="S171" s="176">
        <v>6.57547862065644E-2</v>
      </c>
      <c r="T171" s="176">
        <v>5.0273659355193803E-2</v>
      </c>
      <c r="U171" s="176">
        <v>7.5515496676162405E-2</v>
      </c>
      <c r="V171" s="179">
        <v>3.1582298835031199E-2</v>
      </c>
      <c r="W171" s="179">
        <v>3.7992765444675003E-2</v>
      </c>
      <c r="X171" s="179">
        <v>4.2263076275124101E-2</v>
      </c>
      <c r="Y171" s="179">
        <v>4.2993129414755901E-2</v>
      </c>
      <c r="Z171" s="179">
        <v>3.9162850613673902E-2</v>
      </c>
      <c r="AA171" s="179">
        <v>3.6712672268334301E-2</v>
      </c>
      <c r="AB171" s="179">
        <v>3.9022840422511702E-2</v>
      </c>
      <c r="AC171" s="179">
        <v>4.5883339789462699E-2</v>
      </c>
      <c r="AD171" s="179">
        <v>5.7184162361845599E-2</v>
      </c>
      <c r="AE171" s="179">
        <v>6.6364830610914194E-2</v>
      </c>
      <c r="AF171" s="179">
        <v>5.7894214045597102E-2</v>
      </c>
      <c r="AG171" s="179">
        <v>5.5674052442881199E-2</v>
      </c>
      <c r="AH171" s="179">
        <v>5.5384031332616497E-2</v>
      </c>
      <c r="AI171" s="179">
        <v>6.0244385111535202E-2</v>
      </c>
      <c r="AJ171" s="179">
        <v>7.2635287029395701E-2</v>
      </c>
      <c r="AK171" s="179">
        <v>5.8674270824929799E-2</v>
      </c>
      <c r="AL171" s="179">
        <v>0.12627919170042401</v>
      </c>
      <c r="AM171" s="135"/>
    </row>
    <row r="172" spans="1:39" x14ac:dyDescent="0.45">
      <c r="A172" s="76" t="s">
        <v>219</v>
      </c>
      <c r="B172" s="76" t="s">
        <v>69</v>
      </c>
      <c r="C172" s="76" t="s">
        <v>792</v>
      </c>
      <c r="D172" s="176">
        <v>1.5818151382954</v>
      </c>
      <c r="E172" s="176">
        <v>2.9352136504375102E-2</v>
      </c>
      <c r="F172" s="176">
        <v>3.4642521584720802E-2</v>
      </c>
      <c r="G172" s="176">
        <v>3.7572734871188201E-2</v>
      </c>
      <c r="H172" s="176">
        <v>3.8632812032845298E-2</v>
      </c>
      <c r="I172" s="176">
        <v>3.4582517217079799E-2</v>
      </c>
      <c r="J172" s="176">
        <v>3.3432433503961197E-2</v>
      </c>
      <c r="K172" s="176">
        <v>3.63726475183688E-2</v>
      </c>
      <c r="L172" s="176">
        <v>3.9922905937126198E-2</v>
      </c>
      <c r="M172" s="176">
        <v>4.7443453348128002E-2</v>
      </c>
      <c r="N172" s="176">
        <v>5.4033933060694601E-2</v>
      </c>
      <c r="O172" s="176">
        <v>4.8923561083271901E-2</v>
      </c>
      <c r="P172" s="176">
        <v>4.8733547252408797E-2</v>
      </c>
      <c r="Q172" s="176">
        <v>4.9123575642075201E-2</v>
      </c>
      <c r="R172" s="176">
        <v>5.4673979648865001E-2</v>
      </c>
      <c r="S172" s="176">
        <v>5.93543203248608E-2</v>
      </c>
      <c r="T172" s="176">
        <v>4.3723182554387702E-2</v>
      </c>
      <c r="U172" s="176">
        <v>7.4665434801248598E-2</v>
      </c>
      <c r="V172" s="179">
        <v>2.6491928313488799E-2</v>
      </c>
      <c r="W172" s="179">
        <v>3.2812388371671102E-2</v>
      </c>
      <c r="X172" s="179">
        <v>3.6412650430129402E-2</v>
      </c>
      <c r="Y172" s="179">
        <v>3.8582808393144499E-2</v>
      </c>
      <c r="Z172" s="179">
        <v>3.3342426952499699E-2</v>
      </c>
      <c r="AA172" s="179">
        <v>3.05022202174937E-2</v>
      </c>
      <c r="AB172" s="179">
        <v>3.3102409481935803E-2</v>
      </c>
      <c r="AC172" s="179">
        <v>3.8572807665204399E-2</v>
      </c>
      <c r="AD172" s="179">
        <v>4.5893340517402903E-2</v>
      </c>
      <c r="AE172" s="179">
        <v>5.3153869001960397E-2</v>
      </c>
      <c r="AF172" s="179">
        <v>4.7663469362811503E-2</v>
      </c>
      <c r="AG172" s="179">
        <v>4.8603537789186697E-2</v>
      </c>
      <c r="AH172" s="179">
        <v>5.1763767818277899E-2</v>
      </c>
      <c r="AI172" s="179">
        <v>5.6014077192846699E-2</v>
      </c>
      <c r="AJ172" s="179">
        <v>6.2214528515747103E-2</v>
      </c>
      <c r="AK172" s="179">
        <v>5.1933780193260601E-2</v>
      </c>
      <c r="AL172" s="179">
        <v>0.12956943119273701</v>
      </c>
      <c r="AM172" s="135"/>
    </row>
    <row r="173" spans="1:39" x14ac:dyDescent="0.45">
      <c r="A173" s="76" t="s">
        <v>219</v>
      </c>
      <c r="B173" s="76" t="s">
        <v>69</v>
      </c>
      <c r="C173" s="76" t="s">
        <v>793</v>
      </c>
      <c r="D173" s="176">
        <v>0.259168864569295</v>
      </c>
      <c r="E173" s="176">
        <v>2.8002038232453298E-3</v>
      </c>
      <c r="F173" s="176">
        <v>3.8702817128426501E-3</v>
      </c>
      <c r="G173" s="176">
        <v>5.1403741612432103E-3</v>
      </c>
      <c r="H173" s="176">
        <v>5.3103865362259597E-3</v>
      </c>
      <c r="I173" s="176">
        <v>4.8303515950981904E-3</v>
      </c>
      <c r="J173" s="176">
        <v>4.78034795539738E-3</v>
      </c>
      <c r="K173" s="176">
        <v>5.0903705215423999E-3</v>
      </c>
      <c r="L173" s="176">
        <v>5.0703690656620703E-3</v>
      </c>
      <c r="M173" s="176">
        <v>6.5704782566863599E-3</v>
      </c>
      <c r="N173" s="176">
        <v>7.7105612418648098E-3</v>
      </c>
      <c r="O173" s="176">
        <v>8.0505859918303096E-3</v>
      </c>
      <c r="P173" s="176">
        <v>9.0506587858465003E-3</v>
      </c>
      <c r="Q173" s="176">
        <v>9.4306864475726497E-3</v>
      </c>
      <c r="R173" s="176">
        <v>1.12708203885624E-2</v>
      </c>
      <c r="S173" s="176">
        <v>1.25709150207835E-2</v>
      </c>
      <c r="T173" s="176">
        <v>8.1505932712319304E-3</v>
      </c>
      <c r="U173" s="176">
        <v>1.52711115646272E-2</v>
      </c>
      <c r="V173" s="179">
        <v>2.9702161982280801E-3</v>
      </c>
      <c r="W173" s="179">
        <v>4.11029918340653E-3</v>
      </c>
      <c r="X173" s="179">
        <v>4.3903195657310698E-3</v>
      </c>
      <c r="Y173" s="179">
        <v>5.0303661539014303E-3</v>
      </c>
      <c r="Z173" s="179">
        <v>4.2503093745688003E-3</v>
      </c>
      <c r="AA173" s="179">
        <v>3.5602591466976298E-3</v>
      </c>
      <c r="AB173" s="179">
        <v>4.4803261171925202E-3</v>
      </c>
      <c r="AC173" s="179">
        <v>4.77034722745722E-3</v>
      </c>
      <c r="AD173" s="179">
        <v>6.1004440434987497E-3</v>
      </c>
      <c r="AE173" s="179">
        <v>6.8304971831305598E-3</v>
      </c>
      <c r="AF173" s="179">
        <v>7.26052848455753E-3</v>
      </c>
      <c r="AG173" s="179">
        <v>8.3606085579753294E-3</v>
      </c>
      <c r="AH173" s="179">
        <v>8.7506369476416501E-3</v>
      </c>
      <c r="AI173" s="179">
        <v>1.08407890871355E-2</v>
      </c>
      <c r="AJ173" s="179">
        <v>1.26309193884245E-2</v>
      </c>
      <c r="AK173" s="179">
        <v>1.08807919988961E-2</v>
      </c>
      <c r="AL173" s="179">
        <v>2.8982109570589099E-2</v>
      </c>
      <c r="AM173" s="135"/>
    </row>
    <row r="174" spans="1:39" x14ac:dyDescent="0.45">
      <c r="A174" s="76" t="s">
        <v>219</v>
      </c>
      <c r="B174" s="76" t="s">
        <v>69</v>
      </c>
      <c r="C174" s="76" t="s">
        <v>794</v>
      </c>
      <c r="D174" s="176">
        <v>4.2363483583643298</v>
      </c>
      <c r="E174" s="176">
        <v>7.9765806050731206E-2</v>
      </c>
      <c r="F174" s="176">
        <v>9.2666745093540004E-2</v>
      </c>
      <c r="G174" s="176">
        <v>9.9287226989927202E-2</v>
      </c>
      <c r="H174" s="176">
        <v>0.10410757785708501</v>
      </c>
      <c r="I174" s="176">
        <v>0.103307519621872</v>
      </c>
      <c r="J174" s="176">
        <v>0.10563768923193</v>
      </c>
      <c r="K174" s="176">
        <v>0.106477750378904</v>
      </c>
      <c r="L174" s="176">
        <v>0.12156884884060799</v>
      </c>
      <c r="M174" s="176">
        <v>0.14493054930882601</v>
      </c>
      <c r="N174" s="176">
        <v>0.172572561335433</v>
      </c>
      <c r="O174" s="176">
        <v>0.15277112001391299</v>
      </c>
      <c r="P174" s="176">
        <v>0.13193960371455599</v>
      </c>
      <c r="Q174" s="176">
        <v>0.12012874401722499</v>
      </c>
      <c r="R174" s="176">
        <v>0.12725926303856</v>
      </c>
      <c r="S174" s="176">
        <v>0.14706070436008001</v>
      </c>
      <c r="T174" s="176">
        <v>0.109107941827166</v>
      </c>
      <c r="U174" s="176">
        <v>0.15968162302056499</v>
      </c>
      <c r="V174" s="179">
        <v>7.6565573109879395E-2</v>
      </c>
      <c r="W174" s="179">
        <v>8.6036262469212699E-2</v>
      </c>
      <c r="X174" s="179">
        <v>9.2676745821480194E-2</v>
      </c>
      <c r="Y174" s="179">
        <v>9.6377015159340093E-2</v>
      </c>
      <c r="Z174" s="179">
        <v>9.52669343579821E-2</v>
      </c>
      <c r="AA174" s="179">
        <v>9.3056773483206304E-2</v>
      </c>
      <c r="AB174" s="179">
        <v>9.9727259019294301E-2</v>
      </c>
      <c r="AC174" s="179">
        <v>0.116868506708732</v>
      </c>
      <c r="AD174" s="179">
        <v>0.13944014966967699</v>
      </c>
      <c r="AE174" s="179">
        <v>0.16440196660832099</v>
      </c>
      <c r="AF174" s="179">
        <v>0.14639065558809</v>
      </c>
      <c r="AG174" s="179">
        <v>0.13095953237642</v>
      </c>
      <c r="AH174" s="179">
        <v>0.123228969678675</v>
      </c>
      <c r="AI174" s="179">
        <v>0.133279701258537</v>
      </c>
      <c r="AJ174" s="179">
        <v>0.162391820292349</v>
      </c>
      <c r="AK174" s="179">
        <v>0.129179402803071</v>
      </c>
      <c r="AL174" s="179">
        <v>0.27222981525914702</v>
      </c>
      <c r="AM174" s="135"/>
    </row>
    <row r="175" spans="1:39" x14ac:dyDescent="0.45">
      <c r="A175" s="76" t="s">
        <v>219</v>
      </c>
      <c r="B175" s="76" t="s">
        <v>69</v>
      </c>
      <c r="C175" s="76" t="s">
        <v>795</v>
      </c>
      <c r="D175" s="176">
        <v>0.57695199559587895</v>
      </c>
      <c r="E175" s="176">
        <v>8.0805881756508009E-3</v>
      </c>
      <c r="F175" s="176">
        <v>1.0400757057768399E-2</v>
      </c>
      <c r="G175" s="176">
        <v>1.15208385870665E-2</v>
      </c>
      <c r="H175" s="176">
        <v>1.2780930307526899E-2</v>
      </c>
      <c r="I175" s="176">
        <v>1.2420904101681099E-2</v>
      </c>
      <c r="J175" s="176">
        <v>1.1550840770887E-2</v>
      </c>
      <c r="K175" s="176">
        <v>1.11608123812207E-2</v>
      </c>
      <c r="L175" s="176">
        <v>1.36009899986202E-2</v>
      </c>
      <c r="M175" s="176">
        <v>1.8331334314316699E-2</v>
      </c>
      <c r="N175" s="176">
        <v>2.0931523578758798E-2</v>
      </c>
      <c r="O175" s="176">
        <v>2.0031458064144199E-2</v>
      </c>
      <c r="P175" s="176">
        <v>1.9101390365709198E-2</v>
      </c>
      <c r="Q175" s="176">
        <v>1.86013539687011E-2</v>
      </c>
      <c r="R175" s="176">
        <v>2.1841589821313501E-2</v>
      </c>
      <c r="S175" s="176">
        <v>2.63719195782069E-2</v>
      </c>
      <c r="T175" s="176">
        <v>1.7841298645248801E-2</v>
      </c>
      <c r="U175" s="176">
        <v>2.7632011298667301E-2</v>
      </c>
      <c r="V175" s="179">
        <v>7.4405415874804403E-3</v>
      </c>
      <c r="W175" s="179">
        <v>9.5206929990341096E-3</v>
      </c>
      <c r="X175" s="179">
        <v>1.0600771616571599E-2</v>
      </c>
      <c r="Y175" s="179">
        <v>1.3170958697193201E-2</v>
      </c>
      <c r="Z175" s="179">
        <v>1.1320824028263199E-2</v>
      </c>
      <c r="AA175" s="179">
        <v>9.8707184769397799E-3</v>
      </c>
      <c r="AB175" s="179">
        <v>1.05807701606913E-2</v>
      </c>
      <c r="AC175" s="179">
        <v>1.29909455942703E-2</v>
      </c>
      <c r="AD175" s="179">
        <v>1.6591207652728601E-2</v>
      </c>
      <c r="AE175" s="179">
        <v>2.0461489365571201E-2</v>
      </c>
      <c r="AF175" s="179">
        <v>1.8641356880461701E-2</v>
      </c>
      <c r="AG175" s="179">
        <v>1.8761365615743701E-2</v>
      </c>
      <c r="AH175" s="179">
        <v>1.8471344505479E-2</v>
      </c>
      <c r="AI175" s="179">
        <v>2.1571570166929201E-2</v>
      </c>
      <c r="AJ175" s="179">
        <v>2.7091971989898499E-2</v>
      </c>
      <c r="AK175" s="179">
        <v>2.0521493733212201E-2</v>
      </c>
      <c r="AL175" s="179">
        <v>4.7143431509923103E-2</v>
      </c>
      <c r="AM175" s="135"/>
    </row>
    <row r="176" spans="1:39" x14ac:dyDescent="0.45">
      <c r="A176" s="76" t="s">
        <v>219</v>
      </c>
      <c r="B176" s="76" t="s">
        <v>69</v>
      </c>
      <c r="C176" s="76" t="s">
        <v>796</v>
      </c>
      <c r="D176" s="176">
        <v>5.3840819004170104</v>
      </c>
      <c r="E176" s="176">
        <v>9.5426946005024701E-2</v>
      </c>
      <c r="F176" s="176">
        <v>0.110788064121113</v>
      </c>
      <c r="G176" s="176">
        <v>0.12194887650233401</v>
      </c>
      <c r="H176" s="176">
        <v>0.131299557126385</v>
      </c>
      <c r="I176" s="176">
        <v>0.126109179325441</v>
      </c>
      <c r="J176" s="176">
        <v>0.118278609348295</v>
      </c>
      <c r="K176" s="176">
        <v>0.12826933656051601</v>
      </c>
      <c r="L176" s="176">
        <v>0.14663067305865399</v>
      </c>
      <c r="M176" s="176">
        <v>0.17767293258491601</v>
      </c>
      <c r="N176" s="176">
        <v>0.210855347890373</v>
      </c>
      <c r="O176" s="176">
        <v>0.184523431223927</v>
      </c>
      <c r="P176" s="176">
        <v>0.169842362607769</v>
      </c>
      <c r="Q176" s="176">
        <v>0.16309187124815999</v>
      </c>
      <c r="R176" s="176">
        <v>0.17402266688675699</v>
      </c>
      <c r="S176" s="176">
        <v>0.19804441539902601</v>
      </c>
      <c r="T176" s="176">
        <v>0.147150710911542</v>
      </c>
      <c r="U176" s="176">
        <v>0.21314551458867001</v>
      </c>
      <c r="V176" s="179">
        <v>9.0776607512849397E-2</v>
      </c>
      <c r="W176" s="179">
        <v>0.105467676856947</v>
      </c>
      <c r="X176" s="179">
        <v>0.118738642833542</v>
      </c>
      <c r="Y176" s="179">
        <v>0.12545913200933101</v>
      </c>
      <c r="Z176" s="179">
        <v>0.114788355297178</v>
      </c>
      <c r="AA176" s="179">
        <v>0.110268026268225</v>
      </c>
      <c r="AB176" s="179">
        <v>0.123128962399273</v>
      </c>
      <c r="AC176" s="179">
        <v>0.14149029889740999</v>
      </c>
      <c r="AD176" s="179">
        <v>0.17084243540178501</v>
      </c>
      <c r="AE176" s="179">
        <v>0.20375483105285799</v>
      </c>
      <c r="AF176" s="179">
        <v>0.18099317426104999</v>
      </c>
      <c r="AG176" s="179">
        <v>0.173382620298587</v>
      </c>
      <c r="AH176" s="179">
        <v>0.16749219154183101</v>
      </c>
      <c r="AI176" s="179">
        <v>0.18321333586376601</v>
      </c>
      <c r="AJ176" s="179">
        <v>0.21751583269852101</v>
      </c>
      <c r="AK176" s="179">
        <v>0.173112600644202</v>
      </c>
      <c r="AL176" s="179">
        <v>0.36655668119075302</v>
      </c>
      <c r="AM176" s="135"/>
    </row>
    <row r="177" spans="1:39" x14ac:dyDescent="0.45">
      <c r="A177" s="76" t="s">
        <v>219</v>
      </c>
      <c r="B177" s="76" t="s">
        <v>69</v>
      </c>
      <c r="C177" s="76" t="s">
        <v>797</v>
      </c>
      <c r="D177" s="176">
        <v>0.86050263488328904</v>
      </c>
      <c r="E177" s="176">
        <v>1.2840934675167901E-2</v>
      </c>
      <c r="F177" s="176">
        <v>1.6481199645386801E-2</v>
      </c>
      <c r="G177" s="176">
        <v>1.8051313931992202E-2</v>
      </c>
      <c r="H177" s="176">
        <v>2.0211471167067199E-2</v>
      </c>
      <c r="I177" s="176">
        <v>1.86813597922224E-2</v>
      </c>
      <c r="J177" s="176">
        <v>1.73012593364801E-2</v>
      </c>
      <c r="K177" s="176">
        <v>1.8121319027573302E-2</v>
      </c>
      <c r="L177" s="176">
        <v>2.20016014683561E-2</v>
      </c>
      <c r="M177" s="176">
        <v>2.5091826401866201E-2</v>
      </c>
      <c r="N177" s="176">
        <v>2.88621008353072E-2</v>
      </c>
      <c r="O177" s="176">
        <v>2.7281985820761599E-2</v>
      </c>
      <c r="P177" s="176">
        <v>2.9022112482349802E-2</v>
      </c>
      <c r="Q177" s="176">
        <v>2.9962180908724999E-2</v>
      </c>
      <c r="R177" s="176">
        <v>3.3992474268610198E-2</v>
      </c>
      <c r="S177" s="176">
        <v>3.80627705402561E-2</v>
      </c>
      <c r="T177" s="176">
        <v>2.2961671350611699E-2</v>
      </c>
      <c r="U177" s="176">
        <v>4.0012912488587703E-2</v>
      </c>
      <c r="V177" s="179">
        <v>1.28909383148687E-2</v>
      </c>
      <c r="W177" s="179">
        <v>1.51911057411059E-2</v>
      </c>
      <c r="X177" s="179">
        <v>1.65812069247884E-2</v>
      </c>
      <c r="Y177" s="179">
        <v>1.8961380174546901E-2</v>
      </c>
      <c r="Z177" s="179">
        <v>1.7941305924650399E-2</v>
      </c>
      <c r="AA177" s="179">
        <v>1.63211879983442E-2</v>
      </c>
      <c r="AB177" s="179">
        <v>1.7051241137976E-2</v>
      </c>
      <c r="AC177" s="179">
        <v>2.1101535953741601E-2</v>
      </c>
      <c r="AD177" s="179">
        <v>2.5191833681267799E-2</v>
      </c>
      <c r="AE177" s="179">
        <v>2.8122046967735199E-2</v>
      </c>
      <c r="AF177" s="179">
        <v>2.6141902835583201E-2</v>
      </c>
      <c r="AG177" s="179">
        <v>2.7972036048632801E-2</v>
      </c>
      <c r="AH177" s="179">
        <v>3.0092190371947099E-2</v>
      </c>
      <c r="AI177" s="179">
        <v>3.3142412393696502E-2</v>
      </c>
      <c r="AJ177" s="179">
        <v>3.6402649702189198E-2</v>
      </c>
      <c r="AK177" s="179">
        <v>2.77420193060091E-2</v>
      </c>
      <c r="AL177" s="179">
        <v>7.0715147264884703E-2</v>
      </c>
      <c r="AM177" s="135"/>
    </row>
    <row r="178" spans="1:39" x14ac:dyDescent="0.45">
      <c r="A178" s="78" t="s">
        <v>217</v>
      </c>
      <c r="B178" s="78" t="s">
        <v>70</v>
      </c>
      <c r="C178" s="78" t="s">
        <v>798</v>
      </c>
      <c r="D178" s="175">
        <v>20.169378103166999</v>
      </c>
      <c r="E178" s="175">
        <v>0.36026622331639202</v>
      </c>
      <c r="F178" s="175">
        <v>0.43464163700737601</v>
      </c>
      <c r="G178" s="175">
        <v>0.472404385709427</v>
      </c>
      <c r="H178" s="175">
        <v>0.49873630237587302</v>
      </c>
      <c r="I178" s="175">
        <v>0.52438816954238798</v>
      </c>
      <c r="J178" s="175">
        <v>0.47888485741465198</v>
      </c>
      <c r="K178" s="175">
        <v>0.50761694878673702</v>
      </c>
      <c r="L178" s="175">
        <v>0.56571117739113697</v>
      </c>
      <c r="M178" s="175">
        <v>0.657747876624447</v>
      </c>
      <c r="N178" s="175">
        <v>0.781596891435412</v>
      </c>
      <c r="O178" s="175">
        <v>0.67589919783584096</v>
      </c>
      <c r="P178" s="175">
        <v>0.63045589007574498</v>
      </c>
      <c r="Q178" s="175">
        <v>0.58977292881516696</v>
      </c>
      <c r="R178" s="175">
        <v>0.64350684003765601</v>
      </c>
      <c r="S178" s="175">
        <v>0.76176544793007095</v>
      </c>
      <c r="T178" s="175">
        <v>0.53129867254903995</v>
      </c>
      <c r="U178" s="175">
        <v>0.71891232870647703</v>
      </c>
      <c r="V178" s="178">
        <v>0.34480509792090103</v>
      </c>
      <c r="W178" s="178">
        <v>0.41058988631128601</v>
      </c>
      <c r="X178" s="178">
        <v>0.44938270999117402</v>
      </c>
      <c r="Y178" s="178">
        <v>0.47949490181900201</v>
      </c>
      <c r="Z178" s="178">
        <v>0.49240584158975098</v>
      </c>
      <c r="AA178" s="178">
        <v>0.437001808801254</v>
      </c>
      <c r="AB178" s="178">
        <v>0.47000421100378798</v>
      </c>
      <c r="AC178" s="178">
        <v>0.54258949439348303</v>
      </c>
      <c r="AD178" s="178">
        <v>0.62293534266474304</v>
      </c>
      <c r="AE178" s="178">
        <v>0.75585501771743502</v>
      </c>
      <c r="AF178" s="178">
        <v>0.67094883750546097</v>
      </c>
      <c r="AG178" s="178">
        <v>0.64825718580923297</v>
      </c>
      <c r="AH178" s="178">
        <v>0.62117521454727498</v>
      </c>
      <c r="AI178" s="178">
        <v>0.69586065080440396</v>
      </c>
      <c r="AJ178" s="178">
        <v>0.830810473628948</v>
      </c>
      <c r="AK178" s="178">
        <v>0.63954655177335196</v>
      </c>
      <c r="AL178" s="178">
        <v>1.22410910133169</v>
      </c>
      <c r="AM178" s="135"/>
    </row>
    <row r="179" spans="1:39" x14ac:dyDescent="0.45">
      <c r="A179" s="76" t="s">
        <v>219</v>
      </c>
      <c r="B179" s="76" t="s">
        <v>70</v>
      </c>
      <c r="C179" s="76" t="s">
        <v>799</v>
      </c>
      <c r="D179" s="176">
        <v>8.0428854313163907</v>
      </c>
      <c r="E179" s="176">
        <v>0.15469125977842399</v>
      </c>
      <c r="F179" s="176">
        <v>0.17734290856289101</v>
      </c>
      <c r="G179" s="176">
        <v>0.19114391312031401</v>
      </c>
      <c r="H179" s="176">
        <v>0.20026457700174199</v>
      </c>
      <c r="I179" s="176">
        <v>0.217275815227957</v>
      </c>
      <c r="J179" s="176">
        <v>0.198004412487265</v>
      </c>
      <c r="K179" s="176">
        <v>0.209195227052306</v>
      </c>
      <c r="L179" s="176">
        <v>0.22989673388844101</v>
      </c>
      <c r="M179" s="176">
        <v>0.26812951680368002</v>
      </c>
      <c r="N179" s="176">
        <v>0.32511366460672297</v>
      </c>
      <c r="O179" s="176">
        <v>0.28065042818476299</v>
      </c>
      <c r="P179" s="176">
        <v>0.24974817884966299</v>
      </c>
      <c r="Q179" s="176">
        <v>0.21839589675725499</v>
      </c>
      <c r="R179" s="176">
        <v>0.23252692533670399</v>
      </c>
      <c r="S179" s="176">
        <v>0.281310476228814</v>
      </c>
      <c r="T179" s="176">
        <v>0.206745048706967</v>
      </c>
      <c r="U179" s="176">
        <v>0.26403921907615402</v>
      </c>
      <c r="V179" s="179">
        <v>0.148980844124592</v>
      </c>
      <c r="W179" s="179">
        <v>0.167042158784524</v>
      </c>
      <c r="X179" s="179">
        <v>0.181253193187494</v>
      </c>
      <c r="Y179" s="179">
        <v>0.19385411039209799</v>
      </c>
      <c r="Z179" s="179">
        <v>0.208395168817093</v>
      </c>
      <c r="AA179" s="179">
        <v>0.190403859252742</v>
      </c>
      <c r="AB179" s="179">
        <v>0.20036458428114301</v>
      </c>
      <c r="AC179" s="179">
        <v>0.22788658757246899</v>
      </c>
      <c r="AD179" s="179">
        <v>0.26007893081185002</v>
      </c>
      <c r="AE179" s="179">
        <v>0.32238346587905797</v>
      </c>
      <c r="AF179" s="179">
        <v>0.28263057231691502</v>
      </c>
      <c r="AG179" s="179">
        <v>0.25663868040043403</v>
      </c>
      <c r="AH179" s="179">
        <v>0.22865664362386101</v>
      </c>
      <c r="AI179" s="179">
        <v>0.258628825260526</v>
      </c>
      <c r="AJ179" s="179">
        <v>0.31969327006315501</v>
      </c>
      <c r="AK179" s="179">
        <v>0.25302841761403599</v>
      </c>
      <c r="AL179" s="179">
        <v>0.438491917264338</v>
      </c>
      <c r="AM179" s="135"/>
    </row>
    <row r="180" spans="1:39" x14ac:dyDescent="0.45">
      <c r="A180" s="76" t="s">
        <v>219</v>
      </c>
      <c r="B180" s="76" t="s">
        <v>70</v>
      </c>
      <c r="C180" s="76" t="s">
        <v>800</v>
      </c>
      <c r="D180" s="176">
        <v>3.6613465047167901</v>
      </c>
      <c r="E180" s="176">
        <v>6.1284460817312002E-2</v>
      </c>
      <c r="F180" s="176">
        <v>7.8335701955287995E-2</v>
      </c>
      <c r="G180" s="176">
        <v>8.5866250094229907E-2</v>
      </c>
      <c r="H180" s="176">
        <v>9.3196783674368594E-2</v>
      </c>
      <c r="I180" s="176">
        <v>9.8257152012090496E-2</v>
      </c>
      <c r="J180" s="176">
        <v>8.7446365108775501E-2</v>
      </c>
      <c r="K180" s="176">
        <v>9.2326720343574503E-2</v>
      </c>
      <c r="L180" s="176">
        <v>0.10254746429842</v>
      </c>
      <c r="M180" s="176">
        <v>0.120208749840746</v>
      </c>
      <c r="N180" s="176">
        <v>0.14457052310297999</v>
      </c>
      <c r="O180" s="176">
        <v>0.121958877230274</v>
      </c>
      <c r="P180" s="176">
        <v>0.11374827959140101</v>
      </c>
      <c r="Q180" s="176">
        <v>0.10844789378311501</v>
      </c>
      <c r="R180" s="176">
        <v>0.122508917266983</v>
      </c>
      <c r="S180" s="176">
        <v>0.14184032437531599</v>
      </c>
      <c r="T180" s="176">
        <v>9.6947056651929306E-2</v>
      </c>
      <c r="U180" s="176">
        <v>0.12580915748723601</v>
      </c>
      <c r="V180" s="179">
        <v>5.7374176192708702E-2</v>
      </c>
      <c r="W180" s="179">
        <v>7.3155324882284198E-2</v>
      </c>
      <c r="X180" s="179">
        <v>8.2325992403412596E-2</v>
      </c>
      <c r="Y180" s="179">
        <v>9.1686673755404097E-2</v>
      </c>
      <c r="Z180" s="179">
        <v>9.1536662836301699E-2</v>
      </c>
      <c r="AA180" s="179">
        <v>7.6935600043665398E-2</v>
      </c>
      <c r="AB180" s="179">
        <v>8.2135978572549506E-2</v>
      </c>
      <c r="AC180" s="179">
        <v>9.6016988953494198E-2</v>
      </c>
      <c r="AD180" s="179">
        <v>0.112468186415061</v>
      </c>
      <c r="AE180" s="179">
        <v>0.13697997059639699</v>
      </c>
      <c r="AF180" s="179">
        <v>0.120018736009883</v>
      </c>
      <c r="AG180" s="179">
        <v>0.117928583870389</v>
      </c>
      <c r="AH180" s="179">
        <v>0.116968513988133</v>
      </c>
      <c r="AI180" s="179">
        <v>0.13131955858226599</v>
      </c>
      <c r="AJ180" s="179">
        <v>0.15216107560956299</v>
      </c>
      <c r="AK180" s="179">
        <v>0.114338322539871</v>
      </c>
      <c r="AL180" s="179">
        <v>0.212695481831363</v>
      </c>
      <c r="AM180" s="135"/>
    </row>
    <row r="181" spans="1:39" x14ac:dyDescent="0.45">
      <c r="A181" s="76" t="s">
        <v>219</v>
      </c>
      <c r="B181" s="76" t="s">
        <v>70</v>
      </c>
      <c r="C181" s="76" t="s">
        <v>801</v>
      </c>
      <c r="D181" s="176">
        <v>3.7325216854669199</v>
      </c>
      <c r="E181" s="176">
        <v>6.6054808044769195E-2</v>
      </c>
      <c r="F181" s="176">
        <v>8.2686018609258394E-2</v>
      </c>
      <c r="G181" s="176">
        <v>8.9016479395380904E-2</v>
      </c>
      <c r="H181" s="176">
        <v>9.2856758924403093E-2</v>
      </c>
      <c r="I181" s="176">
        <v>9.7647107607740605E-2</v>
      </c>
      <c r="J181" s="176">
        <v>8.9386506329166907E-2</v>
      </c>
      <c r="K181" s="176">
        <v>9.5546954740306597E-2</v>
      </c>
      <c r="L181" s="176">
        <v>0.10717780133471499</v>
      </c>
      <c r="M181" s="176">
        <v>0.123218968950735</v>
      </c>
      <c r="N181" s="176">
        <v>0.139760172963762</v>
      </c>
      <c r="O181" s="176">
        <v>0.119168674134969</v>
      </c>
      <c r="P181" s="176">
        <v>0.112908218444428</v>
      </c>
      <c r="Q181" s="176">
        <v>0.114988369855981</v>
      </c>
      <c r="R181" s="176">
        <v>0.12768929433998699</v>
      </c>
      <c r="S181" s="176">
        <v>0.14781075895559301</v>
      </c>
      <c r="T181" s="176">
        <v>9.7797118526843002E-2</v>
      </c>
      <c r="U181" s="176">
        <v>0.13431977696431399</v>
      </c>
      <c r="V181" s="179">
        <v>6.4354684294941705E-2</v>
      </c>
      <c r="W181" s="179">
        <v>7.9715802411030406E-2</v>
      </c>
      <c r="X181" s="179">
        <v>8.5186200594298905E-2</v>
      </c>
      <c r="Y181" s="179">
        <v>8.7446365108775501E-2</v>
      </c>
      <c r="Z181" s="179">
        <v>8.8096412424886E-2</v>
      </c>
      <c r="AA181" s="179">
        <v>7.79556742935619E-2</v>
      </c>
      <c r="AB181" s="179">
        <v>8.7276352733792695E-2</v>
      </c>
      <c r="AC181" s="179">
        <v>0.10128737257796</v>
      </c>
      <c r="AD181" s="179">
        <v>0.114538337098674</v>
      </c>
      <c r="AE181" s="179">
        <v>0.13166958406017101</v>
      </c>
      <c r="AF181" s="179">
        <v>0.116198457936741</v>
      </c>
      <c r="AG181" s="179">
        <v>0.118108596973312</v>
      </c>
      <c r="AH181" s="179">
        <v>0.12030875712014701</v>
      </c>
      <c r="AI181" s="179">
        <v>0.13488981845690301</v>
      </c>
      <c r="AJ181" s="179">
        <v>0.15205106760222101</v>
      </c>
      <c r="AK181" s="179">
        <v>0.109547973856533</v>
      </c>
      <c r="AL181" s="179">
        <v>0.22585643980061601</v>
      </c>
      <c r="AM181" s="135"/>
    </row>
    <row r="182" spans="1:39" x14ac:dyDescent="0.45">
      <c r="A182" s="76" t="s">
        <v>219</v>
      </c>
      <c r="B182" s="76" t="s">
        <v>70</v>
      </c>
      <c r="C182" s="76" t="s">
        <v>802</v>
      </c>
      <c r="D182" s="176">
        <v>3.3017203279885599</v>
      </c>
      <c r="E182" s="176">
        <v>5.4283951259198701E-2</v>
      </c>
      <c r="F182" s="176">
        <v>6.7694927426955806E-2</v>
      </c>
      <c r="G182" s="176">
        <v>7.4595429705667501E-2</v>
      </c>
      <c r="H182" s="176">
        <v>7.8205692492065895E-2</v>
      </c>
      <c r="I182" s="176">
        <v>8.1095902866772707E-2</v>
      </c>
      <c r="J182" s="176">
        <v>7.6535570926058893E-2</v>
      </c>
      <c r="K182" s="176">
        <v>8.0355848999200702E-2</v>
      </c>
      <c r="L182" s="176">
        <v>9.08866155201912E-2</v>
      </c>
      <c r="M182" s="176">
        <v>0.10319751161453</v>
      </c>
      <c r="N182" s="176">
        <v>0.120948803708318</v>
      </c>
      <c r="O182" s="176">
        <v>0.10960797822417399</v>
      </c>
      <c r="P182" s="176">
        <v>0.10851789887869701</v>
      </c>
      <c r="Q182" s="176">
        <v>0.10328751816599201</v>
      </c>
      <c r="R182" s="176">
        <v>0.11196815001805201</v>
      </c>
      <c r="S182" s="176">
        <v>0.13120955057492401</v>
      </c>
      <c r="T182" s="176">
        <v>8.9476512880628301E-2</v>
      </c>
      <c r="U182" s="176">
        <v>0.12777930089144801</v>
      </c>
      <c r="V182" s="179">
        <v>5.1433743796252603E-2</v>
      </c>
      <c r="W182" s="179">
        <v>6.3564626787668901E-2</v>
      </c>
      <c r="X182" s="179">
        <v>6.9565063551766004E-2</v>
      </c>
      <c r="Y182" s="179">
        <v>7.3285334345506298E-2</v>
      </c>
      <c r="Z182" s="179">
        <v>7.6795589852503093E-2</v>
      </c>
      <c r="AA182" s="179">
        <v>6.7484912140212405E-2</v>
      </c>
      <c r="AB182" s="179">
        <v>7.2275260823549903E-2</v>
      </c>
      <c r="AC182" s="179">
        <v>8.3316064469488596E-2</v>
      </c>
      <c r="AD182" s="179">
        <v>9.5516952556486096E-2</v>
      </c>
      <c r="AE182" s="179">
        <v>0.11549840698093</v>
      </c>
      <c r="AF182" s="179">
        <v>0.107677837731723</v>
      </c>
      <c r="AG182" s="179">
        <v>0.108247879224312</v>
      </c>
      <c r="AH182" s="179">
        <v>0.109687984047696</v>
      </c>
      <c r="AI182" s="179">
        <v>0.11808859551743101</v>
      </c>
      <c r="AJ182" s="179">
        <v>0.14200033602235901</v>
      </c>
      <c r="AK182" s="179">
        <v>0.10996800443002</v>
      </c>
      <c r="AL182" s="179">
        <v>0.227666571557785</v>
      </c>
      <c r="AM182" s="135"/>
    </row>
    <row r="183" spans="1:39" x14ac:dyDescent="0.45">
      <c r="A183" s="76" t="s">
        <v>219</v>
      </c>
      <c r="B183" s="76" t="s">
        <v>70</v>
      </c>
      <c r="C183" s="76" t="s">
        <v>803</v>
      </c>
      <c r="D183" s="176">
        <v>1.43090415367836</v>
      </c>
      <c r="E183" s="176">
        <v>2.3951743416687699E-2</v>
      </c>
      <c r="F183" s="176">
        <v>2.8582080452982699E-2</v>
      </c>
      <c r="G183" s="176">
        <v>3.1782313393834499E-2</v>
      </c>
      <c r="H183" s="176">
        <v>3.4212490283293803E-2</v>
      </c>
      <c r="I183" s="176">
        <v>3.01121918278274E-2</v>
      </c>
      <c r="J183" s="176">
        <v>2.7512002563385301E-2</v>
      </c>
      <c r="K183" s="176">
        <v>3.0192197651348701E-2</v>
      </c>
      <c r="L183" s="176">
        <v>3.5202562349369797E-2</v>
      </c>
      <c r="M183" s="176">
        <v>4.2993129414755901E-2</v>
      </c>
      <c r="N183" s="176">
        <v>5.12037270536288E-2</v>
      </c>
      <c r="O183" s="176">
        <v>4.4513240061660499E-2</v>
      </c>
      <c r="P183" s="176">
        <v>4.5533314311557001E-2</v>
      </c>
      <c r="Q183" s="176">
        <v>4.4653250252822803E-2</v>
      </c>
      <c r="R183" s="176">
        <v>4.8813553075930098E-2</v>
      </c>
      <c r="S183" s="176">
        <v>5.9594337795424702E-2</v>
      </c>
      <c r="T183" s="176">
        <v>4.0332935782672899E-2</v>
      </c>
      <c r="U183" s="176">
        <v>6.6964874287323894E-2</v>
      </c>
      <c r="V183" s="179">
        <v>2.26616495124068E-2</v>
      </c>
      <c r="W183" s="179">
        <v>2.7111973445778901E-2</v>
      </c>
      <c r="X183" s="179">
        <v>3.1052260254202602E-2</v>
      </c>
      <c r="Y183" s="179">
        <v>3.3222418217217803E-2</v>
      </c>
      <c r="Z183" s="179">
        <v>2.7582007658966502E-2</v>
      </c>
      <c r="AA183" s="179">
        <v>2.42217630710721E-2</v>
      </c>
      <c r="AB183" s="179">
        <v>2.79520345927525E-2</v>
      </c>
      <c r="AC183" s="179">
        <v>3.4082480820071703E-2</v>
      </c>
      <c r="AD183" s="179">
        <v>4.0332935782672899E-2</v>
      </c>
      <c r="AE183" s="179">
        <v>4.9323590200878398E-2</v>
      </c>
      <c r="AF183" s="179">
        <v>4.4423233510199098E-2</v>
      </c>
      <c r="AG183" s="179">
        <v>4.73334453407862E-2</v>
      </c>
      <c r="AH183" s="179">
        <v>4.5553315767437402E-2</v>
      </c>
      <c r="AI183" s="179">
        <v>5.2933852987276798E-2</v>
      </c>
      <c r="AJ183" s="179">
        <v>6.4904724331650607E-2</v>
      </c>
      <c r="AK183" s="179">
        <v>5.2663833332892498E-2</v>
      </c>
      <c r="AL183" s="179">
        <v>0.119398690877593</v>
      </c>
      <c r="AM183" s="135"/>
    </row>
    <row r="184" spans="1:39" x14ac:dyDescent="0.45">
      <c r="A184" s="78" t="s">
        <v>217</v>
      </c>
      <c r="B184" s="78" t="s">
        <v>71</v>
      </c>
      <c r="C184" s="78" t="s">
        <v>804</v>
      </c>
      <c r="D184" s="175">
        <v>36.8652833767011</v>
      </c>
      <c r="E184" s="175">
        <v>0.65810790283029297</v>
      </c>
      <c r="F184" s="175">
        <v>0.77971675458266099</v>
      </c>
      <c r="G184" s="175">
        <v>0.84190128091458805</v>
      </c>
      <c r="H184" s="175">
        <v>0.88243423125606402</v>
      </c>
      <c r="I184" s="175">
        <v>0.91177636703249898</v>
      </c>
      <c r="J184" s="175">
        <v>0.91930691517144103</v>
      </c>
      <c r="K184" s="175">
        <v>0.97981131920942</v>
      </c>
      <c r="L184" s="175">
        <v>1.1022702328367</v>
      </c>
      <c r="M184" s="175">
        <v>1.2309395985148299</v>
      </c>
      <c r="N184" s="175">
        <v>1.4568960455948401</v>
      </c>
      <c r="O184" s="175">
        <v>1.2956843111994301</v>
      </c>
      <c r="P184" s="175">
        <v>1.18858651568824</v>
      </c>
      <c r="Q184" s="175">
        <v>1.1266520075548201</v>
      </c>
      <c r="R184" s="175">
        <v>1.2227890052435899</v>
      </c>
      <c r="S184" s="175">
        <v>1.36142909667806</v>
      </c>
      <c r="T184" s="175">
        <v>0.97655108190092699</v>
      </c>
      <c r="U184" s="175">
        <v>1.29811448808889</v>
      </c>
      <c r="V184" s="178">
        <v>0.62360539143673399</v>
      </c>
      <c r="W184" s="178">
        <v>0.73796371543248496</v>
      </c>
      <c r="X184" s="178">
        <v>0.80168835386719695</v>
      </c>
      <c r="Y184" s="178">
        <v>0.82390997135023702</v>
      </c>
      <c r="Z184" s="178">
        <v>0.81808954768906195</v>
      </c>
      <c r="AA184" s="178">
        <v>0.79132759972118905</v>
      </c>
      <c r="AB184" s="178">
        <v>0.88076410969005703</v>
      </c>
      <c r="AC184" s="178">
        <v>1.0187941567201699</v>
      </c>
      <c r="AD184" s="178">
        <v>1.15102378154499</v>
      </c>
      <c r="AE184" s="178">
        <v>1.36861962006703</v>
      </c>
      <c r="AF184" s="178">
        <v>1.2299295249928699</v>
      </c>
      <c r="AG184" s="178">
        <v>1.1545640392358101</v>
      </c>
      <c r="AH184" s="178">
        <v>1.1228517309375601</v>
      </c>
      <c r="AI184" s="178">
        <v>1.2626619075410199</v>
      </c>
      <c r="AJ184" s="178">
        <v>1.4780475851882899</v>
      </c>
      <c r="AK184" s="178">
        <v>1.16462477154361</v>
      </c>
      <c r="AL184" s="178">
        <v>2.2038504154455301</v>
      </c>
      <c r="AM184" s="135"/>
    </row>
    <row r="185" spans="1:39" x14ac:dyDescent="0.45">
      <c r="A185" s="76" t="s">
        <v>219</v>
      </c>
      <c r="B185" s="76" t="s">
        <v>71</v>
      </c>
      <c r="C185" s="76" t="s">
        <v>805</v>
      </c>
      <c r="D185" s="176">
        <v>0.61516477705523798</v>
      </c>
      <c r="E185" s="176">
        <v>5.58040619061033E-3</v>
      </c>
      <c r="F185" s="176">
        <v>8.2806027344540407E-3</v>
      </c>
      <c r="G185" s="176">
        <v>9.7007061019570295E-3</v>
      </c>
      <c r="H185" s="176">
        <v>1.15308393150066E-2</v>
      </c>
      <c r="I185" s="176">
        <v>1.04207585136487E-2</v>
      </c>
      <c r="J185" s="176">
        <v>8.9706529623252099E-3</v>
      </c>
      <c r="K185" s="176">
        <v>9.9507243004610703E-3</v>
      </c>
      <c r="L185" s="176">
        <v>1.1540840042946801E-2</v>
      </c>
      <c r="M185" s="176">
        <v>1.4871082447020701E-2</v>
      </c>
      <c r="N185" s="176">
        <v>2.11515395934424E-2</v>
      </c>
      <c r="O185" s="176">
        <v>2.0601499556733498E-2</v>
      </c>
      <c r="P185" s="176">
        <v>2.0531494461152301E-2</v>
      </c>
      <c r="Q185" s="176">
        <v>2.2191615299219199E-2</v>
      </c>
      <c r="R185" s="176">
        <v>2.7181978541360001E-2</v>
      </c>
      <c r="S185" s="176">
        <v>3.4292496106815097E-2</v>
      </c>
      <c r="T185" s="176">
        <v>2.4211762343131899E-2</v>
      </c>
      <c r="U185" s="176">
        <v>3.4562515761199501E-2</v>
      </c>
      <c r="V185" s="179">
        <v>5.4503967273882301E-3</v>
      </c>
      <c r="W185" s="179">
        <v>8.0205838080098305E-3</v>
      </c>
      <c r="X185" s="179">
        <v>1.0060732307802901E-2</v>
      </c>
      <c r="Y185" s="179">
        <v>1.0800786175374799E-2</v>
      </c>
      <c r="Z185" s="179">
        <v>9.4206857196324906E-3</v>
      </c>
      <c r="AA185" s="179">
        <v>7.6905597859844898E-3</v>
      </c>
      <c r="AB185" s="179">
        <v>7.8905743447877201E-3</v>
      </c>
      <c r="AC185" s="179">
        <v>1.0750782535674E-2</v>
      </c>
      <c r="AD185" s="179">
        <v>1.3650993638321E-2</v>
      </c>
      <c r="AE185" s="179">
        <v>1.8951379446606801E-2</v>
      </c>
      <c r="AF185" s="179">
        <v>1.9571424578896799E-2</v>
      </c>
      <c r="AG185" s="179">
        <v>1.9151394005410001E-2</v>
      </c>
      <c r="AH185" s="179">
        <v>2.1051532314040802E-2</v>
      </c>
      <c r="AI185" s="179">
        <v>2.86120826368031E-2</v>
      </c>
      <c r="AJ185" s="179">
        <v>3.66426671727531E-2</v>
      </c>
      <c r="AK185" s="179">
        <v>3.1122265349783799E-2</v>
      </c>
      <c r="AL185" s="179">
        <v>6.0754422236483398E-2</v>
      </c>
      <c r="AM185" s="135"/>
    </row>
    <row r="186" spans="1:39" x14ac:dyDescent="0.45">
      <c r="A186" s="76" t="s">
        <v>219</v>
      </c>
      <c r="B186" s="76" t="s">
        <v>71</v>
      </c>
      <c r="C186" s="76" t="s">
        <v>806</v>
      </c>
      <c r="D186" s="176">
        <v>1.0376155267035601</v>
      </c>
      <c r="E186" s="176">
        <v>1.01507388592643E-2</v>
      </c>
      <c r="F186" s="176">
        <v>1.34909819912784E-2</v>
      </c>
      <c r="G186" s="176">
        <v>1.62511829027631E-2</v>
      </c>
      <c r="H186" s="176">
        <v>1.79513066525906E-2</v>
      </c>
      <c r="I186" s="176">
        <v>1.8411340137838E-2</v>
      </c>
      <c r="J186" s="176">
        <v>1.5911158152797599E-2</v>
      </c>
      <c r="K186" s="176">
        <v>1.6541204013027701E-2</v>
      </c>
      <c r="L186" s="176">
        <v>1.8711361976042899E-2</v>
      </c>
      <c r="M186" s="176">
        <v>2.3911740504927101E-2</v>
      </c>
      <c r="N186" s="176">
        <v>3.5072552886147697E-2</v>
      </c>
      <c r="O186" s="176">
        <v>3.5272567444950997E-2</v>
      </c>
      <c r="P186" s="176">
        <v>3.2612373812867898E-2</v>
      </c>
      <c r="Q186" s="176">
        <v>3.4822534687643701E-2</v>
      </c>
      <c r="R186" s="176">
        <v>4.1423015128150498E-2</v>
      </c>
      <c r="S186" s="176">
        <v>5.54940393399583E-2</v>
      </c>
      <c r="T186" s="176">
        <v>4.3523167995584498E-2</v>
      </c>
      <c r="U186" s="176">
        <v>5.3963927965113498E-2</v>
      </c>
      <c r="V186" s="179">
        <v>9.2906762564103906E-3</v>
      </c>
      <c r="W186" s="179">
        <v>1.2590916476663799E-2</v>
      </c>
      <c r="X186" s="179">
        <v>1.5631137770473001E-2</v>
      </c>
      <c r="Y186" s="179">
        <v>1.80813161158127E-2</v>
      </c>
      <c r="Z186" s="179">
        <v>1.7681286998206199E-2</v>
      </c>
      <c r="AA186" s="179">
        <v>1.5381119571969E-2</v>
      </c>
      <c r="AB186" s="179">
        <v>1.54711261234304E-2</v>
      </c>
      <c r="AC186" s="179">
        <v>1.8531348873119999E-2</v>
      </c>
      <c r="AD186" s="179">
        <v>2.3821733953465599E-2</v>
      </c>
      <c r="AE186" s="179">
        <v>3.4412504842097E-2</v>
      </c>
      <c r="AF186" s="179">
        <v>3.60326227684033E-2</v>
      </c>
      <c r="AG186" s="179">
        <v>3.4772531047942902E-2</v>
      </c>
      <c r="AH186" s="179">
        <v>3.4682524496481397E-2</v>
      </c>
      <c r="AI186" s="179">
        <v>4.5683325230659502E-2</v>
      </c>
      <c r="AJ186" s="179">
        <v>6.4704709772847396E-2</v>
      </c>
      <c r="AK186" s="179">
        <v>5.7194163089785803E-2</v>
      </c>
      <c r="AL186" s="179">
        <v>0.100137288864841</v>
      </c>
      <c r="AM186" s="135"/>
    </row>
    <row r="187" spans="1:39" x14ac:dyDescent="0.45">
      <c r="A187" s="76" t="s">
        <v>219</v>
      </c>
      <c r="B187" s="76" t="s">
        <v>71</v>
      </c>
      <c r="C187" s="76" t="s">
        <v>807</v>
      </c>
      <c r="D187" s="176">
        <v>6.5037634005975402</v>
      </c>
      <c r="E187" s="176">
        <v>0.112218168216556</v>
      </c>
      <c r="F187" s="176">
        <v>0.13297967942033301</v>
      </c>
      <c r="G187" s="176">
        <v>0.14582061409550001</v>
      </c>
      <c r="H187" s="176">
        <v>0.15907157861621499</v>
      </c>
      <c r="I187" s="176">
        <v>0.16556205104937999</v>
      </c>
      <c r="J187" s="176">
        <v>0.16215180282178501</v>
      </c>
      <c r="K187" s="176">
        <v>0.17422268144556</v>
      </c>
      <c r="L187" s="176">
        <v>0.19119391676001499</v>
      </c>
      <c r="M187" s="176">
        <v>0.21956598192625401</v>
      </c>
      <c r="N187" s="176">
        <v>0.26221908659104498</v>
      </c>
      <c r="O187" s="176">
        <v>0.239617441446279</v>
      </c>
      <c r="P187" s="176">
        <v>0.213175516772491</v>
      </c>
      <c r="Q187" s="176">
        <v>0.19481418027435299</v>
      </c>
      <c r="R187" s="176">
        <v>0.214865639794378</v>
      </c>
      <c r="S187" s="176">
        <v>0.23659722160835001</v>
      </c>
      <c r="T187" s="176">
        <v>0.17574279209246499</v>
      </c>
      <c r="U187" s="176">
        <v>0.22290622505826799</v>
      </c>
      <c r="V187" s="179">
        <v>0.108457894511056</v>
      </c>
      <c r="W187" s="179">
        <v>0.126579213538629</v>
      </c>
      <c r="X187" s="179">
        <v>0.14027021008871099</v>
      </c>
      <c r="Y187" s="179">
        <v>0.14740072911004601</v>
      </c>
      <c r="Z187" s="179">
        <v>0.13966016568436099</v>
      </c>
      <c r="AA187" s="179">
        <v>0.136769955309654</v>
      </c>
      <c r="AB187" s="179">
        <v>0.15294113238889601</v>
      </c>
      <c r="AC187" s="179">
        <v>0.17228254022516901</v>
      </c>
      <c r="AD187" s="179">
        <v>0.20416486089840499</v>
      </c>
      <c r="AE187" s="179">
        <v>0.24786804199691201</v>
      </c>
      <c r="AF187" s="179">
        <v>0.2260764558153</v>
      </c>
      <c r="AG187" s="179">
        <v>0.20560496572178799</v>
      </c>
      <c r="AH187" s="179">
        <v>0.194714172994952</v>
      </c>
      <c r="AI187" s="179">
        <v>0.22413631459490799</v>
      </c>
      <c r="AJ187" s="179">
        <v>0.26069897594413999</v>
      </c>
      <c r="AK187" s="179">
        <v>0.21175541340498799</v>
      </c>
      <c r="AL187" s="179">
        <v>0.38165778038039799</v>
      </c>
      <c r="AM187" s="135"/>
    </row>
    <row r="188" spans="1:39" x14ac:dyDescent="0.45">
      <c r="A188" s="76" t="s">
        <v>219</v>
      </c>
      <c r="B188" s="76" t="s">
        <v>71</v>
      </c>
      <c r="C188" s="76" t="s">
        <v>808</v>
      </c>
      <c r="D188" s="176">
        <v>3.83493914030212</v>
      </c>
      <c r="E188" s="176">
        <v>6.7814936162237702E-2</v>
      </c>
      <c r="F188" s="176">
        <v>8.2235985851951202E-2</v>
      </c>
      <c r="G188" s="176">
        <v>9.0116559468798693E-2</v>
      </c>
      <c r="H188" s="176">
        <v>9.6106995504955703E-2</v>
      </c>
      <c r="I188" s="176">
        <v>9.3706820799316803E-2</v>
      </c>
      <c r="J188" s="176">
        <v>9.8347158563551904E-2</v>
      </c>
      <c r="K188" s="176">
        <v>0.102487459930779</v>
      </c>
      <c r="L188" s="176">
        <v>0.11688850816461201</v>
      </c>
      <c r="M188" s="176">
        <v>0.13023947996472801</v>
      </c>
      <c r="N188" s="176">
        <v>0.156571396631174</v>
      </c>
      <c r="O188" s="176">
        <v>0.143450441573682</v>
      </c>
      <c r="P188" s="176">
        <v>0.12585916112693701</v>
      </c>
      <c r="Q188" s="176">
        <v>0.116178456480861</v>
      </c>
      <c r="R188" s="176">
        <v>0.12764929142822601</v>
      </c>
      <c r="S188" s="176">
        <v>0.13451979152311699</v>
      </c>
      <c r="T188" s="176">
        <v>9.8077138909167597E-2</v>
      </c>
      <c r="U188" s="176">
        <v>0.12060877895835199</v>
      </c>
      <c r="V188" s="179">
        <v>6.3774642074412302E-2</v>
      </c>
      <c r="W188" s="179">
        <v>7.7775661190638903E-2</v>
      </c>
      <c r="X188" s="179">
        <v>8.7576374571997601E-2</v>
      </c>
      <c r="Y188" s="179">
        <v>9.0296572571721606E-2</v>
      </c>
      <c r="Z188" s="179">
        <v>8.7306354917613196E-2</v>
      </c>
      <c r="AA188" s="179">
        <v>8.2055972749028205E-2</v>
      </c>
      <c r="AB188" s="179">
        <v>9.2676745821480194E-2</v>
      </c>
      <c r="AC188" s="179">
        <v>0.104287590960008</v>
      </c>
      <c r="AD188" s="179">
        <v>0.119268681414371</v>
      </c>
      <c r="AE188" s="179">
        <v>0.14554059371317599</v>
      </c>
      <c r="AF188" s="179">
        <v>0.13377973765554499</v>
      </c>
      <c r="AG188" s="179">
        <v>0.123028955119871</v>
      </c>
      <c r="AH188" s="179">
        <v>0.11804859260567099</v>
      </c>
      <c r="AI188" s="179">
        <v>0.129589432648618</v>
      </c>
      <c r="AJ188" s="179">
        <v>0.15048095331561601</v>
      </c>
      <c r="AK188" s="179">
        <v>0.118758644289422</v>
      </c>
      <c r="AL188" s="179">
        <v>0.20983527364047699</v>
      </c>
      <c r="AM188" s="135"/>
    </row>
    <row r="189" spans="1:39" x14ac:dyDescent="0.45">
      <c r="A189" s="76" t="s">
        <v>219</v>
      </c>
      <c r="B189" s="76" t="s">
        <v>71</v>
      </c>
      <c r="C189" s="76" t="s">
        <v>809</v>
      </c>
      <c r="D189" s="176">
        <v>6.9434654059426304</v>
      </c>
      <c r="E189" s="176">
        <v>0.119368688693772</v>
      </c>
      <c r="F189" s="176">
        <v>0.13849008051536199</v>
      </c>
      <c r="G189" s="176">
        <v>0.148380800448182</v>
      </c>
      <c r="H189" s="176">
        <v>0.15581134130772201</v>
      </c>
      <c r="I189" s="176">
        <v>0.17580279646010599</v>
      </c>
      <c r="J189" s="176">
        <v>0.17404266834263701</v>
      </c>
      <c r="K189" s="176">
        <v>0.18004310510673399</v>
      </c>
      <c r="L189" s="176">
        <v>0.19910449256068299</v>
      </c>
      <c r="M189" s="176">
        <v>0.22398630367580599</v>
      </c>
      <c r="N189" s="176">
        <v>0.27518003000149399</v>
      </c>
      <c r="O189" s="176">
        <v>0.24784804054103199</v>
      </c>
      <c r="P189" s="176">
        <v>0.225736431065334</v>
      </c>
      <c r="Q189" s="176">
        <v>0.204214864538106</v>
      </c>
      <c r="R189" s="176">
        <v>0.22177614280103</v>
      </c>
      <c r="S189" s="176">
        <v>0.25444852098153897</v>
      </c>
      <c r="T189" s="176">
        <v>0.19028385051746</v>
      </c>
      <c r="U189" s="176">
        <v>0.252888407422873</v>
      </c>
      <c r="V189" s="179">
        <v>0.112228168944497</v>
      </c>
      <c r="W189" s="179">
        <v>0.130679511994095</v>
      </c>
      <c r="X189" s="179">
        <v>0.14026020936076999</v>
      </c>
      <c r="Y189" s="179">
        <v>0.14870082374226701</v>
      </c>
      <c r="Z189" s="179">
        <v>0.15941160336617999</v>
      </c>
      <c r="AA189" s="179">
        <v>0.15694142356495999</v>
      </c>
      <c r="AB189" s="179">
        <v>0.16620209763755001</v>
      </c>
      <c r="AC189" s="179">
        <v>0.19053386871596401</v>
      </c>
      <c r="AD189" s="179">
        <v>0.215285670367865</v>
      </c>
      <c r="AE189" s="179">
        <v>0.26467926566432398</v>
      </c>
      <c r="AF189" s="179">
        <v>0.244537799592838</v>
      </c>
      <c r="AG189" s="179">
        <v>0.225186391028625</v>
      </c>
      <c r="AH189" s="179">
        <v>0.20793513533184599</v>
      </c>
      <c r="AI189" s="179">
        <v>0.23351699740278001</v>
      </c>
      <c r="AJ189" s="179">
        <v>0.28689088241942401</v>
      </c>
      <c r="AK189" s="179">
        <v>0.23473708621148001</v>
      </c>
      <c r="AL189" s="179">
        <v>0.43833190561729501</v>
      </c>
      <c r="AM189" s="135"/>
    </row>
    <row r="190" spans="1:39" x14ac:dyDescent="0.45">
      <c r="A190" s="76" t="s">
        <v>219</v>
      </c>
      <c r="B190" s="76" t="s">
        <v>71</v>
      </c>
      <c r="C190" s="76" t="s">
        <v>810</v>
      </c>
      <c r="D190" s="176">
        <v>4.6146358934288996</v>
      </c>
      <c r="E190" s="176">
        <v>8.0365849727140906E-2</v>
      </c>
      <c r="F190" s="176">
        <v>9.9027208063482905E-2</v>
      </c>
      <c r="G190" s="176">
        <v>0.10861790615809799</v>
      </c>
      <c r="H190" s="176">
        <v>0.113548265032598</v>
      </c>
      <c r="I190" s="176">
        <v>0.10967798331975501</v>
      </c>
      <c r="J190" s="176">
        <v>0.106437747467143</v>
      </c>
      <c r="K190" s="176">
        <v>0.11796858678215</v>
      </c>
      <c r="L190" s="176">
        <v>0.135469860677433</v>
      </c>
      <c r="M190" s="176">
        <v>0.15482126924164599</v>
      </c>
      <c r="N190" s="176">
        <v>0.17827297626132599</v>
      </c>
      <c r="O190" s="176">
        <v>0.15314114694769901</v>
      </c>
      <c r="P190" s="176">
        <v>0.14594062283078199</v>
      </c>
      <c r="Q190" s="176">
        <v>0.14601062792636299</v>
      </c>
      <c r="R190" s="176">
        <v>0.153921203727032</v>
      </c>
      <c r="S190" s="176">
        <v>0.17390265815147499</v>
      </c>
      <c r="T190" s="176">
        <v>0.12412903519328899</v>
      </c>
      <c r="U190" s="176">
        <v>0.168812287629933</v>
      </c>
      <c r="V190" s="179">
        <v>7.6825592036323595E-2</v>
      </c>
      <c r="W190" s="179">
        <v>9.5406944549144307E-2</v>
      </c>
      <c r="X190" s="179">
        <v>0.102957494143967</v>
      </c>
      <c r="Y190" s="179">
        <v>0.103137507246889</v>
      </c>
      <c r="Z190" s="179">
        <v>0.103977568393863</v>
      </c>
      <c r="AA190" s="179">
        <v>9.70370632033907E-2</v>
      </c>
      <c r="AB190" s="179">
        <v>0.11083806776081399</v>
      </c>
      <c r="AC190" s="179">
        <v>0.129039392611909</v>
      </c>
      <c r="AD190" s="179">
        <v>0.145030556588228</v>
      </c>
      <c r="AE190" s="179">
        <v>0.16575206488024299</v>
      </c>
      <c r="AF190" s="179">
        <v>0.148320796080541</v>
      </c>
      <c r="AG190" s="179">
        <v>0.14426050053683501</v>
      </c>
      <c r="AH190" s="179">
        <v>0.14583061482344101</v>
      </c>
      <c r="AI190" s="179">
        <v>0.16535203576263699</v>
      </c>
      <c r="AJ190" s="179">
        <v>0.189513794466068</v>
      </c>
      <c r="AK190" s="179">
        <v>0.14368045831630599</v>
      </c>
      <c r="AL190" s="179">
        <v>0.277610206890954</v>
      </c>
      <c r="AM190" s="135"/>
    </row>
    <row r="191" spans="1:39" x14ac:dyDescent="0.45">
      <c r="A191" s="76" t="s">
        <v>219</v>
      </c>
      <c r="B191" s="76" t="s">
        <v>71</v>
      </c>
      <c r="C191" s="76" t="s">
        <v>811</v>
      </c>
      <c r="D191" s="176">
        <v>4.7248439153294797</v>
      </c>
      <c r="E191" s="176">
        <v>9.4686892137452697E-2</v>
      </c>
      <c r="F191" s="176">
        <v>0.111508116532805</v>
      </c>
      <c r="G191" s="176">
        <v>0.117488551841022</v>
      </c>
      <c r="H191" s="176">
        <v>0.116278463760262</v>
      </c>
      <c r="I191" s="176">
        <v>0.11941869233347301</v>
      </c>
      <c r="J191" s="176">
        <v>0.12952942828097699</v>
      </c>
      <c r="K191" s="176">
        <v>0.14068023993425699</v>
      </c>
      <c r="L191" s="176">
        <v>0.15899157279269399</v>
      </c>
      <c r="M191" s="176">
        <v>0.16886229126963301</v>
      </c>
      <c r="N191" s="176">
        <v>0.18504346907681499</v>
      </c>
      <c r="O191" s="176">
        <v>0.15128101155082899</v>
      </c>
      <c r="P191" s="176">
        <v>0.14424049908095499</v>
      </c>
      <c r="Q191" s="176">
        <v>0.14745073274974699</v>
      </c>
      <c r="R191" s="176">
        <v>0.16572206269642301</v>
      </c>
      <c r="S191" s="176">
        <v>0.17368264213679099</v>
      </c>
      <c r="T191" s="176">
        <v>0.109797992055037</v>
      </c>
      <c r="U191" s="176">
        <v>0.150090924925949</v>
      </c>
      <c r="V191" s="179">
        <v>9.0986622799592798E-2</v>
      </c>
      <c r="W191" s="179">
        <v>0.10506764773934101</v>
      </c>
      <c r="X191" s="179">
        <v>0.111158091054899</v>
      </c>
      <c r="Y191" s="179">
        <v>0.10923795129038801</v>
      </c>
      <c r="Z191" s="179">
        <v>0.103957566937983</v>
      </c>
      <c r="AA191" s="179">
        <v>0.10372755019535899</v>
      </c>
      <c r="AB191" s="179">
        <v>0.121628853208249</v>
      </c>
      <c r="AC191" s="179">
        <v>0.141190277059205</v>
      </c>
      <c r="AD191" s="179">
        <v>0.15393120445497199</v>
      </c>
      <c r="AE191" s="179">
        <v>0.165732063424363</v>
      </c>
      <c r="AF191" s="179">
        <v>0.138750099441806</v>
      </c>
      <c r="AG191" s="179">
        <v>0.13844007687566101</v>
      </c>
      <c r="AH191" s="179">
        <v>0.146800685433636</v>
      </c>
      <c r="AI191" s="179">
        <v>0.162531830483511</v>
      </c>
      <c r="AJ191" s="179">
        <v>0.17362263776914999</v>
      </c>
      <c r="AK191" s="179">
        <v>0.12033875930396799</v>
      </c>
      <c r="AL191" s="179">
        <v>0.25298841470227501</v>
      </c>
      <c r="AM191" s="135"/>
    </row>
    <row r="192" spans="1:39" x14ac:dyDescent="0.45">
      <c r="A192" s="76" t="s">
        <v>219</v>
      </c>
      <c r="B192" s="76" t="s">
        <v>71</v>
      </c>
      <c r="C192" s="76" t="s">
        <v>812</v>
      </c>
      <c r="D192" s="176">
        <v>8.5908553173416795</v>
      </c>
      <c r="E192" s="176">
        <v>0.167922222843258</v>
      </c>
      <c r="F192" s="176">
        <v>0.19370409947299499</v>
      </c>
      <c r="G192" s="176">
        <v>0.205524959898267</v>
      </c>
      <c r="H192" s="176">
        <v>0.212135441066714</v>
      </c>
      <c r="I192" s="176">
        <v>0.218775924418981</v>
      </c>
      <c r="J192" s="176">
        <v>0.22391629858022499</v>
      </c>
      <c r="K192" s="176">
        <v>0.237917317696451</v>
      </c>
      <c r="L192" s="176">
        <v>0.270369679862277</v>
      </c>
      <c r="M192" s="176">
        <v>0.29468144948481001</v>
      </c>
      <c r="N192" s="176">
        <v>0.34338499455339799</v>
      </c>
      <c r="O192" s="176">
        <v>0.30447216213822798</v>
      </c>
      <c r="P192" s="176">
        <v>0.28049041653772</v>
      </c>
      <c r="Q192" s="176">
        <v>0.26096899559852399</v>
      </c>
      <c r="R192" s="176">
        <v>0.270249671126994</v>
      </c>
      <c r="S192" s="176">
        <v>0.29849172683001202</v>
      </c>
      <c r="T192" s="176">
        <v>0.210785342794792</v>
      </c>
      <c r="U192" s="176">
        <v>0.29428142036720401</v>
      </c>
      <c r="V192" s="179">
        <v>0.15659139808705499</v>
      </c>
      <c r="W192" s="179">
        <v>0.18184323613596301</v>
      </c>
      <c r="X192" s="179">
        <v>0.19377410456857699</v>
      </c>
      <c r="Y192" s="179">
        <v>0.19625428509773701</v>
      </c>
      <c r="Z192" s="179">
        <v>0.19667431567122401</v>
      </c>
      <c r="AA192" s="179">
        <v>0.19172395534084299</v>
      </c>
      <c r="AB192" s="179">
        <v>0.21311551240484999</v>
      </c>
      <c r="AC192" s="179">
        <v>0.25217835573912201</v>
      </c>
      <c r="AD192" s="179">
        <v>0.27587008022936599</v>
      </c>
      <c r="AE192" s="179">
        <v>0.32568370609931202</v>
      </c>
      <c r="AF192" s="179">
        <v>0.28286058905953898</v>
      </c>
      <c r="AG192" s="179">
        <v>0.26411922489967499</v>
      </c>
      <c r="AH192" s="179">
        <v>0.25378847293748802</v>
      </c>
      <c r="AI192" s="179">
        <v>0.273239888781103</v>
      </c>
      <c r="AJ192" s="179">
        <v>0.315492964328287</v>
      </c>
      <c r="AK192" s="179">
        <v>0.24703798157787901</v>
      </c>
      <c r="AL192" s="179">
        <v>0.48253512311281099</v>
      </c>
      <c r="AM192" s="135"/>
    </row>
    <row r="193" spans="1:39" x14ac:dyDescent="0.45">
      <c r="A193" s="78" t="s">
        <v>217</v>
      </c>
      <c r="B193" s="78" t="s">
        <v>72</v>
      </c>
      <c r="C193" s="78" t="s">
        <v>813</v>
      </c>
      <c r="D193" s="175">
        <v>75.593522355551499</v>
      </c>
      <c r="E193" s="175">
        <v>1.56917421817904</v>
      </c>
      <c r="F193" s="175">
        <v>1.7368464228237901</v>
      </c>
      <c r="G193" s="175">
        <v>1.80756157008868</v>
      </c>
      <c r="H193" s="175">
        <v>1.85727518867922</v>
      </c>
      <c r="I193" s="175">
        <v>2.2020702858721801</v>
      </c>
      <c r="J193" s="175">
        <v>2.2782858335041598</v>
      </c>
      <c r="K193" s="175">
        <v>2.3305696391753199</v>
      </c>
      <c r="L193" s="175">
        <v>2.4980818321730398</v>
      </c>
      <c r="M193" s="175">
        <v>2.7135275141879398</v>
      </c>
      <c r="N193" s="175">
        <v>3.2209844513276402</v>
      </c>
      <c r="O193" s="175">
        <v>2.8052641915830501</v>
      </c>
      <c r="P193" s="175">
        <v>2.4128256264831598</v>
      </c>
      <c r="Q193" s="175">
        <v>2.0064160444508601</v>
      </c>
      <c r="R193" s="175">
        <v>2.0276575905957599</v>
      </c>
      <c r="S193" s="175">
        <v>2.41501578590205</v>
      </c>
      <c r="T193" s="175">
        <v>1.79218045051671</v>
      </c>
      <c r="U193" s="175">
        <v>2.1972499350050301</v>
      </c>
      <c r="V193" s="178">
        <v>1.4899784536209</v>
      </c>
      <c r="W193" s="178">
        <v>1.6487500103989099</v>
      </c>
      <c r="X193" s="178">
        <v>1.7149748308186601</v>
      </c>
      <c r="Y193" s="178">
        <v>1.7460470925287399</v>
      </c>
      <c r="Z193" s="178">
        <v>1.9916949729229401</v>
      </c>
      <c r="AA193" s="178">
        <v>1.99453517965795</v>
      </c>
      <c r="AB193" s="178">
        <v>2.0626001340186901</v>
      </c>
      <c r="AC193" s="178">
        <v>2.2665749810862299</v>
      </c>
      <c r="AD193" s="178">
        <v>2.5077325346352901</v>
      </c>
      <c r="AE193" s="178">
        <v>2.9953580282696501</v>
      </c>
      <c r="AF193" s="178">
        <v>2.6039995417872901</v>
      </c>
      <c r="AG193" s="178">
        <v>2.2869064609885799</v>
      </c>
      <c r="AH193" s="178">
        <v>1.97225355780726</v>
      </c>
      <c r="AI193" s="178">
        <v>2.12192445215973</v>
      </c>
      <c r="AJ193" s="178">
        <v>2.6701843592952801</v>
      </c>
      <c r="AK193" s="178">
        <v>2.1114136870946201</v>
      </c>
      <c r="AL193" s="178">
        <v>3.53760749791316</v>
      </c>
      <c r="AM193" s="135"/>
    </row>
    <row r="194" spans="1:39" x14ac:dyDescent="0.45">
      <c r="A194" s="76" t="s">
        <v>219</v>
      </c>
      <c r="B194" s="76" t="s">
        <v>72</v>
      </c>
      <c r="C194" s="76" t="s">
        <v>814</v>
      </c>
      <c r="D194" s="176">
        <v>3.33036241280919</v>
      </c>
      <c r="E194" s="176">
        <v>6.1284460817312002E-2</v>
      </c>
      <c r="F194" s="176">
        <v>7.1145178566311598E-2</v>
      </c>
      <c r="G194" s="176">
        <v>7.9415780572825501E-2</v>
      </c>
      <c r="H194" s="176">
        <v>8.5266206417820206E-2</v>
      </c>
      <c r="I194" s="176">
        <v>9.3286790225830002E-2</v>
      </c>
      <c r="J194" s="176">
        <v>8.9306500505645606E-2</v>
      </c>
      <c r="K194" s="176">
        <v>8.7246350549972193E-2</v>
      </c>
      <c r="L194" s="176">
        <v>9.6787045004886704E-2</v>
      </c>
      <c r="M194" s="176">
        <v>0.114968368400101</v>
      </c>
      <c r="N194" s="176">
        <v>0.15154103047727299</v>
      </c>
      <c r="O194" s="176">
        <v>0.128909383148687</v>
      </c>
      <c r="P194" s="176">
        <v>0.108027863209629</v>
      </c>
      <c r="Q194" s="176">
        <v>8.7146343270570595E-2</v>
      </c>
      <c r="R194" s="176">
        <v>8.8246423343988398E-2</v>
      </c>
      <c r="S194" s="176">
        <v>0.114438329819272</v>
      </c>
      <c r="T194" s="176">
        <v>9.1506660652481198E-2</v>
      </c>
      <c r="U194" s="176">
        <v>0.10724780643029599</v>
      </c>
      <c r="V194" s="179">
        <v>5.8184235155861803E-2</v>
      </c>
      <c r="W194" s="179">
        <v>6.6334828427093706E-2</v>
      </c>
      <c r="X194" s="179">
        <v>7.7125613874528404E-2</v>
      </c>
      <c r="Y194" s="179">
        <v>8.1705947271122598E-2</v>
      </c>
      <c r="Z194" s="179">
        <v>8.9946547093815998E-2</v>
      </c>
      <c r="AA194" s="179">
        <v>7.9065755094919796E-2</v>
      </c>
      <c r="AB194" s="179">
        <v>7.8155688852365096E-2</v>
      </c>
      <c r="AC194" s="179">
        <v>8.9126487402722707E-2</v>
      </c>
      <c r="AD194" s="179">
        <v>0.10813787121696999</v>
      </c>
      <c r="AE194" s="179">
        <v>0.13966016568436099</v>
      </c>
      <c r="AF194" s="179">
        <v>0.11798858823803</v>
      </c>
      <c r="AG194" s="179">
        <v>0.10246745847489901</v>
      </c>
      <c r="AH194" s="179">
        <v>8.6286280667716694E-2</v>
      </c>
      <c r="AI194" s="179">
        <v>9.7217076306313696E-2</v>
      </c>
      <c r="AJ194" s="179">
        <v>0.13328970198647799</v>
      </c>
      <c r="AK194" s="179">
        <v>0.10789785374640699</v>
      </c>
      <c r="AL194" s="179">
        <v>0.16200179190268199</v>
      </c>
      <c r="AM194" s="135"/>
    </row>
    <row r="195" spans="1:39" x14ac:dyDescent="0.45">
      <c r="A195" s="76" t="s">
        <v>219</v>
      </c>
      <c r="B195" s="76" t="s">
        <v>72</v>
      </c>
      <c r="C195" s="76" t="s">
        <v>815</v>
      </c>
      <c r="D195" s="176">
        <v>4.7866884169114403</v>
      </c>
      <c r="E195" s="176">
        <v>0.10680777440092901</v>
      </c>
      <c r="F195" s="176">
        <v>0.122018881597915</v>
      </c>
      <c r="G195" s="176">
        <v>0.124399054847674</v>
      </c>
      <c r="H195" s="176">
        <v>0.12214889106113699</v>
      </c>
      <c r="I195" s="176">
        <v>0.13032948651619</v>
      </c>
      <c r="J195" s="176">
        <v>0.122718932553726</v>
      </c>
      <c r="K195" s="176">
        <v>0.136959969140517</v>
      </c>
      <c r="L195" s="176">
        <v>0.15492127652104801</v>
      </c>
      <c r="M195" s="176">
        <v>0.17662285615119899</v>
      </c>
      <c r="N195" s="176">
        <v>0.20959525616991301</v>
      </c>
      <c r="O195" s="176">
        <v>0.17992309637145201</v>
      </c>
      <c r="P195" s="176">
        <v>0.15051095549943599</v>
      </c>
      <c r="Q195" s="176">
        <v>0.11925868068643</v>
      </c>
      <c r="R195" s="176">
        <v>0.11722853291457799</v>
      </c>
      <c r="S195" s="176">
        <v>0.14638065486014901</v>
      </c>
      <c r="T195" s="176">
        <v>0.11766856494394499</v>
      </c>
      <c r="U195" s="176">
        <v>0.139350143118216</v>
      </c>
      <c r="V195" s="179">
        <v>0.102047427901412</v>
      </c>
      <c r="W195" s="179">
        <v>0.114988369855981</v>
      </c>
      <c r="X195" s="179">
        <v>0.118408618811517</v>
      </c>
      <c r="Y195" s="179">
        <v>0.119388690149653</v>
      </c>
      <c r="Z195" s="179">
        <v>0.120698785509814</v>
      </c>
      <c r="AA195" s="179">
        <v>0.11319823955469201</v>
      </c>
      <c r="AB195" s="179">
        <v>0.127459277597363</v>
      </c>
      <c r="AC195" s="179">
        <v>0.14635065267632899</v>
      </c>
      <c r="AD195" s="179">
        <v>0.16824224613734301</v>
      </c>
      <c r="AE195" s="179">
        <v>0.20105463450901401</v>
      </c>
      <c r="AF195" s="179">
        <v>0.17089243904148599</v>
      </c>
      <c r="AG195" s="179">
        <v>0.143390437206041</v>
      </c>
      <c r="AH195" s="179">
        <v>0.119428693061413</v>
      </c>
      <c r="AI195" s="179">
        <v>0.13024948069266801</v>
      </c>
      <c r="AJ195" s="179">
        <v>0.17062241938710199</v>
      </c>
      <c r="AK195" s="179">
        <v>0.13756001281692701</v>
      </c>
      <c r="AL195" s="179">
        <v>0.205864984648232</v>
      </c>
      <c r="AM195" s="135"/>
    </row>
    <row r="196" spans="1:39" x14ac:dyDescent="0.45">
      <c r="A196" s="76" t="s">
        <v>219</v>
      </c>
      <c r="B196" s="76" t="s">
        <v>72</v>
      </c>
      <c r="C196" s="76" t="s">
        <v>816</v>
      </c>
      <c r="D196" s="176">
        <v>5.2050788710160498</v>
      </c>
      <c r="E196" s="176">
        <v>0.10137737912942101</v>
      </c>
      <c r="F196" s="176">
        <v>0.11804859260567099</v>
      </c>
      <c r="G196" s="176">
        <v>0.12749928050912401</v>
      </c>
      <c r="H196" s="176">
        <v>0.13035948870000999</v>
      </c>
      <c r="I196" s="176">
        <v>0.13748000699340501</v>
      </c>
      <c r="J196" s="176">
        <v>0.126919238288594</v>
      </c>
      <c r="K196" s="176">
        <v>0.13622991600088499</v>
      </c>
      <c r="L196" s="176">
        <v>0.15051095549943599</v>
      </c>
      <c r="M196" s="176">
        <v>0.175102745504294</v>
      </c>
      <c r="N196" s="176">
        <v>0.22386629494052401</v>
      </c>
      <c r="O196" s="176">
        <v>0.19714434988441101</v>
      </c>
      <c r="P196" s="176">
        <v>0.167232172615387</v>
      </c>
      <c r="Q196" s="176">
        <v>0.137029974236098</v>
      </c>
      <c r="R196" s="176">
        <v>0.145310576970552</v>
      </c>
      <c r="S196" s="176">
        <v>0.17378264941619301</v>
      </c>
      <c r="T196" s="176">
        <v>0.13549986286125301</v>
      </c>
      <c r="U196" s="176">
        <v>0.17103244923264799</v>
      </c>
      <c r="V196" s="179">
        <v>9.7357086497475903E-2</v>
      </c>
      <c r="W196" s="179">
        <v>0.109887998606499</v>
      </c>
      <c r="X196" s="179">
        <v>0.119908728002541</v>
      </c>
      <c r="Y196" s="179">
        <v>0.12694924047241499</v>
      </c>
      <c r="Z196" s="179">
        <v>0.135039829376006</v>
      </c>
      <c r="AA196" s="179">
        <v>0.123729006075683</v>
      </c>
      <c r="AB196" s="179">
        <v>0.12932941372217299</v>
      </c>
      <c r="AC196" s="179">
        <v>0.14533057842643199</v>
      </c>
      <c r="AD196" s="179">
        <v>0.168202243225583</v>
      </c>
      <c r="AE196" s="179">
        <v>0.215215665272284</v>
      </c>
      <c r="AF196" s="179">
        <v>0.19053386871596401</v>
      </c>
      <c r="AG196" s="179">
        <v>0.16467198626270599</v>
      </c>
      <c r="AH196" s="179">
        <v>0.14022020644901001</v>
      </c>
      <c r="AI196" s="179">
        <v>0.15666140318263599</v>
      </c>
      <c r="AJ196" s="179">
        <v>0.201284651251638</v>
      </c>
      <c r="AK196" s="179">
        <v>0.16430195932892</v>
      </c>
      <c r="AL196" s="179">
        <v>0.262029072760181</v>
      </c>
      <c r="AM196" s="135"/>
    </row>
    <row r="197" spans="1:39" x14ac:dyDescent="0.45">
      <c r="A197" s="76" t="s">
        <v>219</v>
      </c>
      <c r="B197" s="76" t="s">
        <v>72</v>
      </c>
      <c r="C197" s="76" t="s">
        <v>817</v>
      </c>
      <c r="D197" s="176">
        <v>7.4425217316125902</v>
      </c>
      <c r="E197" s="176">
        <v>0.14730072183064399</v>
      </c>
      <c r="F197" s="176">
        <v>0.16829224977704399</v>
      </c>
      <c r="G197" s="176">
        <v>0.18164322157716001</v>
      </c>
      <c r="H197" s="176">
        <v>0.19027384978952</v>
      </c>
      <c r="I197" s="176">
        <v>0.21272548401518299</v>
      </c>
      <c r="J197" s="176">
        <v>0.20365482377345701</v>
      </c>
      <c r="K197" s="176">
        <v>0.21469562741939499</v>
      </c>
      <c r="L197" s="176">
        <v>0.22762656864602501</v>
      </c>
      <c r="M197" s="176">
        <v>0.26562933481863998</v>
      </c>
      <c r="N197" s="176">
        <v>0.33052405842235</v>
      </c>
      <c r="O197" s="176">
        <v>0.28256056722133399</v>
      </c>
      <c r="P197" s="176">
        <v>0.230666789939834</v>
      </c>
      <c r="Q197" s="176">
        <v>0.18646357244431799</v>
      </c>
      <c r="R197" s="176">
        <v>0.193684098017115</v>
      </c>
      <c r="S197" s="176">
        <v>0.24520784836482901</v>
      </c>
      <c r="T197" s="176">
        <v>0.19776439501670101</v>
      </c>
      <c r="U197" s="176">
        <v>0.23375701487334399</v>
      </c>
      <c r="V197" s="179">
        <v>0.141400292345949</v>
      </c>
      <c r="W197" s="179">
        <v>0.162581834123212</v>
      </c>
      <c r="X197" s="179">
        <v>0.17457270692346599</v>
      </c>
      <c r="Y197" s="179">
        <v>0.18065314951108399</v>
      </c>
      <c r="Z197" s="179">
        <v>0.19379410602445701</v>
      </c>
      <c r="AA197" s="179">
        <v>0.181103182268392</v>
      </c>
      <c r="AB197" s="179">
        <v>0.18762365688537699</v>
      </c>
      <c r="AC197" s="179">
        <v>0.21004528892721999</v>
      </c>
      <c r="AD197" s="179">
        <v>0.25030821961431199</v>
      </c>
      <c r="AE197" s="179">
        <v>0.30952252974800998</v>
      </c>
      <c r="AF197" s="179">
        <v>0.26192906548077999</v>
      </c>
      <c r="AG197" s="179">
        <v>0.21957598265419401</v>
      </c>
      <c r="AH197" s="179">
        <v>0.18596353604731</v>
      </c>
      <c r="AI197" s="179">
        <v>0.21424559466208801</v>
      </c>
      <c r="AJ197" s="179">
        <v>0.28543077614015999</v>
      </c>
      <c r="AK197" s="179">
        <v>0.234697083299719</v>
      </c>
      <c r="AL197" s="179">
        <v>0.33660450100996903</v>
      </c>
      <c r="AM197" s="135"/>
    </row>
    <row r="198" spans="1:39" x14ac:dyDescent="0.45">
      <c r="A198" s="76" t="s">
        <v>219</v>
      </c>
      <c r="B198" s="76" t="s">
        <v>72</v>
      </c>
      <c r="C198" s="76" t="s">
        <v>818</v>
      </c>
      <c r="D198" s="176">
        <v>6.32768058375511</v>
      </c>
      <c r="E198" s="176">
        <v>0.13652993783909001</v>
      </c>
      <c r="F198" s="176">
        <v>0.155411312190116</v>
      </c>
      <c r="G198" s="176">
        <v>0.15998164485877001</v>
      </c>
      <c r="H198" s="176">
        <v>0.16625210127725101</v>
      </c>
      <c r="I198" s="176">
        <v>0.191373929862938</v>
      </c>
      <c r="J198" s="176">
        <v>0.19155394296586101</v>
      </c>
      <c r="K198" s="176">
        <v>0.19673432003886501</v>
      </c>
      <c r="L198" s="176">
        <v>0.20869519065529801</v>
      </c>
      <c r="M198" s="176">
        <v>0.22810660358715201</v>
      </c>
      <c r="N198" s="176">
        <v>0.26796950515663798</v>
      </c>
      <c r="O198" s="176">
        <v>0.22810660358715201</v>
      </c>
      <c r="P198" s="176">
        <v>0.19564424069338701</v>
      </c>
      <c r="Q198" s="176">
        <v>0.16508201610825199</v>
      </c>
      <c r="R198" s="176">
        <v>0.17108245287234899</v>
      </c>
      <c r="S198" s="176">
        <v>0.201554670906023</v>
      </c>
      <c r="T198" s="176">
        <v>0.15659139808705499</v>
      </c>
      <c r="U198" s="176">
        <v>0.18533349018708001</v>
      </c>
      <c r="V198" s="179">
        <v>0.12660921572244899</v>
      </c>
      <c r="W198" s="179">
        <v>0.146330651220449</v>
      </c>
      <c r="X198" s="179">
        <v>0.15232108725660601</v>
      </c>
      <c r="Y198" s="179">
        <v>0.151661039212555</v>
      </c>
      <c r="Z198" s="179">
        <v>0.16248182684380999</v>
      </c>
      <c r="AA198" s="179">
        <v>0.15386119935939099</v>
      </c>
      <c r="AB198" s="179">
        <v>0.16735218135066901</v>
      </c>
      <c r="AC198" s="179">
        <v>0.188143694738265</v>
      </c>
      <c r="AD198" s="179">
        <v>0.205374948979164</v>
      </c>
      <c r="AE198" s="179">
        <v>0.24594790223240101</v>
      </c>
      <c r="AF198" s="179">
        <v>0.207095074184872</v>
      </c>
      <c r="AG198" s="179">
        <v>0.18408339919455999</v>
      </c>
      <c r="AH198" s="179">
        <v>0.162651839218793</v>
      </c>
      <c r="AI198" s="179">
        <v>0.17587280155568699</v>
      </c>
      <c r="AJ198" s="179">
        <v>0.22555641796241099</v>
      </c>
      <c r="AK198" s="179">
        <v>0.17493273312931201</v>
      </c>
      <c r="AL198" s="179">
        <v>0.29140121072043701</v>
      </c>
      <c r="AM198" s="135"/>
    </row>
    <row r="199" spans="1:39" x14ac:dyDescent="0.45">
      <c r="A199" s="76" t="s">
        <v>219</v>
      </c>
      <c r="B199" s="76" t="s">
        <v>72</v>
      </c>
      <c r="C199" s="76" t="s">
        <v>819</v>
      </c>
      <c r="D199" s="176">
        <v>4.8353719605241503</v>
      </c>
      <c r="E199" s="176">
        <v>9.7117069026912001E-2</v>
      </c>
      <c r="F199" s="176">
        <v>0.114198312348709</v>
      </c>
      <c r="G199" s="176">
        <v>0.123188966766914</v>
      </c>
      <c r="H199" s="176">
        <v>0.135589869412715</v>
      </c>
      <c r="I199" s="176">
        <v>0.17033239827683699</v>
      </c>
      <c r="J199" s="176">
        <v>0.17027239390919599</v>
      </c>
      <c r="K199" s="176">
        <v>0.161421749682153</v>
      </c>
      <c r="L199" s="176">
        <v>0.170442406284179</v>
      </c>
      <c r="M199" s="176">
        <v>0.17794295223930001</v>
      </c>
      <c r="N199" s="176">
        <v>0.20807514552300799</v>
      </c>
      <c r="O199" s="176">
        <v>0.18411340137838</v>
      </c>
      <c r="P199" s="176">
        <v>0.15239109235218701</v>
      </c>
      <c r="Q199" s="176">
        <v>0.128549356942841</v>
      </c>
      <c r="R199" s="176">
        <v>0.126719223729791</v>
      </c>
      <c r="S199" s="176">
        <v>0.15840152984422401</v>
      </c>
      <c r="T199" s="176">
        <v>0.110688056841712</v>
      </c>
      <c r="U199" s="176">
        <v>0.12344898569335799</v>
      </c>
      <c r="V199" s="179">
        <v>9.2936764747924394E-2</v>
      </c>
      <c r="W199" s="179">
        <v>0.107857850834646</v>
      </c>
      <c r="X199" s="179">
        <v>0.116618488510228</v>
      </c>
      <c r="Y199" s="179">
        <v>0.121758862671471</v>
      </c>
      <c r="Z199" s="179">
        <v>0.13095953237642</v>
      </c>
      <c r="AA199" s="179">
        <v>0.122018881597915</v>
      </c>
      <c r="AB199" s="179">
        <v>0.128569358398721</v>
      </c>
      <c r="AC199" s="179">
        <v>0.141670312000333</v>
      </c>
      <c r="AD199" s="179">
        <v>0.156041358050346</v>
      </c>
      <c r="AE199" s="179">
        <v>0.18800368454710301</v>
      </c>
      <c r="AF199" s="179">
        <v>0.16474199135828699</v>
      </c>
      <c r="AG199" s="179">
        <v>0.13309968815561399</v>
      </c>
      <c r="AH199" s="179">
        <v>0.123628998796281</v>
      </c>
      <c r="AI199" s="179">
        <v>0.134219769684913</v>
      </c>
      <c r="AJ199" s="179">
        <v>0.16612209181402901</v>
      </c>
      <c r="AK199" s="179">
        <v>0.11763856276012399</v>
      </c>
      <c r="AL199" s="179">
        <v>0.176592853967379</v>
      </c>
      <c r="AM199" s="135"/>
    </row>
    <row r="200" spans="1:39" x14ac:dyDescent="0.45">
      <c r="A200" s="76" t="s">
        <v>219</v>
      </c>
      <c r="B200" s="76" t="s">
        <v>72</v>
      </c>
      <c r="C200" s="76" t="s">
        <v>820</v>
      </c>
      <c r="D200" s="176">
        <v>7.0844756698989197</v>
      </c>
      <c r="E200" s="176">
        <v>0.16276184722613499</v>
      </c>
      <c r="F200" s="176">
        <v>0.17376264796031299</v>
      </c>
      <c r="G200" s="176">
        <v>0.18279330529027901</v>
      </c>
      <c r="H200" s="176">
        <v>0.193154059436287</v>
      </c>
      <c r="I200" s="176">
        <v>0.23248692242494301</v>
      </c>
      <c r="J200" s="176">
        <v>0.24845808494538199</v>
      </c>
      <c r="K200" s="176">
        <v>0.25447852316535902</v>
      </c>
      <c r="L200" s="176">
        <v>0.25294841179051403</v>
      </c>
      <c r="M200" s="176">
        <v>0.266009362480366</v>
      </c>
      <c r="N200" s="176">
        <v>0.30242201291049498</v>
      </c>
      <c r="O200" s="176">
        <v>0.26432924018641901</v>
      </c>
      <c r="P200" s="176">
        <v>0.22815660722685299</v>
      </c>
      <c r="Q200" s="176">
        <v>0.18274330165057801</v>
      </c>
      <c r="R200" s="176">
        <v>0.18278330456233899</v>
      </c>
      <c r="S200" s="176">
        <v>0.20815515134652901</v>
      </c>
      <c r="T200" s="176">
        <v>0.14323042555899801</v>
      </c>
      <c r="U200" s="176">
        <v>0.17594280665126799</v>
      </c>
      <c r="V200" s="179">
        <v>0.15121100645524799</v>
      </c>
      <c r="W200" s="179">
        <v>0.16743218717419001</v>
      </c>
      <c r="X200" s="179">
        <v>0.169562342225445</v>
      </c>
      <c r="Y200" s="179">
        <v>0.17226253876928799</v>
      </c>
      <c r="Z200" s="179">
        <v>0.18914376753228199</v>
      </c>
      <c r="AA200" s="179">
        <v>0.19329406962744899</v>
      </c>
      <c r="AB200" s="179">
        <v>0.20418486235428501</v>
      </c>
      <c r="AC200" s="179">
        <v>0.21736582177941799</v>
      </c>
      <c r="AD200" s="179">
        <v>0.230736795035415</v>
      </c>
      <c r="AE200" s="179">
        <v>0.26820952262720099</v>
      </c>
      <c r="AF200" s="179">
        <v>0.23661722306423</v>
      </c>
      <c r="AG200" s="179">
        <v>0.205444954074746</v>
      </c>
      <c r="AH200" s="179">
        <v>0.17172249946052001</v>
      </c>
      <c r="AI200" s="179">
        <v>0.18543349746648199</v>
      </c>
      <c r="AJ200" s="179">
        <v>0.217605839249982</v>
      </c>
      <c r="AK200" s="179">
        <v>0.164841998637688</v>
      </c>
      <c r="AL200" s="179">
        <v>0.28479072955198997</v>
      </c>
      <c r="AM200" s="135"/>
    </row>
    <row r="201" spans="1:39" x14ac:dyDescent="0.45">
      <c r="A201" s="76" t="s">
        <v>219</v>
      </c>
      <c r="B201" s="76" t="s">
        <v>72</v>
      </c>
      <c r="C201" s="76" t="s">
        <v>821</v>
      </c>
      <c r="D201" s="176">
        <v>4.2886421647634396</v>
      </c>
      <c r="E201" s="176">
        <v>9.5566956196186895E-2</v>
      </c>
      <c r="F201" s="176">
        <v>0.110418037187327</v>
      </c>
      <c r="G201" s="176">
        <v>0.112188166032736</v>
      </c>
      <c r="H201" s="176">
        <v>0.10888792581248299</v>
      </c>
      <c r="I201" s="176">
        <v>0.122778936921367</v>
      </c>
      <c r="J201" s="176">
        <v>0.13112954475140301</v>
      </c>
      <c r="K201" s="176">
        <v>0.13968016714024101</v>
      </c>
      <c r="L201" s="176">
        <v>0.15169104139637499</v>
      </c>
      <c r="M201" s="176">
        <v>0.160891711101324</v>
      </c>
      <c r="N201" s="176">
        <v>0.182423278356493</v>
      </c>
      <c r="O201" s="176">
        <v>0.153441168785904</v>
      </c>
      <c r="P201" s="176">
        <v>0.133749735471725</v>
      </c>
      <c r="Q201" s="176">
        <v>0.116938511804313</v>
      </c>
      <c r="R201" s="176">
        <v>0.120628780414233</v>
      </c>
      <c r="S201" s="176">
        <v>0.13530984903039001</v>
      </c>
      <c r="T201" s="176">
        <v>9.33867975052316E-2</v>
      </c>
      <c r="U201" s="176">
        <v>0.107307810797937</v>
      </c>
      <c r="V201" s="179">
        <v>9.0246568932020793E-2</v>
      </c>
      <c r="W201" s="179">
        <v>0.104707621533495</v>
      </c>
      <c r="X201" s="179">
        <v>0.103957566937983</v>
      </c>
      <c r="Y201" s="179">
        <v>0.102317447555796</v>
      </c>
      <c r="Z201" s="179">
        <v>0.109117942555106</v>
      </c>
      <c r="AA201" s="179">
        <v>0.110208021900584</v>
      </c>
      <c r="AB201" s="179">
        <v>0.118688639193841</v>
      </c>
      <c r="AC201" s="179">
        <v>0.132939676508572</v>
      </c>
      <c r="AD201" s="179">
        <v>0.147080705815961</v>
      </c>
      <c r="AE201" s="179">
        <v>0.16544204231409801</v>
      </c>
      <c r="AF201" s="179">
        <v>0.140110198441668</v>
      </c>
      <c r="AG201" s="179">
        <v>0.12603917422986</v>
      </c>
      <c r="AH201" s="179">
        <v>0.11575842590737399</v>
      </c>
      <c r="AI201" s="179">
        <v>0.12477908250939999</v>
      </c>
      <c r="AJ201" s="179">
        <v>0.143450441573682</v>
      </c>
      <c r="AK201" s="179">
        <v>0.102617469394001</v>
      </c>
      <c r="AL201" s="179">
        <v>0.174762720754329</v>
      </c>
      <c r="AM201" s="135"/>
    </row>
    <row r="202" spans="1:39" x14ac:dyDescent="0.45">
      <c r="A202" s="76" t="s">
        <v>219</v>
      </c>
      <c r="B202" s="76" t="s">
        <v>72</v>
      </c>
      <c r="C202" s="76" t="s">
        <v>822</v>
      </c>
      <c r="D202" s="176">
        <v>0.539109241070307</v>
      </c>
      <c r="E202" s="176">
        <v>7.5205474110017299E-3</v>
      </c>
      <c r="F202" s="176">
        <v>9.7107068298971904E-3</v>
      </c>
      <c r="G202" s="176">
        <v>1.09707985503576E-2</v>
      </c>
      <c r="H202" s="176">
        <v>1.23108960943393E-2</v>
      </c>
      <c r="I202" s="176">
        <v>1.17508553296902E-2</v>
      </c>
      <c r="J202" s="176">
        <v>9.7007061019570295E-3</v>
      </c>
      <c r="K202" s="176">
        <v>1.1670849506168901E-2</v>
      </c>
      <c r="L202" s="176">
        <v>1.46310649764568E-2</v>
      </c>
      <c r="M202" s="176">
        <v>1.6371191638044999E-2</v>
      </c>
      <c r="N202" s="176">
        <v>1.75012738952833E-2</v>
      </c>
      <c r="O202" s="176">
        <v>1.55111290351911E-2</v>
      </c>
      <c r="P202" s="176">
        <v>1.69212316747539E-2</v>
      </c>
      <c r="Q202" s="176">
        <v>1.88813743510256E-2</v>
      </c>
      <c r="R202" s="176">
        <v>2.2561642233005198E-2</v>
      </c>
      <c r="S202" s="176">
        <v>2.5961889732660198E-2</v>
      </c>
      <c r="T202" s="176">
        <v>1.63811923659852E-2</v>
      </c>
      <c r="U202" s="176">
        <v>2.7912031680991801E-2</v>
      </c>
      <c r="V202" s="179">
        <v>6.5104738890453904E-3</v>
      </c>
      <c r="W202" s="179">
        <v>9.2606740725898994E-3</v>
      </c>
      <c r="X202" s="179">
        <v>1.0260746866606101E-2</v>
      </c>
      <c r="Y202" s="179">
        <v>1.1150811653280499E-2</v>
      </c>
      <c r="Z202" s="179">
        <v>1.06707767121527E-2</v>
      </c>
      <c r="AA202" s="179">
        <v>9.1606667931882803E-3</v>
      </c>
      <c r="AB202" s="179">
        <v>9.4706893593333001E-3</v>
      </c>
      <c r="AC202" s="179">
        <v>1.2400902645800699E-2</v>
      </c>
      <c r="AD202" s="179">
        <v>1.38210060133037E-2</v>
      </c>
      <c r="AE202" s="179">
        <v>1.5691142138114001E-2</v>
      </c>
      <c r="AF202" s="179">
        <v>1.4411048961773301E-2</v>
      </c>
      <c r="AG202" s="179">
        <v>1.7001237498275201E-2</v>
      </c>
      <c r="AH202" s="179">
        <v>1.9701434042118899E-2</v>
      </c>
      <c r="AI202" s="179">
        <v>2.2541640777124901E-2</v>
      </c>
      <c r="AJ202" s="179">
        <v>2.45417863651573E-2</v>
      </c>
      <c r="AK202" s="179">
        <v>1.86813597922224E-2</v>
      </c>
      <c r="AL202" s="179">
        <v>4.7563462083409898E-2</v>
      </c>
      <c r="AM202" s="135"/>
    </row>
    <row r="203" spans="1:39" x14ac:dyDescent="0.45">
      <c r="A203" s="76" t="s">
        <v>219</v>
      </c>
      <c r="B203" s="76" t="s">
        <v>72</v>
      </c>
      <c r="C203" s="76" t="s">
        <v>823</v>
      </c>
      <c r="D203" s="176">
        <v>7.0267914711400596</v>
      </c>
      <c r="E203" s="176">
        <v>0.13774002591984999</v>
      </c>
      <c r="F203" s="176">
        <v>0.16189178389534101</v>
      </c>
      <c r="G203" s="176">
        <v>0.17131246961497301</v>
      </c>
      <c r="H203" s="176">
        <v>0.17753292239375401</v>
      </c>
      <c r="I203" s="176">
        <v>0.20597499265557401</v>
      </c>
      <c r="J203" s="176">
        <v>0.19050386653214399</v>
      </c>
      <c r="K203" s="176">
        <v>0.20362482158963599</v>
      </c>
      <c r="L203" s="176">
        <v>0.22381629130082301</v>
      </c>
      <c r="M203" s="176">
        <v>0.24643793790146901</v>
      </c>
      <c r="N203" s="176">
        <v>0.29247128861003402</v>
      </c>
      <c r="O203" s="176">
        <v>0.24970817593790201</v>
      </c>
      <c r="P203" s="176">
        <v>0.224506341528694</v>
      </c>
      <c r="Q203" s="176">
        <v>0.20370482741315701</v>
      </c>
      <c r="R203" s="176">
        <v>0.20370482741315701</v>
      </c>
      <c r="S203" s="176">
        <v>0.240647516424115</v>
      </c>
      <c r="T203" s="176">
        <v>0.17023239099743601</v>
      </c>
      <c r="U203" s="176">
        <v>0.212755486199004</v>
      </c>
      <c r="V203" s="179">
        <v>0.13356972236880199</v>
      </c>
      <c r="W203" s="179">
        <v>0.15447124376374</v>
      </c>
      <c r="X203" s="179">
        <v>0.16175177370417801</v>
      </c>
      <c r="Y203" s="179">
        <v>0.16701215660070301</v>
      </c>
      <c r="Z203" s="179">
        <v>0.179403058518564</v>
      </c>
      <c r="AA203" s="179">
        <v>0.16748219081389101</v>
      </c>
      <c r="AB203" s="179">
        <v>0.17904303231271801</v>
      </c>
      <c r="AC203" s="179">
        <v>0.20262474879562001</v>
      </c>
      <c r="AD203" s="179">
        <v>0.22392629930816499</v>
      </c>
      <c r="AE203" s="179">
        <v>0.26535931516425498</v>
      </c>
      <c r="AF203" s="179">
        <v>0.22860663998416</v>
      </c>
      <c r="AG203" s="179">
        <v>0.216715774463308</v>
      </c>
      <c r="AH203" s="179">
        <v>0.19999455734735699</v>
      </c>
      <c r="AI203" s="179">
        <v>0.21311551240484999</v>
      </c>
      <c r="AJ203" s="179">
        <v>0.26286913390715499</v>
      </c>
      <c r="AK203" s="179">
        <v>0.199984556619417</v>
      </c>
      <c r="AL203" s="179">
        <v>0.354295788736115</v>
      </c>
      <c r="AM203" s="135"/>
    </row>
    <row r="204" spans="1:39" x14ac:dyDescent="0.45">
      <c r="A204" s="76" t="s">
        <v>219</v>
      </c>
      <c r="B204" s="76" t="s">
        <v>72</v>
      </c>
      <c r="C204" s="76" t="s">
        <v>824</v>
      </c>
      <c r="D204" s="176">
        <v>24.7267998320503</v>
      </c>
      <c r="E204" s="176">
        <v>0.51516749838155895</v>
      </c>
      <c r="F204" s="176">
        <v>0.53194871986515102</v>
      </c>
      <c r="G204" s="176">
        <v>0.53416888146786701</v>
      </c>
      <c r="H204" s="176">
        <v>0.53549897828390802</v>
      </c>
      <c r="I204" s="176">
        <v>0.69355048265022601</v>
      </c>
      <c r="J204" s="176">
        <v>0.79406779917679404</v>
      </c>
      <c r="K204" s="176">
        <v>0.78782734494213202</v>
      </c>
      <c r="L204" s="176">
        <v>0.84601158009799404</v>
      </c>
      <c r="M204" s="176">
        <v>0.88544445036605302</v>
      </c>
      <c r="N204" s="176">
        <v>1.0345953068656299</v>
      </c>
      <c r="O204" s="176">
        <v>0.92151707604621702</v>
      </c>
      <c r="P204" s="176">
        <v>0.80501859627127104</v>
      </c>
      <c r="Q204" s="176">
        <v>0.66061808554327295</v>
      </c>
      <c r="R204" s="176">
        <v>0.65570772812465405</v>
      </c>
      <c r="S204" s="176">
        <v>0.76517569615766601</v>
      </c>
      <c r="T204" s="176">
        <v>0.55923070568591204</v>
      </c>
      <c r="U204" s="176">
        <v>0.71316191014088404</v>
      </c>
      <c r="V204" s="179">
        <v>0.48990565960471</v>
      </c>
      <c r="W204" s="179">
        <v>0.50489675078701302</v>
      </c>
      <c r="X204" s="179">
        <v>0.51048715770556297</v>
      </c>
      <c r="Y204" s="179">
        <v>0.51118720866137501</v>
      </c>
      <c r="Z204" s="179">
        <v>0.67043880038051196</v>
      </c>
      <c r="AA204" s="179">
        <v>0.741413966571841</v>
      </c>
      <c r="AB204" s="179">
        <v>0.73272333399184097</v>
      </c>
      <c r="AC204" s="179">
        <v>0.78057681718551497</v>
      </c>
      <c r="AD204" s="179">
        <v>0.83586084123872995</v>
      </c>
      <c r="AE204" s="179">
        <v>0.98125142403280396</v>
      </c>
      <c r="AF204" s="179">
        <v>0.87107340431603997</v>
      </c>
      <c r="AG204" s="179">
        <v>0.77441636877437503</v>
      </c>
      <c r="AH204" s="179">
        <v>0.64689708680937097</v>
      </c>
      <c r="AI204" s="179">
        <v>0.667588592917566</v>
      </c>
      <c r="AJ204" s="179">
        <v>0.83941109965748795</v>
      </c>
      <c r="AK204" s="179">
        <v>0.68826009756988105</v>
      </c>
      <c r="AL204" s="179">
        <v>1.24170038177844</v>
      </c>
      <c r="AM204" s="135"/>
    </row>
    <row r="205" spans="1:39" x14ac:dyDescent="0.45">
      <c r="A205" s="78" t="s">
        <v>217</v>
      </c>
      <c r="B205" s="78" t="s">
        <v>73</v>
      </c>
      <c r="C205" s="78" t="s">
        <v>825</v>
      </c>
      <c r="D205" s="175">
        <v>18.006880697754099</v>
      </c>
      <c r="E205" s="175">
        <v>0.32441361365091098</v>
      </c>
      <c r="F205" s="175">
        <v>0.37911759548359703</v>
      </c>
      <c r="G205" s="175">
        <v>0.411839977303806</v>
      </c>
      <c r="H205" s="175">
        <v>0.43403159260302598</v>
      </c>
      <c r="I205" s="175">
        <v>0.47070426195959902</v>
      </c>
      <c r="J205" s="175">
        <v>0.459973480879806</v>
      </c>
      <c r="K205" s="175">
        <v>0.48056497970859902</v>
      </c>
      <c r="L205" s="175">
        <v>0.52104792641037401</v>
      </c>
      <c r="M205" s="175">
        <v>0.58819281380062105</v>
      </c>
      <c r="N205" s="175">
        <v>0.70951164444272496</v>
      </c>
      <c r="O205" s="175">
        <v>0.61480475084939201</v>
      </c>
      <c r="P205" s="175">
        <v>0.576831986860597</v>
      </c>
      <c r="Q205" s="175">
        <v>0.52781841922586403</v>
      </c>
      <c r="R205" s="175">
        <v>0.56324099758991697</v>
      </c>
      <c r="S205" s="175">
        <v>0.65462764950711605</v>
      </c>
      <c r="T205" s="175">
        <v>0.46604392273948397</v>
      </c>
      <c r="U205" s="175">
        <v>0.64444690846403196</v>
      </c>
      <c r="V205" s="178">
        <v>0.30532222401314202</v>
      </c>
      <c r="W205" s="178">
        <v>0.361676325955954</v>
      </c>
      <c r="X205" s="178">
        <v>0.39438870704822399</v>
      </c>
      <c r="Y205" s="178">
        <v>0.41493020223731603</v>
      </c>
      <c r="Z205" s="178">
        <v>0.42724109833165602</v>
      </c>
      <c r="AA205" s="178">
        <v>0.39534877693047898</v>
      </c>
      <c r="AB205" s="178">
        <v>0.429881290507858</v>
      </c>
      <c r="AC205" s="178">
        <v>0.48536532911987701</v>
      </c>
      <c r="AD205" s="178">
        <v>0.55615048148034196</v>
      </c>
      <c r="AE205" s="178">
        <v>0.67830937326941998</v>
      </c>
      <c r="AF205" s="178">
        <v>0.60161379069631804</v>
      </c>
      <c r="AG205" s="178">
        <v>0.58388250005841102</v>
      </c>
      <c r="AH205" s="178">
        <v>0.55123012333378296</v>
      </c>
      <c r="AI205" s="178">
        <v>0.60493403237245202</v>
      </c>
      <c r="AJ205" s="178">
        <v>0.72541280186758195</v>
      </c>
      <c r="AK205" s="178">
        <v>0.56349101578842098</v>
      </c>
      <c r="AL205" s="178">
        <v>1.1004901032633501</v>
      </c>
      <c r="AM205" s="135"/>
    </row>
    <row r="206" spans="1:39" x14ac:dyDescent="0.45">
      <c r="A206" s="76" t="s">
        <v>219</v>
      </c>
      <c r="B206" s="76" t="s">
        <v>73</v>
      </c>
      <c r="C206" s="76" t="s">
        <v>826</v>
      </c>
      <c r="D206" s="176">
        <v>8.4675163396556599</v>
      </c>
      <c r="E206" s="176">
        <v>0.16575206488024299</v>
      </c>
      <c r="F206" s="176">
        <v>0.19024384760569901</v>
      </c>
      <c r="G206" s="176">
        <v>0.203944844883721</v>
      </c>
      <c r="H206" s="176">
        <v>0.213245521868072</v>
      </c>
      <c r="I206" s="176">
        <v>0.24428778139433399</v>
      </c>
      <c r="J206" s="176">
        <v>0.24882811187916801</v>
      </c>
      <c r="K206" s="176">
        <v>0.249128133717373</v>
      </c>
      <c r="L206" s="176">
        <v>0.26581934864950302</v>
      </c>
      <c r="M206" s="176">
        <v>0.29848172610207102</v>
      </c>
      <c r="N206" s="176">
        <v>0.365246585830592</v>
      </c>
      <c r="O206" s="176">
        <v>0.30972254430681301</v>
      </c>
      <c r="P206" s="176">
        <v>0.27683015011162099</v>
      </c>
      <c r="Q206" s="176">
        <v>0.23123683143242299</v>
      </c>
      <c r="R206" s="176">
        <v>0.23700725145389601</v>
      </c>
      <c r="S206" s="176">
        <v>0.28161049806701799</v>
      </c>
      <c r="T206" s="176">
        <v>0.20692506180988901</v>
      </c>
      <c r="U206" s="176">
        <v>0.25100827057012298</v>
      </c>
      <c r="V206" s="179">
        <v>0.15692142210908</v>
      </c>
      <c r="W206" s="179">
        <v>0.18182323468008299</v>
      </c>
      <c r="X206" s="179">
        <v>0.19502419556109701</v>
      </c>
      <c r="Y206" s="179">
        <v>0.205514959170327</v>
      </c>
      <c r="Z206" s="179">
        <v>0.21492564416201901</v>
      </c>
      <c r="AA206" s="179">
        <v>0.202564744427979</v>
      </c>
      <c r="AB206" s="179">
        <v>0.21470562814733499</v>
      </c>
      <c r="AC206" s="179">
        <v>0.23744728348326399</v>
      </c>
      <c r="AD206" s="179">
        <v>0.27452998268538398</v>
      </c>
      <c r="AE206" s="179">
        <v>0.33590445005415698</v>
      </c>
      <c r="AF206" s="179">
        <v>0.28925105421330199</v>
      </c>
      <c r="AG206" s="179">
        <v>0.26508929550987098</v>
      </c>
      <c r="AH206" s="179">
        <v>0.23553714444669299</v>
      </c>
      <c r="AI206" s="179">
        <v>0.25771875901797198</v>
      </c>
      <c r="AJ206" s="179">
        <v>0.31199270954922997</v>
      </c>
      <c r="AK206" s="179">
        <v>0.23909740359338999</v>
      </c>
      <c r="AL206" s="179">
        <v>0.41014985428191902</v>
      </c>
      <c r="AM206" s="135"/>
    </row>
    <row r="207" spans="1:39" x14ac:dyDescent="0.45">
      <c r="A207" s="76" t="s">
        <v>219</v>
      </c>
      <c r="B207" s="76" t="s">
        <v>73</v>
      </c>
      <c r="C207" s="76" t="s">
        <v>827</v>
      </c>
      <c r="D207" s="176">
        <v>4.4345027817706999</v>
      </c>
      <c r="E207" s="176">
        <v>7.7535643720075098E-2</v>
      </c>
      <c r="F207" s="176">
        <v>9.1126632990755102E-2</v>
      </c>
      <c r="G207" s="176">
        <v>9.8677182585577297E-2</v>
      </c>
      <c r="H207" s="176">
        <v>0.104937638276119</v>
      </c>
      <c r="I207" s="176">
        <v>0.115408400429468</v>
      </c>
      <c r="J207" s="176">
        <v>0.10870791270956</v>
      </c>
      <c r="K207" s="176">
        <v>0.117928583870389</v>
      </c>
      <c r="L207" s="176">
        <v>0.127319267406201</v>
      </c>
      <c r="M207" s="176">
        <v>0.14200033602235901</v>
      </c>
      <c r="N207" s="176">
        <v>0.16557205177732001</v>
      </c>
      <c r="O207" s="176">
        <v>0.141880327287077</v>
      </c>
      <c r="P207" s="176">
        <v>0.13492982136866399</v>
      </c>
      <c r="Q207" s="176">
        <v>0.134099760949631</v>
      </c>
      <c r="R207" s="176">
        <v>0.146470661411611</v>
      </c>
      <c r="S207" s="176">
        <v>0.16843225996820599</v>
      </c>
      <c r="T207" s="176">
        <v>0.11615845502498</v>
      </c>
      <c r="U207" s="176">
        <v>0.16836225487262499</v>
      </c>
      <c r="V207" s="179">
        <v>7.0955164735448606E-2</v>
      </c>
      <c r="W207" s="179">
        <v>8.8036408057244997E-2</v>
      </c>
      <c r="X207" s="179">
        <v>9.5496951100605798E-2</v>
      </c>
      <c r="Y207" s="179">
        <v>9.8897198600260805E-2</v>
      </c>
      <c r="Z207" s="179">
        <v>0.10348753272479499</v>
      </c>
      <c r="AA207" s="179">
        <v>9.6457020982861297E-2</v>
      </c>
      <c r="AB207" s="179">
        <v>0.105217658658443</v>
      </c>
      <c r="AC207" s="179">
        <v>0.12074878914951501</v>
      </c>
      <c r="AD207" s="179">
        <v>0.13655994002291</v>
      </c>
      <c r="AE207" s="179">
        <v>0.16134174385863201</v>
      </c>
      <c r="AF207" s="179">
        <v>0.14190032874295699</v>
      </c>
      <c r="AG207" s="179">
        <v>0.142640382610529</v>
      </c>
      <c r="AH207" s="179">
        <v>0.141330287250368</v>
      </c>
      <c r="AI207" s="179">
        <v>0.15502128380044899</v>
      </c>
      <c r="AJ207" s="179">
        <v>0.18687360228986499</v>
      </c>
      <c r="AK207" s="179">
        <v>0.14132028652242801</v>
      </c>
      <c r="AL207" s="179">
        <v>0.28867101199277301</v>
      </c>
      <c r="AM207" s="135"/>
    </row>
    <row r="208" spans="1:39" x14ac:dyDescent="0.45">
      <c r="A208" s="76" t="s">
        <v>219</v>
      </c>
      <c r="B208" s="76" t="s">
        <v>73</v>
      </c>
      <c r="C208" s="76" t="s">
        <v>828</v>
      </c>
      <c r="D208" s="176">
        <v>4.4267922205288404</v>
      </c>
      <c r="E208" s="176">
        <v>7.3035316147002205E-2</v>
      </c>
      <c r="F208" s="176">
        <v>8.7026334535288699E-2</v>
      </c>
      <c r="G208" s="176">
        <v>9.66470348137244E-2</v>
      </c>
      <c r="H208" s="176">
        <v>0.10222744100433501</v>
      </c>
      <c r="I208" s="176">
        <v>9.8747187681158394E-2</v>
      </c>
      <c r="J208" s="176">
        <v>9.21367065127114E-2</v>
      </c>
      <c r="K208" s="176">
        <v>0.102407454107258</v>
      </c>
      <c r="L208" s="176">
        <v>0.11391829196638401</v>
      </c>
      <c r="M208" s="176">
        <v>0.130619507626454</v>
      </c>
      <c r="N208" s="176">
        <v>0.15753146651343</v>
      </c>
      <c r="O208" s="176">
        <v>0.14280039425757199</v>
      </c>
      <c r="P208" s="176">
        <v>0.14322042483105801</v>
      </c>
      <c r="Q208" s="176">
        <v>0.13944014966967699</v>
      </c>
      <c r="R208" s="176">
        <v>0.151791048675777</v>
      </c>
      <c r="S208" s="176">
        <v>0.17349262830592799</v>
      </c>
      <c r="T208" s="176">
        <v>0.118928656664405</v>
      </c>
      <c r="U208" s="176">
        <v>0.18803368673092399</v>
      </c>
      <c r="V208" s="179">
        <v>6.9615067191466901E-2</v>
      </c>
      <c r="W208" s="179">
        <v>8.1355921793216907E-2</v>
      </c>
      <c r="X208" s="179">
        <v>9.1766679578925398E-2</v>
      </c>
      <c r="Y208" s="179">
        <v>9.7157071938672707E-2</v>
      </c>
      <c r="Z208" s="179">
        <v>9.7827120710663504E-2</v>
      </c>
      <c r="AA208" s="179">
        <v>8.6936327983827194E-2</v>
      </c>
      <c r="AB208" s="179">
        <v>9.8927200784081307E-2</v>
      </c>
      <c r="AC208" s="179">
        <v>0.113798283231102</v>
      </c>
      <c r="AD208" s="179">
        <v>0.128419347479619</v>
      </c>
      <c r="AE208" s="179">
        <v>0.16043167761607699</v>
      </c>
      <c r="AF208" s="179">
        <v>0.14936087178631799</v>
      </c>
      <c r="AG208" s="179">
        <v>0.15264111055069099</v>
      </c>
      <c r="AH208" s="179">
        <v>0.14979090308774501</v>
      </c>
      <c r="AI208" s="179">
        <v>0.16346189818194601</v>
      </c>
      <c r="AJ208" s="179">
        <v>0.189723809752811</v>
      </c>
      <c r="AK208" s="179">
        <v>0.152411093808067</v>
      </c>
      <c r="AL208" s="179">
        <v>0.33116410501052101</v>
      </c>
      <c r="AM208" s="135"/>
    </row>
    <row r="209" spans="1:39" x14ac:dyDescent="0.45">
      <c r="A209" s="76" t="s">
        <v>219</v>
      </c>
      <c r="B209" s="76" t="s">
        <v>73</v>
      </c>
      <c r="C209" s="76" t="s">
        <v>829</v>
      </c>
      <c r="D209" s="176">
        <v>0.67806935579885597</v>
      </c>
      <c r="E209" s="176">
        <v>8.09058890359096E-3</v>
      </c>
      <c r="F209" s="176">
        <v>1.07207803518535E-2</v>
      </c>
      <c r="G209" s="176">
        <v>1.25709150207835E-2</v>
      </c>
      <c r="H209" s="176">
        <v>1.36209914545005E-2</v>
      </c>
      <c r="I209" s="176">
        <v>1.2260892454638499E-2</v>
      </c>
      <c r="J209" s="176">
        <v>1.0300749778366701E-2</v>
      </c>
      <c r="K209" s="176">
        <v>1.11008080135797E-2</v>
      </c>
      <c r="L209" s="176">
        <v>1.3991018388286499E-2</v>
      </c>
      <c r="M209" s="176">
        <v>1.7091244049736699E-2</v>
      </c>
      <c r="N209" s="176">
        <v>2.11615403213825E-2</v>
      </c>
      <c r="O209" s="176">
        <v>2.0401484997930201E-2</v>
      </c>
      <c r="P209" s="176">
        <v>2.1851590549253699E-2</v>
      </c>
      <c r="Q209" s="176">
        <v>2.3041677174133E-2</v>
      </c>
      <c r="R209" s="176">
        <v>2.7972036048632801E-2</v>
      </c>
      <c r="S209" s="176">
        <v>3.1092263165963301E-2</v>
      </c>
      <c r="T209" s="176">
        <v>2.4031749240209E-2</v>
      </c>
      <c r="U209" s="176">
        <v>3.7042696290359597E-2</v>
      </c>
      <c r="V209" s="179">
        <v>7.8305699771467497E-3</v>
      </c>
      <c r="W209" s="179">
        <v>1.0460761425409301E-2</v>
      </c>
      <c r="X209" s="179">
        <v>1.2100880807595899E-2</v>
      </c>
      <c r="Y209" s="179">
        <v>1.3360972528056301E-2</v>
      </c>
      <c r="Z209" s="179">
        <v>1.10008007341781E-2</v>
      </c>
      <c r="AA209" s="179">
        <v>9.3906835358120097E-3</v>
      </c>
      <c r="AB209" s="179">
        <v>1.10308029179986E-2</v>
      </c>
      <c r="AC209" s="179">
        <v>1.3370973255996401E-2</v>
      </c>
      <c r="AD209" s="179">
        <v>1.66412112924294E-2</v>
      </c>
      <c r="AE209" s="179">
        <v>2.0631501740554E-2</v>
      </c>
      <c r="AF209" s="179">
        <v>2.1101535953741601E-2</v>
      </c>
      <c r="AG209" s="179">
        <v>2.35117113873206E-2</v>
      </c>
      <c r="AH209" s="179">
        <v>2.4571788548977701E-2</v>
      </c>
      <c r="AI209" s="179">
        <v>2.87320913720851E-2</v>
      </c>
      <c r="AJ209" s="179">
        <v>3.6822680275675999E-2</v>
      </c>
      <c r="AK209" s="179">
        <v>3.0662231864536298E-2</v>
      </c>
      <c r="AL209" s="179">
        <v>7.0505131978141303E-2</v>
      </c>
      <c r="AM209" s="135"/>
    </row>
    <row r="210" spans="1:39" x14ac:dyDescent="0.45">
      <c r="A210" s="78" t="s">
        <v>217</v>
      </c>
      <c r="B210" s="78" t="s">
        <v>74</v>
      </c>
      <c r="C210" s="78" t="s">
        <v>830</v>
      </c>
      <c r="D210" s="175">
        <v>14.1894628328031</v>
      </c>
      <c r="E210" s="175">
        <v>0.29822170717562702</v>
      </c>
      <c r="F210" s="175">
        <v>0.34584517362667799</v>
      </c>
      <c r="G210" s="175">
        <v>0.36224636744854399</v>
      </c>
      <c r="H210" s="175">
        <v>0.37127702477850999</v>
      </c>
      <c r="I210" s="175">
        <v>0.39699889704060598</v>
      </c>
      <c r="J210" s="175">
        <v>0.37322716672684098</v>
      </c>
      <c r="K210" s="175">
        <v>0.402429292312114</v>
      </c>
      <c r="L210" s="175">
        <v>0.44156214074196798</v>
      </c>
      <c r="M210" s="175">
        <v>0.49437598499396201</v>
      </c>
      <c r="N210" s="175">
        <v>0.57161160687583301</v>
      </c>
      <c r="O210" s="175">
        <v>0.47670469872369597</v>
      </c>
      <c r="P210" s="175">
        <v>0.43055133927984901</v>
      </c>
      <c r="Q210" s="175">
        <v>0.39333863061450702</v>
      </c>
      <c r="R210" s="175">
        <v>0.42262076202330101</v>
      </c>
      <c r="S210" s="175">
        <v>0.47726473948834502</v>
      </c>
      <c r="T210" s="175">
        <v>0.32890394049604399</v>
      </c>
      <c r="U210" s="175">
        <v>0.423890854471701</v>
      </c>
      <c r="V210" s="178">
        <v>0.28216053810372699</v>
      </c>
      <c r="W210" s="178">
        <v>0.326683778893328</v>
      </c>
      <c r="X210" s="178">
        <v>0.34044478053899102</v>
      </c>
      <c r="Y210" s="178">
        <v>0.34824534833231702</v>
      </c>
      <c r="Z210" s="178">
        <v>0.35173560238343399</v>
      </c>
      <c r="AA210" s="178">
        <v>0.32985400965035899</v>
      </c>
      <c r="AB210" s="178">
        <v>0.37049696799917697</v>
      </c>
      <c r="AC210" s="178">
        <v>0.42503093745687998</v>
      </c>
      <c r="AD210" s="178">
        <v>0.48614538589920903</v>
      </c>
      <c r="AE210" s="178">
        <v>0.55046006728239005</v>
      </c>
      <c r="AF210" s="178">
        <v>0.469664186253822</v>
      </c>
      <c r="AG210" s="178">
        <v>0.43654177531600602</v>
      </c>
      <c r="AH210" s="178">
        <v>0.41011985209809898</v>
      </c>
      <c r="AI210" s="178">
        <v>0.44228219315365902</v>
      </c>
      <c r="AJ210" s="178">
        <v>0.51872775752825695</v>
      </c>
      <c r="AK210" s="178">
        <v>0.37869756491010997</v>
      </c>
      <c r="AL210" s="178">
        <v>0.71110176018521098</v>
      </c>
      <c r="AM210" s="135"/>
    </row>
    <row r="211" spans="1:39" x14ac:dyDescent="0.45">
      <c r="A211" s="76" t="s">
        <v>219</v>
      </c>
      <c r="B211" s="76" t="s">
        <v>74</v>
      </c>
      <c r="C211" s="76" t="s">
        <v>831</v>
      </c>
      <c r="D211" s="176">
        <v>3.44243057010664</v>
      </c>
      <c r="E211" s="176">
        <v>7.0465129066380597E-2</v>
      </c>
      <c r="F211" s="176">
        <v>8.1465929800558695E-2</v>
      </c>
      <c r="G211" s="176">
        <v>8.4696164925230993E-2</v>
      </c>
      <c r="H211" s="176">
        <v>8.7476367292596002E-2</v>
      </c>
      <c r="I211" s="176">
        <v>8.7586375299937694E-2</v>
      </c>
      <c r="J211" s="176">
        <v>7.7355630617152102E-2</v>
      </c>
      <c r="K211" s="176">
        <v>8.8796463380697299E-2</v>
      </c>
      <c r="L211" s="176">
        <v>9.8417163659133097E-2</v>
      </c>
      <c r="M211" s="176">
        <v>0.11357826721641801</v>
      </c>
      <c r="N211" s="176">
        <v>0.13803004703011401</v>
      </c>
      <c r="O211" s="176">
        <v>0.11825860789241401</v>
      </c>
      <c r="P211" s="176">
        <v>0.11058804956231</v>
      </c>
      <c r="Q211" s="176">
        <v>9.8237150556210198E-2</v>
      </c>
      <c r="R211" s="176">
        <v>0.10246745847489901</v>
      </c>
      <c r="S211" s="176">
        <v>0.120188748384865</v>
      </c>
      <c r="T211" s="176">
        <v>8.2145979300489697E-2</v>
      </c>
      <c r="U211" s="176">
        <v>0.102337449011677</v>
      </c>
      <c r="V211" s="179">
        <v>6.7634923059314803E-2</v>
      </c>
      <c r="W211" s="179">
        <v>7.7595648087716004E-2</v>
      </c>
      <c r="X211" s="179">
        <v>8.0895888307969496E-2</v>
      </c>
      <c r="Y211" s="179">
        <v>8.3256060101847704E-2</v>
      </c>
      <c r="Z211" s="179">
        <v>8.5496223160443904E-2</v>
      </c>
      <c r="AA211" s="179">
        <v>7.8525715786151098E-2</v>
      </c>
      <c r="AB211" s="179">
        <v>8.8076410969005703E-2</v>
      </c>
      <c r="AC211" s="179">
        <v>0.101587394416164</v>
      </c>
      <c r="AD211" s="179">
        <v>0.118908655208525</v>
      </c>
      <c r="AE211" s="179">
        <v>0.13987018097110401</v>
      </c>
      <c r="AF211" s="179">
        <v>0.123879016994785</v>
      </c>
      <c r="AG211" s="179">
        <v>0.115068375679503</v>
      </c>
      <c r="AH211" s="179">
        <v>0.10501764409964</v>
      </c>
      <c r="AI211" s="179">
        <v>0.10963798040799499</v>
      </c>
      <c r="AJ211" s="179">
        <v>0.134299775508434</v>
      </c>
      <c r="AK211" s="179">
        <v>9.7227077034253803E-2</v>
      </c>
      <c r="AL211" s="179">
        <v>0.17336261884270601</v>
      </c>
      <c r="AM211" s="135"/>
    </row>
    <row r="212" spans="1:39" x14ac:dyDescent="0.45">
      <c r="A212" s="76" t="s">
        <v>219</v>
      </c>
      <c r="B212" s="76" t="s">
        <v>74</v>
      </c>
      <c r="C212" s="76" t="s">
        <v>832</v>
      </c>
      <c r="D212" s="176">
        <v>3.41737874661654</v>
      </c>
      <c r="E212" s="176">
        <v>8.3376068837129599E-2</v>
      </c>
      <c r="F212" s="176">
        <v>9.3526807696393904E-2</v>
      </c>
      <c r="G212" s="176">
        <v>9.4706893593332994E-2</v>
      </c>
      <c r="H212" s="176">
        <v>9.3766825166957807E-2</v>
      </c>
      <c r="I212" s="176">
        <v>0.102747478857223</v>
      </c>
      <c r="J212" s="176">
        <v>9.7617105423920103E-2</v>
      </c>
      <c r="K212" s="176">
        <v>0.10195742134995001</v>
      </c>
      <c r="L212" s="176">
        <v>0.115648417900032</v>
      </c>
      <c r="M212" s="176">
        <v>0.13187959934691501</v>
      </c>
      <c r="N212" s="176">
        <v>0.15089098316116201</v>
      </c>
      <c r="O212" s="176">
        <v>0.12046876876719</v>
      </c>
      <c r="P212" s="176">
        <v>9.7697111247441404E-2</v>
      </c>
      <c r="Q212" s="176">
        <v>7.8185691036185598E-2</v>
      </c>
      <c r="R212" s="176">
        <v>8.4636160557590004E-2</v>
      </c>
      <c r="S212" s="176">
        <v>9.8707184769397799E-2</v>
      </c>
      <c r="T212" s="176">
        <v>7.4365412963043706E-2</v>
      </c>
      <c r="U212" s="176">
        <v>8.3866104506197497E-2</v>
      </c>
      <c r="V212" s="179">
        <v>7.8735731072894499E-2</v>
      </c>
      <c r="W212" s="179">
        <v>8.7536371660236895E-2</v>
      </c>
      <c r="X212" s="179">
        <v>9.1076629351054206E-2</v>
      </c>
      <c r="Y212" s="179">
        <v>8.7316355645553401E-2</v>
      </c>
      <c r="Z212" s="179">
        <v>8.8396434263090906E-2</v>
      </c>
      <c r="AA212" s="179">
        <v>8.58562493662898E-2</v>
      </c>
      <c r="AB212" s="179">
        <v>9.7107068298971894E-2</v>
      </c>
      <c r="AC212" s="179">
        <v>0.113898290510504</v>
      </c>
      <c r="AD212" s="179">
        <v>0.13003946540592501</v>
      </c>
      <c r="AE212" s="179">
        <v>0.14745073274974699</v>
      </c>
      <c r="AF212" s="179">
        <v>0.116568484870527</v>
      </c>
      <c r="AG212" s="179">
        <v>9.4256860836025705E-2</v>
      </c>
      <c r="AH212" s="179">
        <v>8.1065900682952205E-2</v>
      </c>
      <c r="AI212" s="179">
        <v>9.2196710880352403E-2</v>
      </c>
      <c r="AJ212" s="179">
        <v>0.114778354569238</v>
      </c>
      <c r="AK212" s="179">
        <v>7.9735803866910704E-2</v>
      </c>
      <c r="AL212" s="179">
        <v>0.127319267406201</v>
      </c>
      <c r="AM212" s="135"/>
    </row>
    <row r="213" spans="1:39" x14ac:dyDescent="0.45">
      <c r="A213" s="76" t="s">
        <v>219</v>
      </c>
      <c r="B213" s="76" t="s">
        <v>74</v>
      </c>
      <c r="C213" s="76" t="s">
        <v>833</v>
      </c>
      <c r="D213" s="176">
        <v>1.4523757165658899</v>
      </c>
      <c r="E213" s="176">
        <v>2.8772094283845698E-2</v>
      </c>
      <c r="F213" s="176">
        <v>3.32424196730981E-2</v>
      </c>
      <c r="G213" s="176">
        <v>3.62426380551467E-2</v>
      </c>
      <c r="H213" s="176">
        <v>3.8102773452016798E-2</v>
      </c>
      <c r="I213" s="176">
        <v>4.3193143973559202E-2</v>
      </c>
      <c r="J213" s="176">
        <v>4.1773040606056203E-2</v>
      </c>
      <c r="K213" s="176">
        <v>4.5413305576275098E-2</v>
      </c>
      <c r="L213" s="176">
        <v>4.7053424958461598E-2</v>
      </c>
      <c r="M213" s="176">
        <v>4.9543606215562003E-2</v>
      </c>
      <c r="N213" s="176">
        <v>6.0254385839475302E-2</v>
      </c>
      <c r="O213" s="176">
        <v>4.7903486833375399E-2</v>
      </c>
      <c r="P213" s="176">
        <v>4.5283296113052998E-2</v>
      </c>
      <c r="Q213" s="176">
        <v>4.4443234966079402E-2</v>
      </c>
      <c r="R213" s="176">
        <v>4.83235174068622E-2</v>
      </c>
      <c r="S213" s="176">
        <v>5.1613756899175502E-2</v>
      </c>
      <c r="T213" s="176">
        <v>3.3142412393696502E-2</v>
      </c>
      <c r="U213" s="176">
        <v>4.3273149797080503E-2</v>
      </c>
      <c r="V213" s="179">
        <v>2.6351918122326599E-2</v>
      </c>
      <c r="W213" s="179">
        <v>3.0872247151279699E-2</v>
      </c>
      <c r="X213" s="179">
        <v>3.23823570702442E-2</v>
      </c>
      <c r="Y213" s="179">
        <v>3.4902540511165002E-2</v>
      </c>
      <c r="Z213" s="179">
        <v>3.5492583459634498E-2</v>
      </c>
      <c r="AA213" s="179">
        <v>3.3092408753995703E-2</v>
      </c>
      <c r="AB213" s="179">
        <v>3.7792750885871799E-2</v>
      </c>
      <c r="AC213" s="179">
        <v>4.0872975091441603E-2</v>
      </c>
      <c r="AD213" s="179">
        <v>4.6113356532086397E-2</v>
      </c>
      <c r="AE213" s="179">
        <v>5.1673761266816401E-2</v>
      </c>
      <c r="AF213" s="179">
        <v>4.4443234966079402E-2</v>
      </c>
      <c r="AG213" s="179">
        <v>4.4753257532224401E-2</v>
      </c>
      <c r="AH213" s="179">
        <v>4.6063352892385598E-2</v>
      </c>
      <c r="AI213" s="179">
        <v>4.7423451892247601E-2</v>
      </c>
      <c r="AJ213" s="179">
        <v>5.33438828328235E-2</v>
      </c>
      <c r="AK213" s="179">
        <v>3.7402722496205403E-2</v>
      </c>
      <c r="AL213" s="179">
        <v>7.18252280662426E-2</v>
      </c>
      <c r="AM213" s="135"/>
    </row>
    <row r="214" spans="1:39" x14ac:dyDescent="0.45">
      <c r="A214" s="76" t="s">
        <v>219</v>
      </c>
      <c r="B214" s="76" t="s">
        <v>74</v>
      </c>
      <c r="C214" s="76" t="s">
        <v>834</v>
      </c>
      <c r="D214" s="176">
        <v>2.29152679729693</v>
      </c>
      <c r="E214" s="176">
        <v>4.5503312127736603E-2</v>
      </c>
      <c r="F214" s="176">
        <v>5.5474037884078002E-2</v>
      </c>
      <c r="G214" s="176">
        <v>5.7824208950015998E-2</v>
      </c>
      <c r="H214" s="176">
        <v>5.8164233699981499E-2</v>
      </c>
      <c r="I214" s="176">
        <v>6.3214601309763294E-2</v>
      </c>
      <c r="J214" s="176">
        <v>6.3674634795010704E-2</v>
      </c>
      <c r="K214" s="176">
        <v>6.8164961640143407E-2</v>
      </c>
      <c r="L214" s="176">
        <v>7.3265332889625903E-2</v>
      </c>
      <c r="M214" s="176">
        <v>8.0335847543320404E-2</v>
      </c>
      <c r="N214" s="176">
        <v>8.6466293770639593E-2</v>
      </c>
      <c r="O214" s="176">
        <v>7.3605357639591404E-2</v>
      </c>
      <c r="P214" s="176">
        <v>6.7994949265160601E-2</v>
      </c>
      <c r="Q214" s="176">
        <v>6.5784788390384902E-2</v>
      </c>
      <c r="R214" s="176">
        <v>7.3935381661616797E-2</v>
      </c>
      <c r="S214" s="176">
        <v>8.2546008418096201E-2</v>
      </c>
      <c r="T214" s="176">
        <v>5.3783914862190599E-2</v>
      </c>
      <c r="U214" s="176">
        <v>7.0855157456046897E-2</v>
      </c>
      <c r="V214" s="179">
        <v>4.4393231326378603E-2</v>
      </c>
      <c r="W214" s="179">
        <v>5.2423815862328603E-2</v>
      </c>
      <c r="X214" s="179">
        <v>5.4433962178301099E-2</v>
      </c>
      <c r="Y214" s="179">
        <v>5.4703981832685503E-2</v>
      </c>
      <c r="Z214" s="179">
        <v>5.498400221501E-2</v>
      </c>
      <c r="AA214" s="179">
        <v>5.2033787472662303E-2</v>
      </c>
      <c r="AB214" s="179">
        <v>5.8604265729348598E-2</v>
      </c>
      <c r="AC214" s="179">
        <v>6.7474911412272201E-2</v>
      </c>
      <c r="AD214" s="179">
        <v>7.6645578933400696E-2</v>
      </c>
      <c r="AE214" s="179">
        <v>8.1665944359361906E-2</v>
      </c>
      <c r="AF214" s="179">
        <v>7.0275115235517494E-2</v>
      </c>
      <c r="AG214" s="179">
        <v>6.9345047537082496E-2</v>
      </c>
      <c r="AH214" s="179">
        <v>6.7834937618117999E-2</v>
      </c>
      <c r="AI214" s="179">
        <v>7.6835592764263702E-2</v>
      </c>
      <c r="AJ214" s="179">
        <v>8.5216202778119393E-2</v>
      </c>
      <c r="AK214" s="179">
        <v>6.09944397070473E-2</v>
      </c>
      <c r="AL214" s="179">
        <v>0.12306895803163199</v>
      </c>
      <c r="AM214" s="135"/>
    </row>
    <row r="215" spans="1:39" x14ac:dyDescent="0.45">
      <c r="A215" s="76" t="s">
        <v>219</v>
      </c>
      <c r="B215" s="76" t="s">
        <v>74</v>
      </c>
      <c r="C215" s="76" t="s">
        <v>835</v>
      </c>
      <c r="D215" s="176">
        <v>1.5565132966068</v>
      </c>
      <c r="E215" s="176">
        <v>3.2672378180508901E-2</v>
      </c>
      <c r="F215" s="176">
        <v>3.7922760349093899E-2</v>
      </c>
      <c r="G215" s="176">
        <v>4.0242929231211401E-2</v>
      </c>
      <c r="H215" s="176">
        <v>4.14130144002103E-2</v>
      </c>
      <c r="I215" s="176">
        <v>4.5613320135078302E-2</v>
      </c>
      <c r="J215" s="176">
        <v>4.4513240061660499E-2</v>
      </c>
      <c r="K215" s="176">
        <v>4.5943344157103702E-2</v>
      </c>
      <c r="L215" s="176">
        <v>4.9503603303801297E-2</v>
      </c>
      <c r="M215" s="176">
        <v>5.4573972369463403E-2</v>
      </c>
      <c r="N215" s="176">
        <v>6.2414543074550299E-2</v>
      </c>
      <c r="O215" s="176">
        <v>5.14537452521329E-2</v>
      </c>
      <c r="P215" s="176">
        <v>4.6483383465872399E-2</v>
      </c>
      <c r="Q215" s="176">
        <v>4.3773186194088598E-2</v>
      </c>
      <c r="R215" s="176">
        <v>4.6053352164445498E-2</v>
      </c>
      <c r="S215" s="176">
        <v>5.10637168624666E-2</v>
      </c>
      <c r="T215" s="176">
        <v>3.4552515033259297E-2</v>
      </c>
      <c r="U215" s="176">
        <v>4.5813334693881602E-2</v>
      </c>
      <c r="V215" s="179">
        <v>3.0012184548425799E-2</v>
      </c>
      <c r="W215" s="179">
        <v>3.6322643878668001E-2</v>
      </c>
      <c r="X215" s="179">
        <v>3.7732746518230803E-2</v>
      </c>
      <c r="Y215" s="179">
        <v>3.8692816400486302E-2</v>
      </c>
      <c r="Z215" s="179">
        <v>3.8802824407828097E-2</v>
      </c>
      <c r="AA215" s="179">
        <v>3.6532659165411298E-2</v>
      </c>
      <c r="AB215" s="179">
        <v>4.0732964900279299E-2</v>
      </c>
      <c r="AC215" s="179">
        <v>4.6203363083547902E-2</v>
      </c>
      <c r="AD215" s="179">
        <v>5.2473819502029402E-2</v>
      </c>
      <c r="AE215" s="179">
        <v>5.8954291207254303E-2</v>
      </c>
      <c r="AF215" s="179">
        <v>5.0033641884629901E-2</v>
      </c>
      <c r="AG215" s="179">
        <v>4.7453454076068102E-2</v>
      </c>
      <c r="AH215" s="179">
        <v>4.5723328142420097E-2</v>
      </c>
      <c r="AI215" s="179">
        <v>4.7993493384836897E-2</v>
      </c>
      <c r="AJ215" s="179">
        <v>5.3703909038669298E-2</v>
      </c>
      <c r="AK215" s="179">
        <v>4.0262930687091698E-2</v>
      </c>
      <c r="AL215" s="179">
        <v>8.0875886852089102E-2</v>
      </c>
      <c r="AM215" s="135"/>
    </row>
    <row r="216" spans="1:39" x14ac:dyDescent="0.45">
      <c r="A216" s="76" t="s">
        <v>219</v>
      </c>
      <c r="B216" s="76" t="s">
        <v>74</v>
      </c>
      <c r="C216" s="76" t="s">
        <v>836</v>
      </c>
      <c r="D216" s="176">
        <v>1.5537630964232501</v>
      </c>
      <c r="E216" s="176">
        <v>2.9952180180784799E-2</v>
      </c>
      <c r="F216" s="176">
        <v>3.5612592194916498E-2</v>
      </c>
      <c r="G216" s="176">
        <v>3.8282786554939698E-2</v>
      </c>
      <c r="H216" s="176">
        <v>4.1162996201706298E-2</v>
      </c>
      <c r="I216" s="176">
        <v>4.2613101753029799E-2</v>
      </c>
      <c r="J216" s="176">
        <v>3.7942761804974197E-2</v>
      </c>
      <c r="K216" s="176">
        <v>4.1293005664928398E-2</v>
      </c>
      <c r="L216" s="176">
        <v>4.5163287377771102E-2</v>
      </c>
      <c r="M216" s="176">
        <v>5.1603756171235297E-2</v>
      </c>
      <c r="N216" s="176">
        <v>5.7814208222075801E-2</v>
      </c>
      <c r="O216" s="176">
        <v>5.0683689200740401E-2</v>
      </c>
      <c r="P216" s="176">
        <v>4.6993420590820699E-2</v>
      </c>
      <c r="Q216" s="176">
        <v>4.5893340517402903E-2</v>
      </c>
      <c r="R216" s="176">
        <v>4.9213582193536602E-2</v>
      </c>
      <c r="S216" s="176">
        <v>5.2383812950567897E-2</v>
      </c>
      <c r="T216" s="176">
        <v>3.75427326873677E-2</v>
      </c>
      <c r="U216" s="176">
        <v>5.6214091751649903E-2</v>
      </c>
      <c r="V216" s="179">
        <v>2.8242055703017101E-2</v>
      </c>
      <c r="W216" s="179">
        <v>3.3972472812729901E-2</v>
      </c>
      <c r="X216" s="179">
        <v>3.4932542694985497E-2</v>
      </c>
      <c r="Y216" s="179">
        <v>3.9142849157793598E-2</v>
      </c>
      <c r="Z216" s="179">
        <v>3.8742820040187101E-2</v>
      </c>
      <c r="AA216" s="179">
        <v>3.4832535415583801E-2</v>
      </c>
      <c r="AB216" s="179">
        <v>3.8682815672546202E-2</v>
      </c>
      <c r="AC216" s="179">
        <v>4.38131891058492E-2</v>
      </c>
      <c r="AD216" s="179">
        <v>4.8823553803870302E-2</v>
      </c>
      <c r="AE216" s="179">
        <v>5.5814062634043503E-2</v>
      </c>
      <c r="AF216" s="179">
        <v>4.9473601119980802E-2</v>
      </c>
      <c r="AG216" s="179">
        <v>4.9903632421407801E-2</v>
      </c>
      <c r="AH216" s="179">
        <v>4.7563462083409898E-2</v>
      </c>
      <c r="AI216" s="179">
        <v>4.9523604759681601E-2</v>
      </c>
      <c r="AJ216" s="179">
        <v>5.6544115773675303E-2</v>
      </c>
      <c r="AK216" s="179">
        <v>4.5993347796804501E-2</v>
      </c>
      <c r="AL216" s="179">
        <v>9.7397089409236595E-2</v>
      </c>
      <c r="AM216" s="135"/>
    </row>
    <row r="217" spans="1:39" x14ac:dyDescent="0.45">
      <c r="A217" s="76" t="s">
        <v>219</v>
      </c>
      <c r="B217" s="76" t="s">
        <v>74</v>
      </c>
      <c r="C217" s="76" t="s">
        <v>837</v>
      </c>
      <c r="D217" s="176">
        <v>0.47547460918705597</v>
      </c>
      <c r="E217" s="176">
        <v>7.4805444992410899E-3</v>
      </c>
      <c r="F217" s="176">
        <v>8.6006260285392197E-3</v>
      </c>
      <c r="G217" s="176">
        <v>1.02507461386659E-2</v>
      </c>
      <c r="H217" s="176">
        <v>1.1190814565041099E-2</v>
      </c>
      <c r="I217" s="176">
        <v>1.2030875712014701E-2</v>
      </c>
      <c r="J217" s="176">
        <v>1.03507534180675E-2</v>
      </c>
      <c r="K217" s="176">
        <v>1.0860790543015799E-2</v>
      </c>
      <c r="L217" s="176">
        <v>1.25109106531425E-2</v>
      </c>
      <c r="M217" s="176">
        <v>1.28609361310482E-2</v>
      </c>
      <c r="N217" s="176">
        <v>1.57411457778148E-2</v>
      </c>
      <c r="O217" s="176">
        <v>1.4331043138252E-2</v>
      </c>
      <c r="P217" s="176">
        <v>1.55111290351911E-2</v>
      </c>
      <c r="Q217" s="176">
        <v>1.7021238954155499E-2</v>
      </c>
      <c r="R217" s="176">
        <v>1.7991309564351202E-2</v>
      </c>
      <c r="S217" s="176">
        <v>2.07615112037761E-2</v>
      </c>
      <c r="T217" s="176">
        <v>1.3370973255996401E-2</v>
      </c>
      <c r="U217" s="176">
        <v>2.1531567255168499E-2</v>
      </c>
      <c r="V217" s="179">
        <v>6.7904942713699198E-3</v>
      </c>
      <c r="W217" s="179">
        <v>7.96057944036886E-3</v>
      </c>
      <c r="X217" s="179">
        <v>8.9906544182055299E-3</v>
      </c>
      <c r="Y217" s="179">
        <v>1.0230744682785601E-2</v>
      </c>
      <c r="Z217" s="179">
        <v>9.8207148372389703E-3</v>
      </c>
      <c r="AA217" s="179">
        <v>8.9806536902653708E-3</v>
      </c>
      <c r="AB217" s="179">
        <v>9.5006915431537897E-3</v>
      </c>
      <c r="AC217" s="179">
        <v>1.1180813837100999E-2</v>
      </c>
      <c r="AD217" s="179">
        <v>1.3140956513372701E-2</v>
      </c>
      <c r="AE217" s="179">
        <v>1.5031094094063301E-2</v>
      </c>
      <c r="AF217" s="179">
        <v>1.4991091182302701E-2</v>
      </c>
      <c r="AG217" s="179">
        <v>1.5761147233695101E-2</v>
      </c>
      <c r="AH217" s="179">
        <v>1.68512265791728E-2</v>
      </c>
      <c r="AI217" s="179">
        <v>1.86713590642822E-2</v>
      </c>
      <c r="AJ217" s="179">
        <v>2.0841517027297401E-2</v>
      </c>
      <c r="AK217" s="179">
        <v>1.7081243321796499E-2</v>
      </c>
      <c r="AL217" s="179">
        <v>3.7252711577102998E-2</v>
      </c>
      <c r="AM217" s="135"/>
    </row>
    <row r="218" spans="1:39" x14ac:dyDescent="0.45">
      <c r="A218" s="78" t="s">
        <v>217</v>
      </c>
      <c r="B218" s="78" t="s">
        <v>75</v>
      </c>
      <c r="C218" s="78" t="s">
        <v>838</v>
      </c>
      <c r="D218" s="175">
        <v>25.307262083153098</v>
      </c>
      <c r="E218" s="175">
        <v>0.460363509269472</v>
      </c>
      <c r="F218" s="175">
        <v>0.52162796863090399</v>
      </c>
      <c r="G218" s="175">
        <v>0.55875067074478402</v>
      </c>
      <c r="H218" s="175">
        <v>0.59763350097613399</v>
      </c>
      <c r="I218" s="175">
        <v>0.70561136054606199</v>
      </c>
      <c r="J218" s="175">
        <v>0.62310535503972597</v>
      </c>
      <c r="K218" s="175">
        <v>0.63982657215567695</v>
      </c>
      <c r="L218" s="175">
        <v>0.70678144571506096</v>
      </c>
      <c r="M218" s="175">
        <v>0.82510005797511599</v>
      </c>
      <c r="N218" s="175">
        <v>0.99915272704569302</v>
      </c>
      <c r="O218" s="175">
        <v>0.86922326964711005</v>
      </c>
      <c r="P218" s="175">
        <v>0.76862594729702205</v>
      </c>
      <c r="Q218" s="175">
        <v>0.67846938491646203</v>
      </c>
      <c r="R218" s="175">
        <v>0.72053244663278304</v>
      </c>
      <c r="S218" s="175">
        <v>0.92654744220011798</v>
      </c>
      <c r="T218" s="175">
        <v>0.65879795305816402</v>
      </c>
      <c r="U218" s="175">
        <v>0.86582302214745499</v>
      </c>
      <c r="V218" s="178">
        <v>0.43788187285998798</v>
      </c>
      <c r="W218" s="178">
        <v>0.49316589691320301</v>
      </c>
      <c r="X218" s="178">
        <v>0.52826845198317096</v>
      </c>
      <c r="Y218" s="178">
        <v>0.57166161051553299</v>
      </c>
      <c r="Z218" s="178">
        <v>0.67487912358594404</v>
      </c>
      <c r="AA218" s="178">
        <v>0.62033515340030099</v>
      </c>
      <c r="AB218" s="178">
        <v>0.63785642875146498</v>
      </c>
      <c r="AC218" s="178">
        <v>0.72331264900014802</v>
      </c>
      <c r="AD218" s="178">
        <v>0.83936109601778697</v>
      </c>
      <c r="AE218" s="178">
        <v>1.01649398929393</v>
      </c>
      <c r="AF218" s="178">
        <v>0.89026480123321095</v>
      </c>
      <c r="AG218" s="178">
        <v>0.80503859772715103</v>
      </c>
      <c r="AH218" s="178">
        <v>0.716262135802334</v>
      </c>
      <c r="AI218" s="178">
        <v>0.80711874913870496</v>
      </c>
      <c r="AJ218" s="178">
        <v>1.0855990193604499</v>
      </c>
      <c r="AK218" s="178">
        <v>0.82896033896001797</v>
      </c>
      <c r="AL218" s="178">
        <v>1.5048295346120399</v>
      </c>
      <c r="AM218" s="135"/>
    </row>
    <row r="219" spans="1:39" x14ac:dyDescent="0.45">
      <c r="A219" s="76" t="s">
        <v>219</v>
      </c>
      <c r="B219" s="76" t="s">
        <v>75</v>
      </c>
      <c r="C219" s="76" t="s">
        <v>839</v>
      </c>
      <c r="D219" s="176">
        <v>0.94138852246331794</v>
      </c>
      <c r="E219" s="176">
        <v>1.45610598808757E-2</v>
      </c>
      <c r="F219" s="176">
        <v>1.7131246961497301E-2</v>
      </c>
      <c r="G219" s="176">
        <v>1.9171395461290298E-2</v>
      </c>
      <c r="H219" s="176">
        <v>2.21416116595184E-2</v>
      </c>
      <c r="I219" s="176">
        <v>1.9171395461290298E-2</v>
      </c>
      <c r="J219" s="176">
        <v>1.6891229490933399E-2</v>
      </c>
      <c r="K219" s="176">
        <v>1.90113838142477E-2</v>
      </c>
      <c r="L219" s="176">
        <v>2.1561569438989001E-2</v>
      </c>
      <c r="M219" s="176">
        <v>2.5041822762165399E-2</v>
      </c>
      <c r="N219" s="176">
        <v>3.2402358526124497E-2</v>
      </c>
      <c r="O219" s="176">
        <v>2.8722090644144899E-2</v>
      </c>
      <c r="P219" s="176">
        <v>3.2032331592338502E-2</v>
      </c>
      <c r="Q219" s="176">
        <v>3.2952398562833399E-2</v>
      </c>
      <c r="R219" s="176">
        <v>3.5692598018437799E-2</v>
      </c>
      <c r="S219" s="176">
        <v>4.0602955437057199E-2</v>
      </c>
      <c r="T219" s="176">
        <v>2.8162049879495901E-2</v>
      </c>
      <c r="U219" s="176">
        <v>4.6203363083547902E-2</v>
      </c>
      <c r="V219" s="179">
        <v>1.36109907265603E-2</v>
      </c>
      <c r="W219" s="179">
        <v>1.6081170527780301E-2</v>
      </c>
      <c r="X219" s="179">
        <v>1.8201324851094599E-2</v>
      </c>
      <c r="Y219" s="179">
        <v>2.0841517027297401E-2</v>
      </c>
      <c r="Z219" s="179">
        <v>1.7791295005548002E-2</v>
      </c>
      <c r="AA219" s="179">
        <v>1.44010482338331E-2</v>
      </c>
      <c r="AB219" s="179">
        <v>1.72412549688391E-2</v>
      </c>
      <c r="AC219" s="179">
        <v>2.0021457336204099E-2</v>
      </c>
      <c r="AD219" s="179">
        <v>2.31816873652952E-2</v>
      </c>
      <c r="AE219" s="179">
        <v>3.03622100263315E-2</v>
      </c>
      <c r="AF219" s="179">
        <v>2.9962180908724999E-2</v>
      </c>
      <c r="AG219" s="179">
        <v>3.0982255158621502E-2</v>
      </c>
      <c r="AH219" s="179">
        <v>3.21323388717401E-2</v>
      </c>
      <c r="AI219" s="179">
        <v>3.5862610393420501E-2</v>
      </c>
      <c r="AJ219" s="179">
        <v>4.4733256076344097E-2</v>
      </c>
      <c r="AK219" s="179">
        <v>3.5852609665480303E-2</v>
      </c>
      <c r="AL219" s="179">
        <v>8.8676454645415403E-2</v>
      </c>
      <c r="AM219" s="135"/>
    </row>
    <row r="220" spans="1:39" x14ac:dyDescent="0.45">
      <c r="A220" s="76" t="s">
        <v>219</v>
      </c>
      <c r="B220" s="76" t="s">
        <v>75</v>
      </c>
      <c r="C220" s="76" t="s">
        <v>840</v>
      </c>
      <c r="D220" s="176">
        <v>1.9083589069975699</v>
      </c>
      <c r="E220" s="176">
        <v>3.5942616216941801E-2</v>
      </c>
      <c r="F220" s="176">
        <v>4.0462945245894999E-2</v>
      </c>
      <c r="G220" s="176">
        <v>4.3353155620601803E-2</v>
      </c>
      <c r="H220" s="176">
        <v>4.9863629509647102E-2</v>
      </c>
      <c r="I220" s="176">
        <v>5.3723910494549602E-2</v>
      </c>
      <c r="J220" s="176">
        <v>4.6123357260026601E-2</v>
      </c>
      <c r="K220" s="176">
        <v>4.9183580009716101E-2</v>
      </c>
      <c r="L220" s="176">
        <v>5.23638114946876E-2</v>
      </c>
      <c r="M220" s="176">
        <v>6.1754495030499602E-2</v>
      </c>
      <c r="N220" s="176">
        <v>7.4085392580719195E-2</v>
      </c>
      <c r="O220" s="176">
        <v>6.1224456449670998E-2</v>
      </c>
      <c r="P220" s="176">
        <v>5.5264022597334601E-2</v>
      </c>
      <c r="Q220" s="176">
        <v>5.5594046619359898E-2</v>
      </c>
      <c r="R220" s="176">
        <v>5.9574336339544301E-2</v>
      </c>
      <c r="S220" s="176">
        <v>7.4105394036599506E-2</v>
      </c>
      <c r="T220" s="176">
        <v>5.1443744524192703E-2</v>
      </c>
      <c r="U220" s="176">
        <v>7.6825592036323595E-2</v>
      </c>
      <c r="V220" s="179">
        <v>3.5842608937540203E-2</v>
      </c>
      <c r="W220" s="179">
        <v>3.9522876819519701E-2</v>
      </c>
      <c r="X220" s="179">
        <v>4.1713036238415199E-2</v>
      </c>
      <c r="Y220" s="179">
        <v>4.3653177458806598E-2</v>
      </c>
      <c r="Z220" s="179">
        <v>4.0982983098783399E-2</v>
      </c>
      <c r="AA220" s="179">
        <v>3.6342645334548299E-2</v>
      </c>
      <c r="AB220" s="179">
        <v>4.1383012216389903E-2</v>
      </c>
      <c r="AC220" s="179">
        <v>4.76734700907517E-2</v>
      </c>
      <c r="AD220" s="179">
        <v>5.5174016045873103E-2</v>
      </c>
      <c r="AE220" s="179">
        <v>6.7694927426955806E-2</v>
      </c>
      <c r="AF220" s="179">
        <v>5.7284169641247301E-2</v>
      </c>
      <c r="AG220" s="179">
        <v>5.4523968729762597E-2</v>
      </c>
      <c r="AH220" s="179">
        <v>5.6184089567829401E-2</v>
      </c>
      <c r="AI220" s="179">
        <v>6.2194527059866701E-2</v>
      </c>
      <c r="AJ220" s="179">
        <v>8.4746168564931806E-2</v>
      </c>
      <c r="AK220" s="179">
        <v>6.2394541618670002E-2</v>
      </c>
      <c r="AL220" s="179">
        <v>0.14016020208136901</v>
      </c>
      <c r="AM220" s="135"/>
    </row>
    <row r="221" spans="1:39" x14ac:dyDescent="0.45">
      <c r="A221" s="76" t="s">
        <v>219</v>
      </c>
      <c r="B221" s="76" t="s">
        <v>75</v>
      </c>
      <c r="C221" s="76" t="s">
        <v>841</v>
      </c>
      <c r="D221" s="176">
        <v>1.32546647900524</v>
      </c>
      <c r="E221" s="176">
        <v>2.1861591277193899E-2</v>
      </c>
      <c r="F221" s="176">
        <v>2.6981963982556801E-2</v>
      </c>
      <c r="G221" s="176">
        <v>2.97721670778619E-2</v>
      </c>
      <c r="H221" s="176">
        <v>3.2182342511440899E-2</v>
      </c>
      <c r="I221" s="176">
        <v>3.4192488827413499E-2</v>
      </c>
      <c r="J221" s="176">
        <v>2.7552005475146E-2</v>
      </c>
      <c r="K221" s="176">
        <v>2.99821823646053E-2</v>
      </c>
      <c r="L221" s="176">
        <v>3.5372574724352603E-2</v>
      </c>
      <c r="M221" s="176">
        <v>4.0462945245894999E-2</v>
      </c>
      <c r="N221" s="176">
        <v>4.7693471546631998E-2</v>
      </c>
      <c r="O221" s="176">
        <v>4.1373011488449699E-2</v>
      </c>
      <c r="P221" s="176">
        <v>4.0582953981176902E-2</v>
      </c>
      <c r="Q221" s="176">
        <v>4.1803042789876697E-2</v>
      </c>
      <c r="R221" s="176">
        <v>4.9133576370015301E-2</v>
      </c>
      <c r="S221" s="176">
        <v>5.5864066273744302E-2</v>
      </c>
      <c r="T221" s="176">
        <v>3.7912759621153702E-2</v>
      </c>
      <c r="U221" s="176">
        <v>5.0513676825757699E-2</v>
      </c>
      <c r="V221" s="179">
        <v>2.02414733508876E-2</v>
      </c>
      <c r="W221" s="179">
        <v>2.5551859887113601E-2</v>
      </c>
      <c r="X221" s="179">
        <v>2.8392066622119599E-2</v>
      </c>
      <c r="Y221" s="179">
        <v>2.9592153974939001E-2</v>
      </c>
      <c r="Z221" s="179">
        <v>3.2312351974662999E-2</v>
      </c>
      <c r="AA221" s="179">
        <v>2.6341917394386401E-2</v>
      </c>
      <c r="AB221" s="179">
        <v>2.83320622544786E-2</v>
      </c>
      <c r="AC221" s="179">
        <v>3.4622520128840401E-2</v>
      </c>
      <c r="AD221" s="179">
        <v>3.9462872451878801E-2</v>
      </c>
      <c r="AE221" s="179">
        <v>4.5233292473352199E-2</v>
      </c>
      <c r="AF221" s="179">
        <v>4.27731134000724E-2</v>
      </c>
      <c r="AG221" s="179">
        <v>4.31631417897387E-2</v>
      </c>
      <c r="AH221" s="179">
        <v>4.4133212399934403E-2</v>
      </c>
      <c r="AI221" s="179">
        <v>5.1233729237449302E-2</v>
      </c>
      <c r="AJ221" s="179">
        <v>6.0794425148244097E-2</v>
      </c>
      <c r="AK221" s="179">
        <v>4.4263221863156503E-2</v>
      </c>
      <c r="AL221" s="179">
        <v>8.5786244270708606E-2</v>
      </c>
      <c r="AM221" s="135"/>
    </row>
    <row r="222" spans="1:39" x14ac:dyDescent="0.45">
      <c r="A222" s="76" t="s">
        <v>219</v>
      </c>
      <c r="B222" s="76" t="s">
        <v>75</v>
      </c>
      <c r="C222" s="76" t="s">
        <v>842</v>
      </c>
      <c r="D222" s="176">
        <v>15.555742282532099</v>
      </c>
      <c r="E222" s="176">
        <v>0.28435069752262299</v>
      </c>
      <c r="F222" s="176">
        <v>0.31058260690966699</v>
      </c>
      <c r="G222" s="176">
        <v>0.32329353212161299</v>
      </c>
      <c r="H222" s="176">
        <v>0.34675523986923301</v>
      </c>
      <c r="I222" s="176">
        <v>0.45130284975568502</v>
      </c>
      <c r="J222" s="176">
        <v>0.41448016948000899</v>
      </c>
      <c r="K222" s="176">
        <v>0.41364010833303599</v>
      </c>
      <c r="L222" s="176">
        <v>0.44593245885181798</v>
      </c>
      <c r="M222" s="176">
        <v>0.510687172264366</v>
      </c>
      <c r="N222" s="176">
        <v>0.60970437959990897</v>
      </c>
      <c r="O222" s="176">
        <v>0.54250948856996195</v>
      </c>
      <c r="P222" s="176">
        <v>0.47846482684116498</v>
      </c>
      <c r="Q222" s="176">
        <v>0.40535950559858203</v>
      </c>
      <c r="R222" s="176">
        <v>0.41393012944329999</v>
      </c>
      <c r="S222" s="176">
        <v>0.54195944853325295</v>
      </c>
      <c r="T222" s="176">
        <v>0.380827719961364</v>
      </c>
      <c r="U222" s="176">
        <v>0.51171724724220302</v>
      </c>
      <c r="V222" s="179">
        <v>0.27061969806078101</v>
      </c>
      <c r="W222" s="179">
        <v>0.29274130826441902</v>
      </c>
      <c r="X222" s="179">
        <v>0.30679233102034598</v>
      </c>
      <c r="Y222" s="179">
        <v>0.33676451265701102</v>
      </c>
      <c r="Z222" s="179">
        <v>0.44523240789600699</v>
      </c>
      <c r="AA222" s="179">
        <v>0.42820116821391102</v>
      </c>
      <c r="AB222" s="179">
        <v>0.42500093527305899</v>
      </c>
      <c r="AC222" s="179">
        <v>0.46741402246728603</v>
      </c>
      <c r="AD222" s="179">
        <v>0.53032860193884401</v>
      </c>
      <c r="AE222" s="179">
        <v>0.63783642729558498</v>
      </c>
      <c r="AF222" s="179">
        <v>0.56670124945721301</v>
      </c>
      <c r="AG222" s="179">
        <v>0.50550679519136299</v>
      </c>
      <c r="AH222" s="179">
        <v>0.429491262118192</v>
      </c>
      <c r="AI222" s="179">
        <v>0.46741402246728603</v>
      </c>
      <c r="AJ222" s="179">
        <v>0.64231675341277705</v>
      </c>
      <c r="AK222" s="179">
        <v>0.50294660883868103</v>
      </c>
      <c r="AL222" s="179">
        <v>0.91493659706159003</v>
      </c>
      <c r="AM222" s="135"/>
    </row>
    <row r="223" spans="1:39" x14ac:dyDescent="0.45">
      <c r="A223" s="76" t="s">
        <v>219</v>
      </c>
      <c r="B223" s="76" t="s">
        <v>75</v>
      </c>
      <c r="C223" s="76" t="s">
        <v>843</v>
      </c>
      <c r="D223" s="176">
        <v>4.3388958226627503</v>
      </c>
      <c r="E223" s="176">
        <v>7.6355557823135994E-2</v>
      </c>
      <c r="F223" s="176">
        <v>9.3946838269880706E-2</v>
      </c>
      <c r="G223" s="176">
        <v>0.10700778895973199</v>
      </c>
      <c r="H223" s="176">
        <v>0.111768135459249</v>
      </c>
      <c r="I223" s="176">
        <v>0.11734854164986</v>
      </c>
      <c r="J223" s="176">
        <v>9.4916908880076395E-2</v>
      </c>
      <c r="K223" s="176">
        <v>9.9927273578097497E-2</v>
      </c>
      <c r="L223" s="176">
        <v>0.11565841862797201</v>
      </c>
      <c r="M223" s="176">
        <v>0.143800467051588</v>
      </c>
      <c r="N223" s="176">
        <v>0.18473344651067</v>
      </c>
      <c r="O223" s="176">
        <v>0.153631182616767</v>
      </c>
      <c r="P223" s="176">
        <v>0.12674922591361201</v>
      </c>
      <c r="Q223" s="176">
        <v>0.1099380022462</v>
      </c>
      <c r="R223" s="176">
        <v>0.12640920116364601</v>
      </c>
      <c r="S223" s="176">
        <v>0.169842362607769</v>
      </c>
      <c r="T223" s="176">
        <v>0.129579431920678</v>
      </c>
      <c r="U223" s="176">
        <v>0.14639065558809</v>
      </c>
      <c r="V223" s="179">
        <v>7.1735221514781206E-2</v>
      </c>
      <c r="W223" s="179">
        <v>8.7956402233723793E-2</v>
      </c>
      <c r="X223" s="179">
        <v>9.9187219710525507E-2</v>
      </c>
      <c r="Y223" s="179">
        <v>0.10728780934205701</v>
      </c>
      <c r="Z223" s="179">
        <v>0.109497970216832</v>
      </c>
      <c r="AA223" s="179">
        <v>9.0046554373217597E-2</v>
      </c>
      <c r="AB223" s="179">
        <v>9.5096921982999294E-2</v>
      </c>
      <c r="AC223" s="179">
        <v>0.11534839606182699</v>
      </c>
      <c r="AD223" s="179">
        <v>0.145500590801415</v>
      </c>
      <c r="AE223" s="179">
        <v>0.18326333950346599</v>
      </c>
      <c r="AF223" s="179">
        <v>0.15058096059501699</v>
      </c>
      <c r="AG223" s="179">
        <v>0.13199960808219699</v>
      </c>
      <c r="AH223" s="179">
        <v>0.118988661032046</v>
      </c>
      <c r="AI223" s="179">
        <v>0.14917085795545501</v>
      </c>
      <c r="AJ223" s="179">
        <v>0.203594819405816</v>
      </c>
      <c r="AK223" s="179">
        <v>0.150630964234718</v>
      </c>
      <c r="AL223" s="179">
        <v>0.22100608674963701</v>
      </c>
      <c r="AM223" s="135"/>
    </row>
    <row r="224" spans="1:39" x14ac:dyDescent="0.45">
      <c r="A224" s="76" t="s">
        <v>219</v>
      </c>
      <c r="B224" s="76" t="s">
        <v>75</v>
      </c>
      <c r="C224" s="76" t="s">
        <v>844</v>
      </c>
      <c r="D224" s="176">
        <v>1.23741006949211</v>
      </c>
      <c r="E224" s="176">
        <v>2.72919865487018E-2</v>
      </c>
      <c r="F224" s="176">
        <v>3.25223672614064E-2</v>
      </c>
      <c r="G224" s="176">
        <v>3.6152631503685202E-2</v>
      </c>
      <c r="H224" s="176">
        <v>3.4922541967045299E-2</v>
      </c>
      <c r="I224" s="176">
        <v>2.9872174357263501E-2</v>
      </c>
      <c r="J224" s="176">
        <v>2.3141684453534601E-2</v>
      </c>
      <c r="K224" s="176">
        <v>2.80820440559746E-2</v>
      </c>
      <c r="L224" s="176">
        <v>3.5892612577241002E-2</v>
      </c>
      <c r="M224" s="176">
        <v>4.3353155620601803E-2</v>
      </c>
      <c r="N224" s="176">
        <v>5.0533678281638003E-2</v>
      </c>
      <c r="O224" s="176">
        <v>4.1763039878115998E-2</v>
      </c>
      <c r="P224" s="176">
        <v>3.5532586371395197E-2</v>
      </c>
      <c r="Q224" s="176">
        <v>3.2822389099611299E-2</v>
      </c>
      <c r="R224" s="176">
        <v>3.5792605297839397E-2</v>
      </c>
      <c r="S224" s="176">
        <v>4.4173215311694998E-2</v>
      </c>
      <c r="T224" s="176">
        <v>3.0872247151279699E-2</v>
      </c>
      <c r="U224" s="176">
        <v>3.4172487371533097E-2</v>
      </c>
      <c r="V224" s="179">
        <v>2.5831880269438098E-2</v>
      </c>
      <c r="W224" s="179">
        <v>3.1312279180646899E-2</v>
      </c>
      <c r="X224" s="179">
        <v>3.3982473540670098E-2</v>
      </c>
      <c r="Y224" s="179">
        <v>3.3522440055422598E-2</v>
      </c>
      <c r="Z224" s="179">
        <v>2.90621153941104E-2</v>
      </c>
      <c r="AA224" s="179">
        <v>2.50018198504047E-2</v>
      </c>
      <c r="AB224" s="179">
        <v>3.0802242055698599E-2</v>
      </c>
      <c r="AC224" s="179">
        <v>3.8232782915238898E-2</v>
      </c>
      <c r="AD224" s="179">
        <v>4.5713327414479997E-2</v>
      </c>
      <c r="AE224" s="179">
        <v>5.21037925682434E-2</v>
      </c>
      <c r="AF224" s="179">
        <v>4.29631272309354E-2</v>
      </c>
      <c r="AG224" s="179">
        <v>3.8862828775469101E-2</v>
      </c>
      <c r="AH224" s="179">
        <v>3.5332571812591897E-2</v>
      </c>
      <c r="AI224" s="179">
        <v>4.1243002025227599E-2</v>
      </c>
      <c r="AJ224" s="179">
        <v>4.9413596752339903E-2</v>
      </c>
      <c r="AK224" s="179">
        <v>3.2872392739312098E-2</v>
      </c>
      <c r="AL224" s="179">
        <v>5.4263949803318397E-2</v>
      </c>
      <c r="AM224" s="135"/>
    </row>
    <row r="225" spans="1:39" x14ac:dyDescent="0.45">
      <c r="A225" s="78" t="s">
        <v>217</v>
      </c>
      <c r="B225" s="78" t="s">
        <v>76</v>
      </c>
      <c r="C225" s="78" t="s">
        <v>845</v>
      </c>
      <c r="D225" s="175">
        <v>88.401544635068305</v>
      </c>
      <c r="E225" s="175">
        <v>1.6723917312494501</v>
      </c>
      <c r="F225" s="175">
        <v>1.8101417578972401</v>
      </c>
      <c r="G225" s="175">
        <v>1.92400004549598</v>
      </c>
      <c r="H225" s="175">
        <v>2.0595099090851798</v>
      </c>
      <c r="I225" s="175">
        <v>2.4479781851928299</v>
      </c>
      <c r="J225" s="175">
        <v>2.4512484232292602</v>
      </c>
      <c r="K225" s="175">
        <v>2.4540486270524999</v>
      </c>
      <c r="L225" s="175">
        <v>2.61345022969074</v>
      </c>
      <c r="M225" s="175">
        <v>2.92068259274046</v>
      </c>
      <c r="N225" s="175">
        <v>3.65013568869586</v>
      </c>
      <c r="O225" s="175">
        <v>3.2803387716525001</v>
      </c>
      <c r="P225" s="175">
        <v>2.7838526330631601</v>
      </c>
      <c r="Q225" s="175">
        <v>2.2596844795354598</v>
      </c>
      <c r="R225" s="175">
        <v>2.3908240250147998</v>
      </c>
      <c r="S225" s="175">
        <v>2.9614355590966199</v>
      </c>
      <c r="T225" s="175">
        <v>2.2204916267379602</v>
      </c>
      <c r="U225" s="175">
        <v>2.7227281838928898</v>
      </c>
      <c r="V225" s="178">
        <v>1.5903357585004201</v>
      </c>
      <c r="W225" s="178">
        <v>1.7368364220958501</v>
      </c>
      <c r="X225" s="178">
        <v>1.8296031744687999</v>
      </c>
      <c r="Y225" s="178">
        <v>1.96608310866818</v>
      </c>
      <c r="Z225" s="178">
        <v>2.4345972112088901</v>
      </c>
      <c r="AA225" s="178">
        <v>2.4615891759193902</v>
      </c>
      <c r="AB225" s="178">
        <v>2.4513584312366001</v>
      </c>
      <c r="AC225" s="178">
        <v>2.6257211228733199</v>
      </c>
      <c r="AD225" s="178">
        <v>2.9668759550960599</v>
      </c>
      <c r="AE225" s="178">
        <v>3.6841181622365302</v>
      </c>
      <c r="AF225" s="178">
        <v>3.3055606075175898</v>
      </c>
      <c r="AG225" s="178">
        <v>2.8276258192572499</v>
      </c>
      <c r="AH225" s="178">
        <v>2.3359200286233102</v>
      </c>
      <c r="AI225" s="178">
        <v>2.6035095061182201</v>
      </c>
      <c r="AJ225" s="178">
        <v>3.4393303444451901</v>
      </c>
      <c r="AK225" s="178">
        <v>2.8416568405573002</v>
      </c>
      <c r="AL225" s="178">
        <v>4.6778804969224801</v>
      </c>
      <c r="AM225" s="135"/>
    </row>
    <row r="226" spans="1:39" x14ac:dyDescent="0.45">
      <c r="A226" s="76" t="s">
        <v>219</v>
      </c>
      <c r="B226" s="76" t="s">
        <v>76</v>
      </c>
      <c r="C226" s="76" t="s">
        <v>846</v>
      </c>
      <c r="D226" s="176">
        <v>10.569779360685001</v>
      </c>
      <c r="E226" s="176">
        <v>0.230266760822227</v>
      </c>
      <c r="F226" s="176">
        <v>0.25693870223863902</v>
      </c>
      <c r="G226" s="176">
        <v>0.254648535540342</v>
      </c>
      <c r="H226" s="176">
        <v>0.25234836811410499</v>
      </c>
      <c r="I226" s="176">
        <v>0.28059042381712201</v>
      </c>
      <c r="J226" s="176">
        <v>0.256558674576913</v>
      </c>
      <c r="K226" s="176">
        <v>0.27751019961155199</v>
      </c>
      <c r="L226" s="176">
        <v>0.32185342729823002</v>
      </c>
      <c r="M226" s="176">
        <v>0.35729600711816401</v>
      </c>
      <c r="N226" s="176">
        <v>0.42978128322845699</v>
      </c>
      <c r="O226" s="176">
        <v>0.38744820185775197</v>
      </c>
      <c r="P226" s="176">
        <v>0.327773858238806</v>
      </c>
      <c r="Q226" s="176">
        <v>0.26015893663537099</v>
      </c>
      <c r="R226" s="176">
        <v>0.26214908149546301</v>
      </c>
      <c r="S226" s="176">
        <v>0.328603918657839</v>
      </c>
      <c r="T226" s="176">
        <v>0.24045750259325199</v>
      </c>
      <c r="U226" s="176">
        <v>0.32252347607022103</v>
      </c>
      <c r="V226" s="179">
        <v>0.21894593679396401</v>
      </c>
      <c r="W226" s="179">
        <v>0.24612791533532399</v>
      </c>
      <c r="X226" s="179">
        <v>0.23888738830664699</v>
      </c>
      <c r="Y226" s="179">
        <v>0.23972744945362001</v>
      </c>
      <c r="Z226" s="179">
        <v>0.27265984656057402</v>
      </c>
      <c r="AA226" s="179">
        <v>0.26495928604664898</v>
      </c>
      <c r="AB226" s="179">
        <v>0.29213126386006899</v>
      </c>
      <c r="AC226" s="179">
        <v>0.338714654605343</v>
      </c>
      <c r="AD226" s="179">
        <v>0.38080771850548401</v>
      </c>
      <c r="AE226" s="179">
        <v>0.45090282063807902</v>
      </c>
      <c r="AF226" s="179">
        <v>0.40252929959151601</v>
      </c>
      <c r="AG226" s="179">
        <v>0.34138484896536597</v>
      </c>
      <c r="AH226" s="179">
        <v>0.28052041872154099</v>
      </c>
      <c r="AI226" s="179">
        <v>0.30302205658690501</v>
      </c>
      <c r="AJ226" s="179">
        <v>0.39370865754829298</v>
      </c>
      <c r="AK226" s="179">
        <v>0.31785313612216498</v>
      </c>
      <c r="AL226" s="179">
        <v>0.53998930512904098</v>
      </c>
      <c r="AM226" s="135"/>
    </row>
    <row r="227" spans="1:39" x14ac:dyDescent="0.45">
      <c r="A227" s="76" t="s">
        <v>219</v>
      </c>
      <c r="B227" s="76" t="s">
        <v>76</v>
      </c>
      <c r="C227" s="76" t="s">
        <v>847</v>
      </c>
      <c r="D227" s="176">
        <v>7.5302581178316297</v>
      </c>
      <c r="E227" s="176">
        <v>0.15663140099881501</v>
      </c>
      <c r="F227" s="176">
        <v>0.166422113652234</v>
      </c>
      <c r="G227" s="176">
        <v>0.18082316188606701</v>
      </c>
      <c r="H227" s="176">
        <v>0.18636356516491701</v>
      </c>
      <c r="I227" s="176">
        <v>0.19572424651690801</v>
      </c>
      <c r="J227" s="176">
        <v>0.18376337590047501</v>
      </c>
      <c r="K227" s="176">
        <v>0.200664606119348</v>
      </c>
      <c r="L227" s="176">
        <v>0.223896297124344</v>
      </c>
      <c r="M227" s="176">
        <v>0.259308874760457</v>
      </c>
      <c r="N227" s="176">
        <v>0.319593262783753</v>
      </c>
      <c r="O227" s="176">
        <v>0.27832025857470499</v>
      </c>
      <c r="P227" s="176">
        <v>0.22244619157302101</v>
      </c>
      <c r="Q227" s="176">
        <v>0.181663223033041</v>
      </c>
      <c r="R227" s="176">
        <v>0.19174395679672401</v>
      </c>
      <c r="S227" s="176">
        <v>0.24763802525428799</v>
      </c>
      <c r="T227" s="176">
        <v>0.198064416854906</v>
      </c>
      <c r="U227" s="176">
        <v>0.23877738029930501</v>
      </c>
      <c r="V227" s="179">
        <v>0.14672067961011501</v>
      </c>
      <c r="W227" s="179">
        <v>0.16430195932892</v>
      </c>
      <c r="X227" s="179">
        <v>0.17159248999729801</v>
      </c>
      <c r="Y227" s="179">
        <v>0.17548277316602101</v>
      </c>
      <c r="Z227" s="179">
        <v>0.190953899289451</v>
      </c>
      <c r="AA227" s="179">
        <v>0.18731363431923201</v>
      </c>
      <c r="AB227" s="179">
        <v>0.20399484852342201</v>
      </c>
      <c r="AC227" s="179">
        <v>0.22667649949170901</v>
      </c>
      <c r="AD227" s="179">
        <v>0.26445924964964102</v>
      </c>
      <c r="AE227" s="179">
        <v>0.32412359254064699</v>
      </c>
      <c r="AF227" s="179">
        <v>0.27769021271447503</v>
      </c>
      <c r="AG227" s="179">
        <v>0.225736431065334</v>
      </c>
      <c r="AH227" s="179">
        <v>0.193084054340705</v>
      </c>
      <c r="AI227" s="179">
        <v>0.22494637355806099</v>
      </c>
      <c r="AJ227" s="179">
        <v>0.30171196122674399</v>
      </c>
      <c r="AK227" s="179">
        <v>0.24784804054103199</v>
      </c>
      <c r="AL227" s="179">
        <v>0.37177706117551801</v>
      </c>
      <c r="AM227" s="135"/>
    </row>
    <row r="228" spans="1:39" x14ac:dyDescent="0.45">
      <c r="A228" s="76" t="s">
        <v>219</v>
      </c>
      <c r="B228" s="76" t="s">
        <v>76</v>
      </c>
      <c r="C228" s="76" t="s">
        <v>848</v>
      </c>
      <c r="D228" s="176">
        <v>11.4679147348072</v>
      </c>
      <c r="E228" s="176">
        <v>0.204084855074884</v>
      </c>
      <c r="F228" s="176">
        <v>0.229036671285587</v>
      </c>
      <c r="G228" s="176">
        <v>0.25528858212851202</v>
      </c>
      <c r="H228" s="176">
        <v>0.28300059925070098</v>
      </c>
      <c r="I228" s="176">
        <v>0.31143266878458098</v>
      </c>
      <c r="J228" s="176">
        <v>0.28050041726566</v>
      </c>
      <c r="K228" s="176">
        <v>0.27869028550849101</v>
      </c>
      <c r="L228" s="176">
        <v>0.30526221964550099</v>
      </c>
      <c r="M228" s="176">
        <v>0.370706983285921</v>
      </c>
      <c r="N228" s="176">
        <v>0.49242584304563097</v>
      </c>
      <c r="O228" s="176">
        <v>0.44950271872645597</v>
      </c>
      <c r="P228" s="176">
        <v>0.37061697673445898</v>
      </c>
      <c r="Q228" s="176">
        <v>0.29312133592614498</v>
      </c>
      <c r="R228" s="176">
        <v>0.321633411283546</v>
      </c>
      <c r="S228" s="176">
        <v>0.40740965482631503</v>
      </c>
      <c r="T228" s="176">
        <v>0.32315352193045099</v>
      </c>
      <c r="U228" s="176">
        <v>0.37572734871188201</v>
      </c>
      <c r="V228" s="179">
        <v>0.19597426471541199</v>
      </c>
      <c r="W228" s="179">
        <v>0.218355893845495</v>
      </c>
      <c r="X228" s="179">
        <v>0.24461780541636</v>
      </c>
      <c r="Y228" s="179">
        <v>0.26655940251707499</v>
      </c>
      <c r="Z228" s="179">
        <v>0.30394212355740002</v>
      </c>
      <c r="AA228" s="179">
        <v>0.27499001617063101</v>
      </c>
      <c r="AB228" s="179">
        <v>0.27466999287654598</v>
      </c>
      <c r="AC228" s="179">
        <v>0.30284204348398203</v>
      </c>
      <c r="AD228" s="179">
        <v>0.36821680202882001</v>
      </c>
      <c r="AE228" s="179">
        <v>0.49200581247214398</v>
      </c>
      <c r="AF228" s="179">
        <v>0.44542242172687002</v>
      </c>
      <c r="AG228" s="179">
        <v>0.36813679620529899</v>
      </c>
      <c r="AH228" s="179">
        <v>0.298521729013832</v>
      </c>
      <c r="AI228" s="179">
        <v>0.35392576180232899</v>
      </c>
      <c r="AJ228" s="179">
        <v>0.494686007560107</v>
      </c>
      <c r="AK228" s="179">
        <v>0.41576026265635002</v>
      </c>
      <c r="AL228" s="179">
        <v>0.59769350534377497</v>
      </c>
      <c r="AM228" s="135"/>
    </row>
    <row r="229" spans="1:39" x14ac:dyDescent="0.45">
      <c r="A229" s="76" t="s">
        <v>219</v>
      </c>
      <c r="B229" s="76" t="s">
        <v>76</v>
      </c>
      <c r="C229" s="76" t="s">
        <v>849</v>
      </c>
      <c r="D229" s="176">
        <v>8.1957665593376401</v>
      </c>
      <c r="E229" s="176">
        <v>0.145920621374902</v>
      </c>
      <c r="F229" s="176">
        <v>0.15879155823388999</v>
      </c>
      <c r="G229" s="176">
        <v>0.17404266834263701</v>
      </c>
      <c r="H229" s="176">
        <v>0.198194426318128</v>
      </c>
      <c r="I229" s="176">
        <v>0.232776943535208</v>
      </c>
      <c r="J229" s="176">
        <v>0.215295671095805</v>
      </c>
      <c r="K229" s="176">
        <v>0.21310551167691</v>
      </c>
      <c r="L229" s="176">
        <v>0.22353627091849801</v>
      </c>
      <c r="M229" s="176">
        <v>0.257938775032655</v>
      </c>
      <c r="N229" s="176">
        <v>0.34411504769302997</v>
      </c>
      <c r="O229" s="176">
        <v>0.31950325623229198</v>
      </c>
      <c r="P229" s="176">
        <v>0.27155976648715602</v>
      </c>
      <c r="Q229" s="176">
        <v>0.21287549493428601</v>
      </c>
      <c r="R229" s="176">
        <v>0.223896297124344</v>
      </c>
      <c r="S229" s="176">
        <v>0.28509075139019502</v>
      </c>
      <c r="T229" s="176">
        <v>0.222316182109799</v>
      </c>
      <c r="U229" s="176">
        <v>0.26597936029654501</v>
      </c>
      <c r="V229" s="179">
        <v>0.138320068140379</v>
      </c>
      <c r="W229" s="179">
        <v>0.15306114112417801</v>
      </c>
      <c r="X229" s="179">
        <v>0.16768220537269399</v>
      </c>
      <c r="Y229" s="179">
        <v>0.18858372676763299</v>
      </c>
      <c r="Z229" s="179">
        <v>0.22360627601408001</v>
      </c>
      <c r="AA229" s="179">
        <v>0.209555253258152</v>
      </c>
      <c r="AB229" s="179">
        <v>0.200524595928186</v>
      </c>
      <c r="AC229" s="179">
        <v>0.21653576136038499</v>
      </c>
      <c r="AD229" s="179">
        <v>0.25485855082708497</v>
      </c>
      <c r="AE229" s="179">
        <v>0.341314843869785</v>
      </c>
      <c r="AF229" s="179">
        <v>0.31710308152665301</v>
      </c>
      <c r="AG229" s="179">
        <v>0.27362991717076901</v>
      </c>
      <c r="AH229" s="179">
        <v>0.21684578392653001</v>
      </c>
      <c r="AI229" s="179">
        <v>0.245627878938316</v>
      </c>
      <c r="AJ229" s="179">
        <v>0.34003475069344402</v>
      </c>
      <c r="AK229" s="179">
        <v>0.291281201985155</v>
      </c>
      <c r="AL229" s="179">
        <v>0.45226291963794102</v>
      </c>
      <c r="AM229" s="135"/>
    </row>
    <row r="230" spans="1:39" x14ac:dyDescent="0.45">
      <c r="A230" s="76" t="s">
        <v>219</v>
      </c>
      <c r="B230" s="76" t="s">
        <v>76</v>
      </c>
      <c r="C230" s="76" t="s">
        <v>850</v>
      </c>
      <c r="D230" s="176">
        <v>5.9877358396131202</v>
      </c>
      <c r="E230" s="176">
        <v>0.100887343460353</v>
      </c>
      <c r="F230" s="176">
        <v>0.11719853073075701</v>
      </c>
      <c r="G230" s="176">
        <v>0.129579431920678</v>
      </c>
      <c r="H230" s="176">
        <v>0.148370799720242</v>
      </c>
      <c r="I230" s="176">
        <v>0.163491900365766</v>
      </c>
      <c r="J230" s="176">
        <v>0.134989825736305</v>
      </c>
      <c r="K230" s="176">
        <v>0.13608990580972299</v>
      </c>
      <c r="L230" s="176">
        <v>0.14689069198509799</v>
      </c>
      <c r="M230" s="176">
        <v>0.172832580261878</v>
      </c>
      <c r="N230" s="176">
        <v>0.22986673170462099</v>
      </c>
      <c r="O230" s="176">
        <v>0.21319551822837099</v>
      </c>
      <c r="P230" s="176">
        <v>0.19146393641439899</v>
      </c>
      <c r="Q230" s="176">
        <v>0.16733217989478899</v>
      </c>
      <c r="R230" s="176">
        <v>0.18067315096696501</v>
      </c>
      <c r="S230" s="176">
        <v>0.22378628911700199</v>
      </c>
      <c r="T230" s="176">
        <v>0.17752292166581399</v>
      </c>
      <c r="U230" s="176">
        <v>0.21468562669145499</v>
      </c>
      <c r="V230" s="179">
        <v>9.5596958380007396E-2</v>
      </c>
      <c r="W230" s="179">
        <v>0.110968077224036</v>
      </c>
      <c r="X230" s="179">
        <v>0.12406903082564801</v>
      </c>
      <c r="Y230" s="179">
        <v>0.14404048452215201</v>
      </c>
      <c r="Z230" s="179">
        <v>0.16221180718942599</v>
      </c>
      <c r="AA230" s="179">
        <v>0.134769809721622</v>
      </c>
      <c r="AB230" s="179">
        <v>0.13403975658198999</v>
      </c>
      <c r="AC230" s="179">
        <v>0.14991091182302699</v>
      </c>
      <c r="AD230" s="179">
        <v>0.179613073805307</v>
      </c>
      <c r="AE230" s="179">
        <v>0.23985745891684301</v>
      </c>
      <c r="AF230" s="179">
        <v>0.22910667638116899</v>
      </c>
      <c r="AG230" s="179">
        <v>0.20732509092749599</v>
      </c>
      <c r="AH230" s="179">
        <v>0.180773158246366</v>
      </c>
      <c r="AI230" s="179">
        <v>0.203724828869038</v>
      </c>
      <c r="AJ230" s="179">
        <v>0.268999580134474</v>
      </c>
      <c r="AK230" s="179">
        <v>0.221496122418705</v>
      </c>
      <c r="AL230" s="179">
        <v>0.35237564897160401</v>
      </c>
      <c r="AM230" s="135"/>
    </row>
    <row r="231" spans="1:39" x14ac:dyDescent="0.45">
      <c r="A231" s="76" t="s">
        <v>219</v>
      </c>
      <c r="B231" s="76" t="s">
        <v>76</v>
      </c>
      <c r="C231" s="76" t="s">
        <v>851</v>
      </c>
      <c r="D231" s="176">
        <v>8.3153952669578608</v>
      </c>
      <c r="E231" s="176">
        <v>0.15875155532213001</v>
      </c>
      <c r="F231" s="176">
        <v>0.17890302212155601</v>
      </c>
      <c r="G231" s="176">
        <v>0.198064416854906</v>
      </c>
      <c r="H231" s="176">
        <v>0.20745510039071799</v>
      </c>
      <c r="I231" s="176">
        <v>0.21763584143380299</v>
      </c>
      <c r="J231" s="176">
        <v>0.20718508073633399</v>
      </c>
      <c r="K231" s="176">
        <v>0.21448561213265199</v>
      </c>
      <c r="L231" s="176">
        <v>0.228466629792998</v>
      </c>
      <c r="M231" s="176">
        <v>0.27177978250183898</v>
      </c>
      <c r="N231" s="176">
        <v>0.35596591030212199</v>
      </c>
      <c r="O231" s="176">
        <v>0.30162195467528202</v>
      </c>
      <c r="P231" s="176">
        <v>0.24940815409969699</v>
      </c>
      <c r="Q231" s="176">
        <v>0.20095462722961299</v>
      </c>
      <c r="R231" s="176">
        <v>0.22193615444807199</v>
      </c>
      <c r="S231" s="176">
        <v>0.28866101126483301</v>
      </c>
      <c r="T231" s="176">
        <v>0.22474635899925799</v>
      </c>
      <c r="U231" s="176">
        <v>0.26526930861279402</v>
      </c>
      <c r="V231" s="179">
        <v>0.15113100063172599</v>
      </c>
      <c r="W231" s="179">
        <v>0.17071242593856301</v>
      </c>
      <c r="X231" s="179">
        <v>0.188833744966137</v>
      </c>
      <c r="Y231" s="179">
        <v>0.19707434478883001</v>
      </c>
      <c r="Z231" s="179">
        <v>0.20895520958174199</v>
      </c>
      <c r="AA231" s="179">
        <v>0.20187469420010801</v>
      </c>
      <c r="AB231" s="179">
        <v>0.20753510621423901</v>
      </c>
      <c r="AC231" s="179">
        <v>0.23426705199829201</v>
      </c>
      <c r="AD231" s="179">
        <v>0.28356064001534997</v>
      </c>
      <c r="AE231" s="179">
        <v>0.35667596198587298</v>
      </c>
      <c r="AF231" s="179">
        <v>0.30611228152041497</v>
      </c>
      <c r="AG231" s="179">
        <v>0.256578676032793</v>
      </c>
      <c r="AH231" s="179">
        <v>0.214955646345839</v>
      </c>
      <c r="AI231" s="179">
        <v>0.25699870660627999</v>
      </c>
      <c r="AJ231" s="179">
        <v>0.35491583386840497</v>
      </c>
      <c r="AK231" s="179">
        <v>0.28565079215484401</v>
      </c>
      <c r="AL231" s="179">
        <v>0.44827262918981597</v>
      </c>
      <c r="AM231" s="135"/>
    </row>
    <row r="232" spans="1:39" x14ac:dyDescent="0.45">
      <c r="A232" s="76" t="s">
        <v>219</v>
      </c>
      <c r="B232" s="76" t="s">
        <v>76</v>
      </c>
      <c r="C232" s="76" t="s">
        <v>852</v>
      </c>
      <c r="D232" s="176">
        <v>8.9330702267260804</v>
      </c>
      <c r="E232" s="176">
        <v>0.16415194840981701</v>
      </c>
      <c r="F232" s="176">
        <v>0.19080388837034901</v>
      </c>
      <c r="G232" s="176">
        <v>0.21663576863978701</v>
      </c>
      <c r="H232" s="176">
        <v>0.246177918975025</v>
      </c>
      <c r="I232" s="176">
        <v>0.26534931443631499</v>
      </c>
      <c r="J232" s="176">
        <v>0.22065606127173201</v>
      </c>
      <c r="K232" s="176">
        <v>0.21448561213265199</v>
      </c>
      <c r="L232" s="176">
        <v>0.23391702652038601</v>
      </c>
      <c r="M232" s="176">
        <v>0.27606009406022902</v>
      </c>
      <c r="N232" s="176">
        <v>0.361956346338279</v>
      </c>
      <c r="O232" s="176">
        <v>0.331214108650221</v>
      </c>
      <c r="P232" s="176">
        <v>0.28711089843410698</v>
      </c>
      <c r="Q232" s="176">
        <v>0.23800732424791299</v>
      </c>
      <c r="R232" s="176">
        <v>0.25385847803306899</v>
      </c>
      <c r="S232" s="176">
        <v>0.30520221527786001</v>
      </c>
      <c r="T232" s="176">
        <v>0.22692651769021299</v>
      </c>
      <c r="U232" s="176">
        <v>0.26416922853937602</v>
      </c>
      <c r="V232" s="179">
        <v>0.15442124012403999</v>
      </c>
      <c r="W232" s="179">
        <v>0.18386338317987599</v>
      </c>
      <c r="X232" s="179">
        <v>0.207485102574539</v>
      </c>
      <c r="Y232" s="179">
        <v>0.23398703161596801</v>
      </c>
      <c r="Z232" s="179">
        <v>0.25432851224625702</v>
      </c>
      <c r="AA232" s="179">
        <v>0.211655406125586</v>
      </c>
      <c r="AB232" s="179">
        <v>0.212565472368141</v>
      </c>
      <c r="AC232" s="179">
        <v>0.23698724999801599</v>
      </c>
      <c r="AD232" s="179">
        <v>0.28374065311827301</v>
      </c>
      <c r="AE232" s="179">
        <v>0.37674742296177799</v>
      </c>
      <c r="AF232" s="179">
        <v>0.34137484823742598</v>
      </c>
      <c r="AG232" s="179">
        <v>0.29453143856570801</v>
      </c>
      <c r="AH232" s="179">
        <v>0.25229836447440401</v>
      </c>
      <c r="AI232" s="179">
        <v>0.286090824184211</v>
      </c>
      <c r="AJ232" s="179">
        <v>0.35554587972863499</v>
      </c>
      <c r="AK232" s="179">
        <v>0.28646085111799702</v>
      </c>
      <c r="AL232" s="179">
        <v>0.46430379607789601</v>
      </c>
      <c r="AM232" s="135"/>
    </row>
    <row r="233" spans="1:39" x14ac:dyDescent="0.45">
      <c r="A233" s="76" t="s">
        <v>219</v>
      </c>
      <c r="B233" s="76" t="s">
        <v>76</v>
      </c>
      <c r="C233" s="76" t="s">
        <v>853</v>
      </c>
      <c r="D233" s="176">
        <v>27.4016245291098</v>
      </c>
      <c r="E233" s="176">
        <v>0.51169724578632303</v>
      </c>
      <c r="F233" s="176">
        <v>0.512047271264229</v>
      </c>
      <c r="G233" s="176">
        <v>0.51491748018305505</v>
      </c>
      <c r="H233" s="176">
        <v>0.53759913115134195</v>
      </c>
      <c r="I233" s="176">
        <v>0.78097684630312203</v>
      </c>
      <c r="J233" s="176">
        <v>0.95229931664603495</v>
      </c>
      <c r="K233" s="176">
        <v>0.91901689406117604</v>
      </c>
      <c r="L233" s="176">
        <v>0.92962766640568795</v>
      </c>
      <c r="M233" s="176">
        <v>0.95475949571931495</v>
      </c>
      <c r="N233" s="176">
        <v>1.11643126359997</v>
      </c>
      <c r="O233" s="176">
        <v>0.99953275470741898</v>
      </c>
      <c r="P233" s="176">
        <v>0.86347285108151695</v>
      </c>
      <c r="Q233" s="176">
        <v>0.70557135763430101</v>
      </c>
      <c r="R233" s="176">
        <v>0.73493349486661597</v>
      </c>
      <c r="S233" s="176">
        <v>0.87504369330828402</v>
      </c>
      <c r="T233" s="176">
        <v>0.60730420489426995</v>
      </c>
      <c r="U233" s="176">
        <v>0.77559645467131499</v>
      </c>
      <c r="V233" s="179">
        <v>0.489225610104779</v>
      </c>
      <c r="W233" s="179">
        <v>0.48944562611946302</v>
      </c>
      <c r="X233" s="179">
        <v>0.48643540700947402</v>
      </c>
      <c r="Y233" s="179">
        <v>0.52062789583688696</v>
      </c>
      <c r="Z233" s="179">
        <v>0.81793953676996001</v>
      </c>
      <c r="AA233" s="179">
        <v>0.97647107607740602</v>
      </c>
      <c r="AB233" s="179">
        <v>0.92589739488400702</v>
      </c>
      <c r="AC233" s="179">
        <v>0.91978695011256895</v>
      </c>
      <c r="AD233" s="179">
        <v>0.95161926714610401</v>
      </c>
      <c r="AE233" s="179">
        <v>1.1024902488513899</v>
      </c>
      <c r="AF233" s="179">
        <v>0.98622178581906395</v>
      </c>
      <c r="AG233" s="179">
        <v>0.86030262032448601</v>
      </c>
      <c r="AH233" s="179">
        <v>0.69892087355409305</v>
      </c>
      <c r="AI233" s="179">
        <v>0.72917307557308297</v>
      </c>
      <c r="AJ233" s="179">
        <v>0.92972767368508902</v>
      </c>
      <c r="AK233" s="179">
        <v>0.77530643356105</v>
      </c>
      <c r="AL233" s="179">
        <v>1.45120563139689</v>
      </c>
      <c r="AM233" s="135"/>
    </row>
    <row r="234" spans="1:39" x14ac:dyDescent="0.45">
      <c r="A234" s="78" t="s">
        <v>217</v>
      </c>
      <c r="B234" s="78" t="s">
        <v>77</v>
      </c>
      <c r="C234" s="78" t="s">
        <v>854</v>
      </c>
      <c r="D234" s="175">
        <v>55.240270868476699</v>
      </c>
      <c r="E234" s="175">
        <v>1.0418758368060601</v>
      </c>
      <c r="F234" s="175">
        <v>1.1948869742905399</v>
      </c>
      <c r="G234" s="175">
        <v>1.26912237779036</v>
      </c>
      <c r="H234" s="175">
        <v>1.32644655034337</v>
      </c>
      <c r="I234" s="175">
        <v>1.4121227866067401</v>
      </c>
      <c r="J234" s="175">
        <v>1.3080152087496499</v>
      </c>
      <c r="K234" s="175">
        <v>1.3995818737697701</v>
      </c>
      <c r="L234" s="175">
        <v>1.56651402454696</v>
      </c>
      <c r="M234" s="175">
        <v>1.7702188519601101</v>
      </c>
      <c r="N234" s="175">
        <v>2.1774484936835101</v>
      </c>
      <c r="O234" s="175">
        <v>1.9332307173847501</v>
      </c>
      <c r="P234" s="175">
        <v>1.7317660530301899</v>
      </c>
      <c r="Q234" s="175">
        <v>1.54672258395338</v>
      </c>
      <c r="R234" s="175">
        <v>1.6546604406115399</v>
      </c>
      <c r="S234" s="175">
        <v>1.94766176780241</v>
      </c>
      <c r="T234" s="175">
        <v>1.3868009434622499</v>
      </c>
      <c r="U234" s="175">
        <v>1.8012911136701999</v>
      </c>
      <c r="V234" s="178">
        <v>0.99296227645073298</v>
      </c>
      <c r="W234" s="178">
        <v>1.13724277844345</v>
      </c>
      <c r="X234" s="178">
        <v>1.20779791406129</v>
      </c>
      <c r="Y234" s="178">
        <v>1.26095178306325</v>
      </c>
      <c r="Z234" s="178">
        <v>1.3790703807644999</v>
      </c>
      <c r="AA234" s="178">
        <v>1.2945142260304301</v>
      </c>
      <c r="AB234" s="178">
        <v>1.38982116330018</v>
      </c>
      <c r="AC234" s="178">
        <v>1.5930559565001501</v>
      </c>
      <c r="AD234" s="178">
        <v>1.82570289057213</v>
      </c>
      <c r="AE234" s="178">
        <v>2.2375828707876999</v>
      </c>
      <c r="AF234" s="178">
        <v>1.99738538712089</v>
      </c>
      <c r="AG234" s="178">
        <v>1.82500283961632</v>
      </c>
      <c r="AH234" s="178">
        <v>1.6557605206849599</v>
      </c>
      <c r="AI234" s="178">
        <v>1.8143220621762299</v>
      </c>
      <c r="AJ234" s="178">
        <v>2.2311123998104101</v>
      </c>
      <c r="AK234" s="178">
        <v>1.7509074463076599</v>
      </c>
      <c r="AL234" s="178">
        <v>3.1787113743245698</v>
      </c>
      <c r="AM234" s="135"/>
    </row>
    <row r="235" spans="1:39" x14ac:dyDescent="0.45">
      <c r="A235" s="76" t="s">
        <v>219</v>
      </c>
      <c r="B235" s="76" t="s">
        <v>77</v>
      </c>
      <c r="C235" s="76" t="s">
        <v>855</v>
      </c>
      <c r="D235" s="176">
        <v>15.2694614445171</v>
      </c>
      <c r="E235" s="176">
        <v>0.27863028114084998</v>
      </c>
      <c r="F235" s="176">
        <v>0.31856318780591703</v>
      </c>
      <c r="G235" s="176">
        <v>0.33985473759052098</v>
      </c>
      <c r="H235" s="176">
        <v>0.34888539492048698</v>
      </c>
      <c r="I235" s="176">
        <v>0.39632884826861497</v>
      </c>
      <c r="J235" s="176">
        <v>0.362786406757312</v>
      </c>
      <c r="K235" s="176">
        <v>0.38687816036516198</v>
      </c>
      <c r="L235" s="176">
        <v>0.433981588963325</v>
      </c>
      <c r="M235" s="176">
        <v>0.48672542811973901</v>
      </c>
      <c r="N235" s="176">
        <v>0.59633340634391296</v>
      </c>
      <c r="O235" s="176">
        <v>0.53331881959295302</v>
      </c>
      <c r="P235" s="176">
        <v>0.480184952046873</v>
      </c>
      <c r="Q235" s="176">
        <v>0.42849118932417601</v>
      </c>
      <c r="R235" s="176">
        <v>0.45069280535133499</v>
      </c>
      <c r="S235" s="176">
        <v>0.53289878901946597</v>
      </c>
      <c r="T235" s="176">
        <v>0.37418723660909697</v>
      </c>
      <c r="U235" s="176">
        <v>0.48817553367106198</v>
      </c>
      <c r="V235" s="179">
        <v>0.26327916375270199</v>
      </c>
      <c r="W235" s="179">
        <v>0.30310206241042598</v>
      </c>
      <c r="X235" s="179">
        <v>0.32263348407756198</v>
      </c>
      <c r="Y235" s="179">
        <v>0.33500438453954301</v>
      </c>
      <c r="Z235" s="179">
        <v>0.40093918384902999</v>
      </c>
      <c r="AA235" s="179">
        <v>0.38016767191731399</v>
      </c>
      <c r="AB235" s="179">
        <v>0.39781895673169898</v>
      </c>
      <c r="AC235" s="179">
        <v>0.45415305721863097</v>
      </c>
      <c r="AD235" s="179">
        <v>0.52065789802070805</v>
      </c>
      <c r="AE235" s="179">
        <v>0.63018587042136098</v>
      </c>
      <c r="AF235" s="179">
        <v>0.55809062270073395</v>
      </c>
      <c r="AG235" s="179">
        <v>0.51402741539638097</v>
      </c>
      <c r="AH235" s="179">
        <v>0.46907414330535302</v>
      </c>
      <c r="AI235" s="179">
        <v>0.49694617207458402</v>
      </c>
      <c r="AJ235" s="179">
        <v>0.61192454120262496</v>
      </c>
      <c r="AK235" s="179">
        <v>0.48014494913511202</v>
      </c>
      <c r="AL235" s="179">
        <v>0.89439510187249704</v>
      </c>
      <c r="AM235" s="135"/>
    </row>
    <row r="236" spans="1:39" x14ac:dyDescent="0.45">
      <c r="A236" s="76" t="s">
        <v>219</v>
      </c>
      <c r="B236" s="76" t="s">
        <v>77</v>
      </c>
      <c r="C236" s="76" t="s">
        <v>856</v>
      </c>
      <c r="D236" s="176">
        <v>7.2289561864504304</v>
      </c>
      <c r="E236" s="176">
        <v>0.15197106177870001</v>
      </c>
      <c r="F236" s="176">
        <v>0.166702134034558</v>
      </c>
      <c r="G236" s="176">
        <v>0.16932232475488099</v>
      </c>
      <c r="H236" s="176">
        <v>0.17559278117336199</v>
      </c>
      <c r="I236" s="176">
        <v>0.189383785002846</v>
      </c>
      <c r="J236" s="176">
        <v>0.18757365324567599</v>
      </c>
      <c r="K236" s="176">
        <v>0.204294870361627</v>
      </c>
      <c r="L236" s="176">
        <v>0.21858591058811799</v>
      </c>
      <c r="M236" s="176">
        <v>0.24075752443145701</v>
      </c>
      <c r="N236" s="176">
        <v>0.28994110444117299</v>
      </c>
      <c r="O236" s="176">
        <v>0.249518162107039</v>
      </c>
      <c r="P236" s="176">
        <v>0.21566569802959101</v>
      </c>
      <c r="Q236" s="176">
        <v>0.189863819943973</v>
      </c>
      <c r="R236" s="176">
        <v>0.21438560485325001</v>
      </c>
      <c r="S236" s="176">
        <v>0.25459853190064102</v>
      </c>
      <c r="T236" s="176">
        <v>0.18909376389258101</v>
      </c>
      <c r="U236" s="176">
        <v>0.213435535698935</v>
      </c>
      <c r="V236" s="179">
        <v>0.143790466323648</v>
      </c>
      <c r="W236" s="179">
        <v>0.15974162738820599</v>
      </c>
      <c r="X236" s="179">
        <v>0.16240182102028899</v>
      </c>
      <c r="Y236" s="179">
        <v>0.166352108556653</v>
      </c>
      <c r="Z236" s="179">
        <v>0.17315260355596299</v>
      </c>
      <c r="AA236" s="179">
        <v>0.171812506011981</v>
      </c>
      <c r="AB236" s="179">
        <v>0.191563943693801</v>
      </c>
      <c r="AC236" s="179">
        <v>0.21571570166929199</v>
      </c>
      <c r="AD236" s="179">
        <v>0.23773730459352799</v>
      </c>
      <c r="AE236" s="179">
        <v>0.29007111390439499</v>
      </c>
      <c r="AF236" s="179">
        <v>0.25331843872429999</v>
      </c>
      <c r="AG236" s="179">
        <v>0.22624646819028199</v>
      </c>
      <c r="AH236" s="179">
        <v>0.204414879096909</v>
      </c>
      <c r="AI236" s="179">
        <v>0.23413704253507001</v>
      </c>
      <c r="AJ236" s="179">
        <v>0.29588153683762902</v>
      </c>
      <c r="AK236" s="179">
        <v>0.22948670404289501</v>
      </c>
      <c r="AL236" s="179">
        <v>0.35244565406718498</v>
      </c>
      <c r="AM236" s="135"/>
    </row>
    <row r="237" spans="1:39" x14ac:dyDescent="0.45">
      <c r="A237" s="76" t="s">
        <v>219</v>
      </c>
      <c r="B237" s="76" t="s">
        <v>77</v>
      </c>
      <c r="C237" s="76" t="s">
        <v>857</v>
      </c>
      <c r="D237" s="176">
        <v>2.6849654351908399</v>
      </c>
      <c r="E237" s="176">
        <v>4.5953344885043802E-2</v>
      </c>
      <c r="F237" s="176">
        <v>5.4633976737104399E-2</v>
      </c>
      <c r="G237" s="176">
        <v>5.9424325420441897E-2</v>
      </c>
      <c r="H237" s="176">
        <v>6.5694781838923397E-2</v>
      </c>
      <c r="I237" s="176">
        <v>6.97950802943898E-2</v>
      </c>
      <c r="J237" s="176">
        <v>6.4594701765505594E-2</v>
      </c>
      <c r="K237" s="176">
        <v>6.5874794941846296E-2</v>
      </c>
      <c r="L237" s="176">
        <v>7.3075319058762897E-2</v>
      </c>
      <c r="M237" s="176">
        <v>8.1465929800558695E-2</v>
      </c>
      <c r="N237" s="176">
        <v>9.9637252467832796E-2</v>
      </c>
      <c r="O237" s="176">
        <v>8.6096266836853605E-2</v>
      </c>
      <c r="P237" s="176">
        <v>8.27260215210191E-2</v>
      </c>
      <c r="Q237" s="176">
        <v>8.1705947271122598E-2</v>
      </c>
      <c r="R237" s="176">
        <v>9.1926691225967999E-2</v>
      </c>
      <c r="S237" s="176">
        <v>0.10628773654804</v>
      </c>
      <c r="T237" s="176">
        <v>7.6735585484862104E-2</v>
      </c>
      <c r="U237" s="176">
        <v>0.10406757494532499</v>
      </c>
      <c r="V237" s="179">
        <v>4.1913050797218403E-2</v>
      </c>
      <c r="W237" s="179">
        <v>5.23138078549868E-2</v>
      </c>
      <c r="X237" s="179">
        <v>5.67341296045384E-2</v>
      </c>
      <c r="Y237" s="179">
        <v>6.1664488479038201E-2</v>
      </c>
      <c r="Z237" s="179">
        <v>6.6244821875632298E-2</v>
      </c>
      <c r="AA237" s="179">
        <v>5.7954218413238098E-2</v>
      </c>
      <c r="AB237" s="179">
        <v>5.9474329060142703E-2</v>
      </c>
      <c r="AC237" s="179">
        <v>6.8334974015126101E-2</v>
      </c>
      <c r="AD237" s="179">
        <v>7.8625723065552697E-2</v>
      </c>
      <c r="AE237" s="179">
        <v>9.6487023166681798E-2</v>
      </c>
      <c r="AF237" s="179">
        <v>8.6276279939776504E-2</v>
      </c>
      <c r="AG237" s="179">
        <v>8.4386142359085994E-2</v>
      </c>
      <c r="AH237" s="179">
        <v>8.4116122704701604E-2</v>
      </c>
      <c r="AI237" s="179">
        <v>0.10003728158543899</v>
      </c>
      <c r="AJ237" s="179">
        <v>0.115648417900032</v>
      </c>
      <c r="AK237" s="179">
        <v>9.1526662108361495E-2</v>
      </c>
      <c r="AL237" s="179">
        <v>0.173532631217689</v>
      </c>
      <c r="AM237" s="135"/>
    </row>
    <row r="238" spans="1:39" x14ac:dyDescent="0.45">
      <c r="A238" s="76" t="s">
        <v>219</v>
      </c>
      <c r="B238" s="76" t="s">
        <v>77</v>
      </c>
      <c r="C238" s="76" t="s">
        <v>858</v>
      </c>
      <c r="D238" s="176">
        <v>1.6334388959225199</v>
      </c>
      <c r="E238" s="176">
        <v>2.6561933409069999E-2</v>
      </c>
      <c r="F238" s="176">
        <v>3.2342354158483501E-2</v>
      </c>
      <c r="G238" s="176">
        <v>3.5882611849300798E-2</v>
      </c>
      <c r="H238" s="176">
        <v>3.9492874635699303E-2</v>
      </c>
      <c r="I238" s="176">
        <v>3.5662595834617297E-2</v>
      </c>
      <c r="J238" s="176">
        <v>3.07522384159978E-2</v>
      </c>
      <c r="K238" s="176">
        <v>3.4492510665618301E-2</v>
      </c>
      <c r="L238" s="176">
        <v>4.2253075547183903E-2</v>
      </c>
      <c r="M238" s="176">
        <v>4.6703399480555997E-2</v>
      </c>
      <c r="N238" s="176">
        <v>5.4553970913583098E-2</v>
      </c>
      <c r="O238" s="176">
        <v>4.9063571274434198E-2</v>
      </c>
      <c r="P238" s="176">
        <v>5.0043642612570098E-2</v>
      </c>
      <c r="Q238" s="176">
        <v>5.7774205310315199E-2</v>
      </c>
      <c r="R238" s="176">
        <v>6.22445306995675E-2</v>
      </c>
      <c r="S238" s="176">
        <v>6.6724856816760103E-2</v>
      </c>
      <c r="T238" s="176">
        <v>4.4983274274848099E-2</v>
      </c>
      <c r="U238" s="176">
        <v>7.5505495948222201E-2</v>
      </c>
      <c r="V238" s="179">
        <v>2.50718249459858E-2</v>
      </c>
      <c r="W238" s="179">
        <v>3.0452216577792901E-2</v>
      </c>
      <c r="X238" s="179">
        <v>3.4832535415583801E-2</v>
      </c>
      <c r="Y238" s="179">
        <v>3.6632666444813E-2</v>
      </c>
      <c r="Z238" s="179">
        <v>3.1892321401176198E-2</v>
      </c>
      <c r="AA238" s="179">
        <v>2.8502074629461398E-2</v>
      </c>
      <c r="AB238" s="179">
        <v>3.2472363621705601E-2</v>
      </c>
      <c r="AC238" s="179">
        <v>3.9672887738622202E-2</v>
      </c>
      <c r="AD238" s="179">
        <v>4.4133212399934403E-2</v>
      </c>
      <c r="AE238" s="179">
        <v>5.1803770730038501E-2</v>
      </c>
      <c r="AF238" s="179">
        <v>4.8603537789186697E-2</v>
      </c>
      <c r="AG238" s="179">
        <v>5.3193871913720998E-2</v>
      </c>
      <c r="AH238" s="179">
        <v>5.7694199486793898E-2</v>
      </c>
      <c r="AI238" s="179">
        <v>6.4574700309625296E-2</v>
      </c>
      <c r="AJ238" s="179">
        <v>7.11751807501321E-2</v>
      </c>
      <c r="AK238" s="179">
        <v>5.7664197302973397E-2</v>
      </c>
      <c r="AL238" s="179">
        <v>0.140030192618147</v>
      </c>
      <c r="AM238" s="135"/>
    </row>
    <row r="239" spans="1:39" x14ac:dyDescent="0.45">
      <c r="A239" s="76" t="s">
        <v>219</v>
      </c>
      <c r="B239" s="76" t="s">
        <v>77</v>
      </c>
      <c r="C239" s="76" t="s">
        <v>859</v>
      </c>
      <c r="D239" s="176">
        <v>1.0408757640120501</v>
      </c>
      <c r="E239" s="176">
        <v>1.7611281902625099E-2</v>
      </c>
      <c r="F239" s="176">
        <v>2.1451561431647202E-2</v>
      </c>
      <c r="G239" s="176">
        <v>2.2881665527090402E-2</v>
      </c>
      <c r="H239" s="176">
        <v>2.4631792916618701E-2</v>
      </c>
      <c r="I239" s="176">
        <v>2.33717011961583E-2</v>
      </c>
      <c r="J239" s="176">
        <v>2.2181614571279099E-2</v>
      </c>
      <c r="K239" s="176">
        <v>2.38417354093459E-2</v>
      </c>
      <c r="L239" s="176">
        <v>2.7201979997240298E-2</v>
      </c>
      <c r="M239" s="176">
        <v>3.0542223129254399E-2</v>
      </c>
      <c r="N239" s="176">
        <v>3.4372501930336398E-2</v>
      </c>
      <c r="O239" s="176">
        <v>2.96321568866997E-2</v>
      </c>
      <c r="P239" s="176">
        <v>3.0712235504237101E-2</v>
      </c>
      <c r="Q239" s="176">
        <v>3.5062552158207597E-2</v>
      </c>
      <c r="R239" s="176">
        <v>3.9742892834203299E-2</v>
      </c>
      <c r="S239" s="176">
        <v>4.3613174547046003E-2</v>
      </c>
      <c r="T239" s="176">
        <v>2.7962035320692601E-2</v>
      </c>
      <c r="U239" s="176">
        <v>4.4483237877840101E-2</v>
      </c>
      <c r="V239" s="179">
        <v>1.7281257880599699E-2</v>
      </c>
      <c r="W239" s="179">
        <v>2.0491491549391699E-2</v>
      </c>
      <c r="X239" s="179">
        <v>2.1711580358091401E-2</v>
      </c>
      <c r="Y239" s="179">
        <v>2.2671650240347001E-2</v>
      </c>
      <c r="Z239" s="179">
        <v>2.3611718666722199E-2</v>
      </c>
      <c r="AA239" s="179">
        <v>2.0431487181750699E-2</v>
      </c>
      <c r="AB239" s="179">
        <v>2.2221617483039701E-2</v>
      </c>
      <c r="AC239" s="179">
        <v>2.6491928313488799E-2</v>
      </c>
      <c r="AD239" s="179">
        <v>2.8832098651486698E-2</v>
      </c>
      <c r="AE239" s="179">
        <v>3.3572443695123397E-2</v>
      </c>
      <c r="AF239" s="179">
        <v>3.12022711733051E-2</v>
      </c>
      <c r="AG239" s="179">
        <v>3.3482437143662003E-2</v>
      </c>
      <c r="AH239" s="179">
        <v>3.6392648974249098E-2</v>
      </c>
      <c r="AI239" s="179">
        <v>4.0952980914962897E-2</v>
      </c>
      <c r="AJ239" s="179">
        <v>4.49332706351473E-2</v>
      </c>
      <c r="AK239" s="179">
        <v>3.3812461165687299E-2</v>
      </c>
      <c r="AL239" s="179">
        <v>8.3486076844471402E-2</v>
      </c>
      <c r="AM239" s="135"/>
    </row>
    <row r="240" spans="1:39" x14ac:dyDescent="0.45">
      <c r="A240" s="76" t="s">
        <v>219</v>
      </c>
      <c r="B240" s="76" t="s">
        <v>77</v>
      </c>
      <c r="C240" s="76" t="s">
        <v>860</v>
      </c>
      <c r="D240" s="176">
        <v>1.32368634943189</v>
      </c>
      <c r="E240" s="176">
        <v>2.1051532314040802E-2</v>
      </c>
      <c r="F240" s="176">
        <v>2.52818402327292E-2</v>
      </c>
      <c r="G240" s="176">
        <v>2.7652012754547602E-2</v>
      </c>
      <c r="H240" s="176">
        <v>3.0212199107228999E-2</v>
      </c>
      <c r="I240" s="176">
        <v>2.89221052029482E-2</v>
      </c>
      <c r="J240" s="176">
        <v>2.41617587034311E-2</v>
      </c>
      <c r="K240" s="176">
        <v>2.7241982909001001E-2</v>
      </c>
      <c r="L240" s="176">
        <v>3.2922396379012897E-2</v>
      </c>
      <c r="M240" s="176">
        <v>3.9092845518092799E-2</v>
      </c>
      <c r="N240" s="176">
        <v>4.5713327414479997E-2</v>
      </c>
      <c r="O240" s="176">
        <v>3.9952908120946699E-2</v>
      </c>
      <c r="P240" s="176">
        <v>4.0252929959151598E-2</v>
      </c>
      <c r="Q240" s="176">
        <v>4.2813116311833002E-2</v>
      </c>
      <c r="R240" s="176">
        <v>5.1933780193260601E-2</v>
      </c>
      <c r="S240" s="176">
        <v>6.00143683689114E-2</v>
      </c>
      <c r="T240" s="176">
        <v>3.7352718856504603E-2</v>
      </c>
      <c r="U240" s="176">
        <v>6.0424398214458101E-2</v>
      </c>
      <c r="V240" s="179">
        <v>1.9901448600922099E-2</v>
      </c>
      <c r="W240" s="179">
        <v>2.4451779813695802E-2</v>
      </c>
      <c r="X240" s="179">
        <v>2.6501929041429E-2</v>
      </c>
      <c r="Y240" s="179">
        <v>2.8232054975077001E-2</v>
      </c>
      <c r="Z240" s="179">
        <v>2.7271985092821499E-2</v>
      </c>
      <c r="AA240" s="179">
        <v>2.2381629130082299E-2</v>
      </c>
      <c r="AB240" s="179">
        <v>2.68319530634543E-2</v>
      </c>
      <c r="AC240" s="179">
        <v>3.2602373084927701E-2</v>
      </c>
      <c r="AD240" s="179">
        <v>3.8102773452016798E-2</v>
      </c>
      <c r="AE240" s="179">
        <v>4.3933197841131102E-2</v>
      </c>
      <c r="AF240" s="179">
        <v>4.0492947429715501E-2</v>
      </c>
      <c r="AG240" s="179">
        <v>4.2533095929508498E-2</v>
      </c>
      <c r="AH240" s="179">
        <v>4.4943271363087497E-2</v>
      </c>
      <c r="AI240" s="179">
        <v>5.2933852987276798E-2</v>
      </c>
      <c r="AJ240" s="179">
        <v>6.3444618052387006E-2</v>
      </c>
      <c r="AK240" s="179">
        <v>4.4953272091027702E-2</v>
      </c>
      <c r="AL240" s="179">
        <v>0.109177946922747</v>
      </c>
      <c r="AM240" s="135"/>
    </row>
    <row r="241" spans="1:39" x14ac:dyDescent="0.45">
      <c r="A241" s="76" t="s">
        <v>219</v>
      </c>
      <c r="B241" s="76" t="s">
        <v>77</v>
      </c>
      <c r="C241" s="76" t="s">
        <v>861</v>
      </c>
      <c r="D241" s="176">
        <v>17.773383701807202</v>
      </c>
      <c r="E241" s="176">
        <v>0.34611519328106299</v>
      </c>
      <c r="F241" s="176">
        <v>0.39041841805597999</v>
      </c>
      <c r="G241" s="176">
        <v>0.41506021170053897</v>
      </c>
      <c r="H241" s="176">
        <v>0.43473164355883698</v>
      </c>
      <c r="I241" s="176">
        <v>0.44689252873407398</v>
      </c>
      <c r="J241" s="176">
        <v>0.41146995037001999</v>
      </c>
      <c r="K241" s="176">
        <v>0.44422233437405101</v>
      </c>
      <c r="L241" s="176">
        <v>0.50176652294174195</v>
      </c>
      <c r="M241" s="176">
        <v>0.57590191916216205</v>
      </c>
      <c r="N241" s="176">
        <v>0.72999313526417597</v>
      </c>
      <c r="O241" s="176">
        <v>0.67152887972598996</v>
      </c>
      <c r="P241" s="176">
        <v>0.57837209896338204</v>
      </c>
      <c r="Q241" s="176">
        <v>0.475124583709151</v>
      </c>
      <c r="R241" s="176">
        <v>0.48405523375971499</v>
      </c>
      <c r="S241" s="176">
        <v>0.58261240761001098</v>
      </c>
      <c r="T241" s="176">
        <v>0.425370962206845</v>
      </c>
      <c r="U241" s="176">
        <v>0.55214018957633704</v>
      </c>
      <c r="V241" s="179">
        <v>0.33408431756904799</v>
      </c>
      <c r="W241" s="179">
        <v>0.37381720967531101</v>
      </c>
      <c r="X241" s="179">
        <v>0.39663887083476002</v>
      </c>
      <c r="Y241" s="179">
        <v>0.41082990378185003</v>
      </c>
      <c r="Z241" s="179">
        <v>0.45077281117485701</v>
      </c>
      <c r="AA241" s="179">
        <v>0.429881290507858</v>
      </c>
      <c r="AB241" s="179">
        <v>0.460643529651796</v>
      </c>
      <c r="AC241" s="179">
        <v>0.52826845198317096</v>
      </c>
      <c r="AD241" s="179">
        <v>0.61683489862124496</v>
      </c>
      <c r="AE241" s="179">
        <v>0.76782588906180904</v>
      </c>
      <c r="AF241" s="179">
        <v>0.69909088592907598</v>
      </c>
      <c r="AG241" s="179">
        <v>0.60495403382833202</v>
      </c>
      <c r="AH241" s="179">
        <v>0.51233729237449299</v>
      </c>
      <c r="AI241" s="179">
        <v>0.54603974553283896</v>
      </c>
      <c r="AJ241" s="179">
        <v>0.68548989593045595</v>
      </c>
      <c r="AK241" s="179">
        <v>0.54454963706975501</v>
      </c>
      <c r="AL241" s="179">
        <v>0.94554882528642603</v>
      </c>
      <c r="AM241" s="135"/>
    </row>
    <row r="242" spans="1:39" x14ac:dyDescent="0.45">
      <c r="A242" s="76" t="s">
        <v>219</v>
      </c>
      <c r="B242" s="76" t="s">
        <v>77</v>
      </c>
      <c r="C242" s="76" t="s">
        <v>862</v>
      </c>
      <c r="D242" s="176">
        <v>8.2855030911447205</v>
      </c>
      <c r="E242" s="176">
        <v>0.153981208094672</v>
      </c>
      <c r="F242" s="176">
        <v>0.185493501834123</v>
      </c>
      <c r="G242" s="176">
        <v>0.19904448819304199</v>
      </c>
      <c r="H242" s="176">
        <v>0.20720508219221401</v>
      </c>
      <c r="I242" s="176">
        <v>0.22176614207309001</v>
      </c>
      <c r="J242" s="176">
        <v>0.20449488492043</v>
      </c>
      <c r="K242" s="176">
        <v>0.21273548474312401</v>
      </c>
      <c r="L242" s="176">
        <v>0.23672723107157201</v>
      </c>
      <c r="M242" s="176">
        <v>0.26902958231829499</v>
      </c>
      <c r="N242" s="176">
        <v>0.32690379490801202</v>
      </c>
      <c r="O242" s="176">
        <v>0.27411995283983698</v>
      </c>
      <c r="P242" s="176">
        <v>0.25380847439336801</v>
      </c>
      <c r="Q242" s="176">
        <v>0.23588716992459799</v>
      </c>
      <c r="R242" s="176">
        <v>0.25967890169424301</v>
      </c>
      <c r="S242" s="176">
        <v>0.30091190299153098</v>
      </c>
      <c r="T242" s="176">
        <v>0.211115366816817</v>
      </c>
      <c r="U242" s="176">
        <v>0.26305914773801797</v>
      </c>
      <c r="V242" s="179">
        <v>0.14764074658060999</v>
      </c>
      <c r="W242" s="179">
        <v>0.17287258317363799</v>
      </c>
      <c r="X242" s="179">
        <v>0.18634356370903599</v>
      </c>
      <c r="Y242" s="179">
        <v>0.19956452604593</v>
      </c>
      <c r="Z242" s="179">
        <v>0.205184935148301</v>
      </c>
      <c r="AA242" s="179">
        <v>0.183383348238748</v>
      </c>
      <c r="AB242" s="179">
        <v>0.19879446999453801</v>
      </c>
      <c r="AC242" s="179">
        <v>0.22781658247688799</v>
      </c>
      <c r="AD242" s="179">
        <v>0.26077898176766101</v>
      </c>
      <c r="AE242" s="179">
        <v>0.32370356196715999</v>
      </c>
      <c r="AF242" s="179">
        <v>0.28031040343479702</v>
      </c>
      <c r="AG242" s="179">
        <v>0.26617937485534898</v>
      </c>
      <c r="AH242" s="179">
        <v>0.246787963379375</v>
      </c>
      <c r="AI242" s="179">
        <v>0.27870028623643101</v>
      </c>
      <c r="AJ242" s="179">
        <v>0.34261493850200597</v>
      </c>
      <c r="AK242" s="179">
        <v>0.26876956339185099</v>
      </c>
      <c r="AL242" s="179">
        <v>0.48009494549541099</v>
      </c>
      <c r="AM242" s="135"/>
    </row>
    <row r="243" spans="1:39" x14ac:dyDescent="0.45">
      <c r="A243" s="78" t="s">
        <v>217</v>
      </c>
      <c r="B243" s="78" t="s">
        <v>78</v>
      </c>
      <c r="C243" s="78" t="s">
        <v>863</v>
      </c>
      <c r="D243" s="175">
        <v>13.4483688895253</v>
      </c>
      <c r="E243" s="175">
        <v>0.23051677902073101</v>
      </c>
      <c r="F243" s="175">
        <v>0.27414995502365802</v>
      </c>
      <c r="G243" s="175">
        <v>0.298111699168286</v>
      </c>
      <c r="H243" s="175">
        <v>0.33030404240766698</v>
      </c>
      <c r="I243" s="175">
        <v>0.331464126848725</v>
      </c>
      <c r="J243" s="175">
        <v>0.281450486419976</v>
      </c>
      <c r="K243" s="175">
        <v>0.30812242783638799</v>
      </c>
      <c r="L243" s="175">
        <v>0.34850536725876102</v>
      </c>
      <c r="M243" s="175">
        <v>0.40191925518716598</v>
      </c>
      <c r="N243" s="175">
        <v>0.499746375897829</v>
      </c>
      <c r="O243" s="175">
        <v>0.44784259788838898</v>
      </c>
      <c r="P243" s="175">
        <v>0.41708035874445099</v>
      </c>
      <c r="Q243" s="175">
        <v>0.386698147262239</v>
      </c>
      <c r="R243" s="175">
        <v>0.43280150306638598</v>
      </c>
      <c r="S243" s="175">
        <v>0.514497449609568</v>
      </c>
      <c r="T243" s="175">
        <v>0.38179779057155999</v>
      </c>
      <c r="U243" s="175">
        <v>0.49635612912611399</v>
      </c>
      <c r="V243" s="178">
        <v>0.219805999396818</v>
      </c>
      <c r="W243" s="178">
        <v>0.262849132451275</v>
      </c>
      <c r="X243" s="178">
        <v>0.28888102727951598</v>
      </c>
      <c r="Y243" s="178">
        <v>0.31226272920361497</v>
      </c>
      <c r="Z243" s="178">
        <v>0.32556369736403001</v>
      </c>
      <c r="AA243" s="178">
        <v>0.291841242749804</v>
      </c>
      <c r="AB243" s="178">
        <v>0.31597299926941502</v>
      </c>
      <c r="AC243" s="178">
        <v>0.36296641986023498</v>
      </c>
      <c r="AD243" s="178">
        <v>0.423870853015821</v>
      </c>
      <c r="AE243" s="178">
        <v>0.52491820812321699</v>
      </c>
      <c r="AF243" s="178">
        <v>0.482105091811384</v>
      </c>
      <c r="AG243" s="178">
        <v>0.45302297496139299</v>
      </c>
      <c r="AH243" s="178">
        <v>0.426621053199366</v>
      </c>
      <c r="AI243" s="178">
        <v>0.48544533494339798</v>
      </c>
      <c r="AJ243" s="178">
        <v>0.60539406585769995</v>
      </c>
      <c r="AK243" s="178">
        <v>0.467764047945192</v>
      </c>
      <c r="AL243" s="178">
        <v>0.81771952075527599</v>
      </c>
      <c r="AM243" s="135"/>
    </row>
    <row r="244" spans="1:39" x14ac:dyDescent="0.45">
      <c r="A244" s="76" t="s">
        <v>219</v>
      </c>
      <c r="B244" s="76" t="s">
        <v>78</v>
      </c>
      <c r="C244" s="76" t="s">
        <v>864</v>
      </c>
      <c r="D244" s="176">
        <v>3.54746821566216</v>
      </c>
      <c r="E244" s="176">
        <v>6.0874430971765398E-2</v>
      </c>
      <c r="F244" s="176">
        <v>6.9865085389970896E-2</v>
      </c>
      <c r="G244" s="176">
        <v>7.4545426065966702E-2</v>
      </c>
      <c r="H244" s="176">
        <v>8.2235985851951202E-2</v>
      </c>
      <c r="I244" s="176">
        <v>8.5106194770777605E-2</v>
      </c>
      <c r="J244" s="176">
        <v>7.2265260095609796E-2</v>
      </c>
      <c r="K244" s="176">
        <v>8.0105830800696706E-2</v>
      </c>
      <c r="L244" s="176">
        <v>9.1186637358395994E-2</v>
      </c>
      <c r="M244" s="176">
        <v>0.10468762007761501</v>
      </c>
      <c r="N244" s="176">
        <v>0.13198960735425599</v>
      </c>
      <c r="O244" s="176">
        <v>0.119498698156994</v>
      </c>
      <c r="P244" s="176">
        <v>0.112048155841574</v>
      </c>
      <c r="Q244" s="176">
        <v>0.101637398055865</v>
      </c>
      <c r="R244" s="176">
        <v>0.11055804737849</v>
      </c>
      <c r="S244" s="176">
        <v>0.13383974202318599</v>
      </c>
      <c r="T244" s="176">
        <v>9.8217149100329804E-2</v>
      </c>
      <c r="U244" s="176">
        <v>0.13399975367022901</v>
      </c>
      <c r="V244" s="179">
        <v>5.6644123053076902E-2</v>
      </c>
      <c r="W244" s="179">
        <v>6.7844938346058203E-2</v>
      </c>
      <c r="X244" s="179">
        <v>7.2835301588198995E-2</v>
      </c>
      <c r="Y244" s="179">
        <v>7.8535716514091303E-2</v>
      </c>
      <c r="Z244" s="179">
        <v>8.7426363652895203E-2</v>
      </c>
      <c r="AA244" s="179">
        <v>7.6705583301041602E-2</v>
      </c>
      <c r="AB244" s="179">
        <v>8.4036116881180303E-2</v>
      </c>
      <c r="AC244" s="179">
        <v>9.9527244460490993E-2</v>
      </c>
      <c r="AD244" s="179">
        <v>0.11247818714300099</v>
      </c>
      <c r="AE244" s="179">
        <v>0.14443051291181799</v>
      </c>
      <c r="AF244" s="179">
        <v>0.13434977914813501</v>
      </c>
      <c r="AG244" s="179">
        <v>0.12361899806834099</v>
      </c>
      <c r="AH244" s="179">
        <v>0.11339825411349599</v>
      </c>
      <c r="AI244" s="179">
        <v>0.128549356942841</v>
      </c>
      <c r="AJ244" s="179">
        <v>0.160131655777872</v>
      </c>
      <c r="AK244" s="179">
        <v>0.12565914656813401</v>
      </c>
      <c r="AL244" s="179">
        <v>0.218635914227819</v>
      </c>
      <c r="AM244" s="135"/>
    </row>
    <row r="245" spans="1:39" x14ac:dyDescent="0.45">
      <c r="A245" s="76" t="s">
        <v>219</v>
      </c>
      <c r="B245" s="76" t="s">
        <v>78</v>
      </c>
      <c r="C245" s="76" t="s">
        <v>865</v>
      </c>
      <c r="D245" s="176">
        <v>2.0288076743088799</v>
      </c>
      <c r="E245" s="176">
        <v>3.2892394195192402E-2</v>
      </c>
      <c r="F245" s="176">
        <v>3.96428855548017E-2</v>
      </c>
      <c r="G245" s="176">
        <v>4.3393158532362398E-2</v>
      </c>
      <c r="H245" s="176">
        <v>5.6954145619221901E-2</v>
      </c>
      <c r="I245" s="176">
        <v>5.4743984744446098E-2</v>
      </c>
      <c r="J245" s="176">
        <v>4.62933696350094E-2</v>
      </c>
      <c r="K245" s="176">
        <v>4.7653468634871403E-2</v>
      </c>
      <c r="L245" s="176">
        <v>5.1493748163893502E-2</v>
      </c>
      <c r="M245" s="176">
        <v>5.8674270824929799E-2</v>
      </c>
      <c r="N245" s="176">
        <v>6.97950802943898E-2</v>
      </c>
      <c r="O245" s="176">
        <v>6.4224674831719605E-2</v>
      </c>
      <c r="P245" s="176">
        <v>6.2004513229003702E-2</v>
      </c>
      <c r="Q245" s="176">
        <v>6.1284460817312002E-2</v>
      </c>
      <c r="R245" s="176">
        <v>7.1145178566311598E-2</v>
      </c>
      <c r="S245" s="176">
        <v>8.1125905050593194E-2</v>
      </c>
      <c r="T245" s="176">
        <v>5.6514113589854802E-2</v>
      </c>
      <c r="U245" s="176">
        <v>7.9105758006680502E-2</v>
      </c>
      <c r="V245" s="179">
        <v>3.2192343239381097E-2</v>
      </c>
      <c r="W245" s="179">
        <v>3.72827137609235E-2</v>
      </c>
      <c r="X245" s="179">
        <v>4.1263003481107903E-2</v>
      </c>
      <c r="Y245" s="179">
        <v>5.0843700847783002E-2</v>
      </c>
      <c r="Z245" s="179">
        <v>5.1823772185918902E-2</v>
      </c>
      <c r="AA245" s="179">
        <v>4.5663323774779101E-2</v>
      </c>
      <c r="AB245" s="179">
        <v>4.5613320135078302E-2</v>
      </c>
      <c r="AC245" s="179">
        <v>5.2243802759405697E-2</v>
      </c>
      <c r="AD245" s="179">
        <v>5.9064299214596098E-2</v>
      </c>
      <c r="AE245" s="179">
        <v>7.02651145075774E-2</v>
      </c>
      <c r="AF245" s="179">
        <v>6.5324754905137394E-2</v>
      </c>
      <c r="AG245" s="179">
        <v>6.5604775287461906E-2</v>
      </c>
      <c r="AH245" s="179">
        <v>6.6064808772709399E-2</v>
      </c>
      <c r="AI245" s="179">
        <v>7.6035534529050805E-2</v>
      </c>
      <c r="AJ245" s="179">
        <v>9.0376578395242907E-2</v>
      </c>
      <c r="AK245" s="179">
        <v>6.8825009684194097E-2</v>
      </c>
      <c r="AL245" s="179">
        <v>0.13337970853793901</v>
      </c>
      <c r="AM245" s="135"/>
    </row>
    <row r="246" spans="1:39" x14ac:dyDescent="0.45">
      <c r="A246" s="76" t="s">
        <v>219</v>
      </c>
      <c r="B246" s="76" t="s">
        <v>78</v>
      </c>
      <c r="C246" s="76" t="s">
        <v>866</v>
      </c>
      <c r="D246" s="176">
        <v>3.45124121142192</v>
      </c>
      <c r="E246" s="176">
        <v>6.0274387295355697E-2</v>
      </c>
      <c r="F246" s="176">
        <v>7.4085392580719195E-2</v>
      </c>
      <c r="G246" s="176">
        <v>8.0975894131490797E-2</v>
      </c>
      <c r="H246" s="176">
        <v>8.4016115425300006E-2</v>
      </c>
      <c r="I246" s="176">
        <v>8.1525934168199699E-2</v>
      </c>
      <c r="J246" s="176">
        <v>6.5784788390384902E-2</v>
      </c>
      <c r="K246" s="176">
        <v>7.5075464646795195E-2</v>
      </c>
      <c r="L246" s="176">
        <v>9.0666599505507595E-2</v>
      </c>
      <c r="M246" s="176">
        <v>0.104937638276119</v>
      </c>
      <c r="N246" s="176">
        <v>0.13386974420700701</v>
      </c>
      <c r="O246" s="176">
        <v>0.116588486326407</v>
      </c>
      <c r="P246" s="176">
        <v>0.10280748322486399</v>
      </c>
      <c r="Q246" s="176">
        <v>9.50069154315379E-2</v>
      </c>
      <c r="R246" s="176">
        <v>0.105807701606913</v>
      </c>
      <c r="S246" s="176">
        <v>0.13420976895697201</v>
      </c>
      <c r="T246" s="176">
        <v>0.10762783409202201</v>
      </c>
      <c r="U246" s="176">
        <v>0.123989025002127</v>
      </c>
      <c r="V246" s="179">
        <v>5.7484184200050498E-2</v>
      </c>
      <c r="W246" s="179">
        <v>7.1145178566311598E-2</v>
      </c>
      <c r="X246" s="179">
        <v>7.7355630617152102E-2</v>
      </c>
      <c r="Y246" s="179">
        <v>8.0145833712457301E-2</v>
      </c>
      <c r="Z246" s="179">
        <v>7.9285771109603401E-2</v>
      </c>
      <c r="AA246" s="179">
        <v>6.9905088301731602E-2</v>
      </c>
      <c r="AB246" s="179">
        <v>7.9905816241893399E-2</v>
      </c>
      <c r="AC246" s="179">
        <v>9.4326865931606899E-2</v>
      </c>
      <c r="AD246" s="179">
        <v>0.11326824465027301</v>
      </c>
      <c r="AE246" s="179">
        <v>0.14173031636797401</v>
      </c>
      <c r="AF246" s="179">
        <v>0.12385901553890501</v>
      </c>
      <c r="AG246" s="179">
        <v>0.110678056113772</v>
      </c>
      <c r="AH246" s="179">
        <v>0.10509764992316099</v>
      </c>
      <c r="AI246" s="179">
        <v>0.12395902281830699</v>
      </c>
      <c r="AJ246" s="179">
        <v>0.16304186760845901</v>
      </c>
      <c r="AK246" s="179">
        <v>0.12416903810505001</v>
      </c>
      <c r="AL246" s="179">
        <v>0.19863445834749499</v>
      </c>
      <c r="AM246" s="135"/>
    </row>
    <row r="247" spans="1:39" x14ac:dyDescent="0.45">
      <c r="A247" s="76" t="s">
        <v>219</v>
      </c>
      <c r="B247" s="76" t="s">
        <v>78</v>
      </c>
      <c r="C247" s="76" t="s">
        <v>867</v>
      </c>
      <c r="D247" s="176">
        <v>3.7412623216866199</v>
      </c>
      <c r="E247" s="176">
        <v>6.9515059912065205E-2</v>
      </c>
      <c r="F247" s="176">
        <v>8.1175908690293994E-2</v>
      </c>
      <c r="G247" s="176">
        <v>8.7556373116117303E-2</v>
      </c>
      <c r="H247" s="176">
        <v>9.3016770571445695E-2</v>
      </c>
      <c r="I247" s="176">
        <v>9.4676891409512506E-2</v>
      </c>
      <c r="J247" s="176">
        <v>8.4396143087026101E-2</v>
      </c>
      <c r="K247" s="176">
        <v>9.2096703600950805E-2</v>
      </c>
      <c r="L247" s="176">
        <v>0.10051731652656699</v>
      </c>
      <c r="M247" s="176">
        <v>0.11637847103966401</v>
      </c>
      <c r="N247" s="176">
        <v>0.14377046486776701</v>
      </c>
      <c r="O247" s="176">
        <v>0.12667922081803101</v>
      </c>
      <c r="P247" s="176">
        <v>0.11736854310574001</v>
      </c>
      <c r="Q247" s="176">
        <v>0.103007497783667</v>
      </c>
      <c r="R247" s="176">
        <v>0.114948366944221</v>
      </c>
      <c r="S247" s="176">
        <v>0.13297967942033301</v>
      </c>
      <c r="T247" s="176">
        <v>9.8897198600260805E-2</v>
      </c>
      <c r="U247" s="176">
        <v>0.12415903737711</v>
      </c>
      <c r="V247" s="179">
        <v>6.6704855360879806E-2</v>
      </c>
      <c r="W247" s="179">
        <v>7.7445637168613607E-2</v>
      </c>
      <c r="X247" s="179">
        <v>8.6296281395656899E-2</v>
      </c>
      <c r="Y247" s="179">
        <v>9.0156562380559399E-2</v>
      </c>
      <c r="Z247" s="179">
        <v>9.3526807696393904E-2</v>
      </c>
      <c r="AA247" s="179">
        <v>8.8176418248407301E-2</v>
      </c>
      <c r="AB247" s="179">
        <v>9.4366868843367493E-2</v>
      </c>
      <c r="AC247" s="179">
        <v>0.103097504335129</v>
      </c>
      <c r="AD247" s="179">
        <v>0.12289894565664899</v>
      </c>
      <c r="AE247" s="179">
        <v>0.14874082665402799</v>
      </c>
      <c r="AF247" s="179">
        <v>0.13794004047865299</v>
      </c>
      <c r="AG247" s="179">
        <v>0.12829933874433699</v>
      </c>
      <c r="AH247" s="179">
        <v>0.114948366944221</v>
      </c>
      <c r="AI247" s="179">
        <v>0.126299193156304</v>
      </c>
      <c r="AJ247" s="179">
        <v>0.158231517469241</v>
      </c>
      <c r="AK247" s="179">
        <v>0.12230890270818</v>
      </c>
      <c r="AL247" s="179">
        <v>0.20068460757522799</v>
      </c>
      <c r="AM247" s="135"/>
    </row>
    <row r="248" spans="1:39" x14ac:dyDescent="0.45">
      <c r="A248" s="76" t="s">
        <v>219</v>
      </c>
      <c r="B248" s="76" t="s">
        <v>78</v>
      </c>
      <c r="C248" s="76" t="s">
        <v>868</v>
      </c>
      <c r="D248" s="176">
        <v>0.67958946644576002</v>
      </c>
      <c r="E248" s="176">
        <v>6.9605066463526702E-3</v>
      </c>
      <c r="F248" s="176">
        <v>9.3806828078718402E-3</v>
      </c>
      <c r="G248" s="176">
        <v>1.1640847322348401E-2</v>
      </c>
      <c r="H248" s="176">
        <v>1.40810249397479E-2</v>
      </c>
      <c r="I248" s="176">
        <v>1.54111217557895E-2</v>
      </c>
      <c r="J248" s="176">
        <v>1.2710925211945801E-2</v>
      </c>
      <c r="K248" s="176">
        <v>1.31909601530735E-2</v>
      </c>
      <c r="L248" s="176">
        <v>1.4641065704397001E-2</v>
      </c>
      <c r="M248" s="176">
        <v>1.72412549688391E-2</v>
      </c>
      <c r="N248" s="176">
        <v>2.03214791744089E-2</v>
      </c>
      <c r="O248" s="176">
        <v>2.0851517755237501E-2</v>
      </c>
      <c r="P248" s="176">
        <v>2.28516633432699E-2</v>
      </c>
      <c r="Q248" s="176">
        <v>2.5761875173856998E-2</v>
      </c>
      <c r="R248" s="176">
        <v>3.0342208570451099E-2</v>
      </c>
      <c r="S248" s="176">
        <v>3.2342354158483501E-2</v>
      </c>
      <c r="T248" s="176">
        <v>2.0541495189092498E-2</v>
      </c>
      <c r="U248" s="176">
        <v>3.5102555069968198E-2</v>
      </c>
      <c r="V248" s="179">
        <v>6.7804935434297598E-3</v>
      </c>
      <c r="W248" s="179">
        <v>9.1306646093677994E-3</v>
      </c>
      <c r="X248" s="179">
        <v>1.11308101974002E-2</v>
      </c>
      <c r="Y248" s="179">
        <v>1.25809157487236E-2</v>
      </c>
      <c r="Z248" s="179">
        <v>1.3500982719218501E-2</v>
      </c>
      <c r="AA248" s="179">
        <v>1.13908291238444E-2</v>
      </c>
      <c r="AB248" s="179">
        <v>1.20508771678951E-2</v>
      </c>
      <c r="AC248" s="179">
        <v>1.37710023736029E-2</v>
      </c>
      <c r="AD248" s="179">
        <v>1.6161176351301602E-2</v>
      </c>
      <c r="AE248" s="179">
        <v>1.9751437681819702E-2</v>
      </c>
      <c r="AF248" s="179">
        <v>2.0631501740554E-2</v>
      </c>
      <c r="AG248" s="179">
        <v>2.48218067474818E-2</v>
      </c>
      <c r="AH248" s="179">
        <v>2.7111973445778901E-2</v>
      </c>
      <c r="AI248" s="179">
        <v>3.0602227496895399E-2</v>
      </c>
      <c r="AJ248" s="179">
        <v>3.3612446606884103E-2</v>
      </c>
      <c r="AK248" s="179">
        <v>2.6801950879633801E-2</v>
      </c>
      <c r="AL248" s="179">
        <v>6.6384832066794602E-2</v>
      </c>
      <c r="AM248" s="135"/>
    </row>
    <row r="249" spans="1:39" x14ac:dyDescent="0.45">
      <c r="A249" s="78" t="s">
        <v>217</v>
      </c>
      <c r="B249" s="78" t="s">
        <v>79</v>
      </c>
      <c r="C249" s="78" t="s">
        <v>869</v>
      </c>
      <c r="D249" s="175">
        <v>9.4450074899829595</v>
      </c>
      <c r="E249" s="175">
        <v>0.160131655777872</v>
      </c>
      <c r="F249" s="175">
        <v>0.18646357244431799</v>
      </c>
      <c r="G249" s="175">
        <v>0.201544670178082</v>
      </c>
      <c r="H249" s="175">
        <v>0.21746582905882</v>
      </c>
      <c r="I249" s="175">
        <v>0.21807587346317001</v>
      </c>
      <c r="J249" s="175">
        <v>0.20362482158963599</v>
      </c>
      <c r="K249" s="175">
        <v>0.22131610931578199</v>
      </c>
      <c r="L249" s="175">
        <v>0.24349772388706101</v>
      </c>
      <c r="M249" s="175">
        <v>0.27713017194982598</v>
      </c>
      <c r="N249" s="175">
        <v>0.34358500911220202</v>
      </c>
      <c r="O249" s="175">
        <v>0.30185197141790598</v>
      </c>
      <c r="P249" s="175">
        <v>0.29600154557291097</v>
      </c>
      <c r="Q249" s="175">
        <v>0.29357136868345202</v>
      </c>
      <c r="R249" s="175">
        <v>0.31967326860727502</v>
      </c>
      <c r="S249" s="175">
        <v>0.36773676708769298</v>
      </c>
      <c r="T249" s="175">
        <v>0.25827879978262103</v>
      </c>
      <c r="U249" s="175">
        <v>0.36367647154398702</v>
      </c>
      <c r="V249" s="178">
        <v>0.15067096714647901</v>
      </c>
      <c r="W249" s="178">
        <v>0.18036312840082</v>
      </c>
      <c r="X249" s="178">
        <v>0.19174395679672401</v>
      </c>
      <c r="Y249" s="178">
        <v>0.20622501085407799</v>
      </c>
      <c r="Z249" s="178">
        <v>0.206395023229061</v>
      </c>
      <c r="AA249" s="178">
        <v>0.19212398445845</v>
      </c>
      <c r="AB249" s="178">
        <v>0.21532567327962501</v>
      </c>
      <c r="AC249" s="178">
        <v>0.24566788185007701</v>
      </c>
      <c r="AD249" s="178">
        <v>0.27751019961155199</v>
      </c>
      <c r="AE249" s="178">
        <v>0.34714526825889902</v>
      </c>
      <c r="AF249" s="178">
        <v>0.32268348771726302</v>
      </c>
      <c r="AG249" s="178">
        <v>0.33158413558400701</v>
      </c>
      <c r="AH249" s="178">
        <v>0.31523294540184299</v>
      </c>
      <c r="AI249" s="178">
        <v>0.34798532940587301</v>
      </c>
      <c r="AJ249" s="178">
        <v>0.42403086466286399</v>
      </c>
      <c r="AK249" s="178">
        <v>0.33524440201010702</v>
      </c>
      <c r="AL249" s="178">
        <v>0.68144960184263104</v>
      </c>
      <c r="AM249" s="135"/>
    </row>
    <row r="250" spans="1:39" x14ac:dyDescent="0.45">
      <c r="A250" s="76" t="s">
        <v>219</v>
      </c>
      <c r="B250" s="76" t="s">
        <v>79</v>
      </c>
      <c r="C250" s="76" t="s">
        <v>870</v>
      </c>
      <c r="D250" s="176">
        <v>4.2318980344309596</v>
      </c>
      <c r="E250" s="176">
        <v>7.5355485029119804E-2</v>
      </c>
      <c r="F250" s="176">
        <v>8.5256205689880002E-2</v>
      </c>
      <c r="G250" s="176">
        <v>8.8526443726313006E-2</v>
      </c>
      <c r="H250" s="176">
        <v>9.4466876122769106E-2</v>
      </c>
      <c r="I250" s="176">
        <v>0.102757479585163</v>
      </c>
      <c r="J250" s="176">
        <v>9.8417163659133097E-2</v>
      </c>
      <c r="K250" s="176">
        <v>0.105147653562862</v>
      </c>
      <c r="L250" s="176">
        <v>0.11322824173851299</v>
      </c>
      <c r="M250" s="176">
        <v>0.127599287788525</v>
      </c>
      <c r="N250" s="176">
        <v>0.15865154804272799</v>
      </c>
      <c r="O250" s="176">
        <v>0.138120053581576</v>
      </c>
      <c r="P250" s="176">
        <v>0.130819522185258</v>
      </c>
      <c r="Q250" s="176">
        <v>0.123148963855153</v>
      </c>
      <c r="R250" s="176">
        <v>0.130539501802933</v>
      </c>
      <c r="S250" s="176">
        <v>0.15769147816047299</v>
      </c>
      <c r="T250" s="176">
        <v>0.116968513988133</v>
      </c>
      <c r="U250" s="176">
        <v>0.15512129107985101</v>
      </c>
      <c r="V250" s="179">
        <v>7.1985239713285201E-2</v>
      </c>
      <c r="W250" s="179">
        <v>8.2325992403412596E-2</v>
      </c>
      <c r="X250" s="179">
        <v>8.4976185307555505E-2</v>
      </c>
      <c r="Y250" s="179">
        <v>8.9876541998234805E-2</v>
      </c>
      <c r="Z250" s="179">
        <v>9.6687037725485106E-2</v>
      </c>
      <c r="AA250" s="179">
        <v>9.2066701417130303E-2</v>
      </c>
      <c r="AB250" s="179">
        <v>0.103537536364496</v>
      </c>
      <c r="AC250" s="179">
        <v>0.11552840916475</v>
      </c>
      <c r="AD250" s="179">
        <v>0.12706924920769699</v>
      </c>
      <c r="AE250" s="179">
        <v>0.16281185086583499</v>
      </c>
      <c r="AF250" s="179">
        <v>0.149130855043694</v>
      </c>
      <c r="AG250" s="179">
        <v>0.14615063811752599</v>
      </c>
      <c r="AH250" s="179">
        <v>0.13229962992040201</v>
      </c>
      <c r="AI250" s="179">
        <v>0.1457706104558</v>
      </c>
      <c r="AJ250" s="179">
        <v>0.18895375370141901</v>
      </c>
      <c r="AK250" s="179">
        <v>0.15191105741105901</v>
      </c>
      <c r="AL250" s="179">
        <v>0.28900103601479799</v>
      </c>
      <c r="AM250" s="135"/>
    </row>
    <row r="251" spans="1:39" x14ac:dyDescent="0.45">
      <c r="A251" s="76" t="s">
        <v>219</v>
      </c>
      <c r="B251" s="76" t="s">
        <v>79</v>
      </c>
      <c r="C251" s="76" t="s">
        <v>871</v>
      </c>
      <c r="D251" s="176">
        <v>1.15097377790529</v>
      </c>
      <c r="E251" s="176">
        <v>2.08915206669982E-2</v>
      </c>
      <c r="F251" s="176">
        <v>2.4571788548977701E-2</v>
      </c>
      <c r="G251" s="176">
        <v>2.69019581590355E-2</v>
      </c>
      <c r="H251" s="176">
        <v>2.97121627102209E-2</v>
      </c>
      <c r="I251" s="176">
        <v>2.9392139416135801E-2</v>
      </c>
      <c r="J251" s="176">
        <v>2.63719195782069E-2</v>
      </c>
      <c r="K251" s="176">
        <v>2.7862028041290999E-2</v>
      </c>
      <c r="L251" s="176">
        <v>3.06922340483568E-2</v>
      </c>
      <c r="M251" s="176">
        <v>3.5622592922856598E-2</v>
      </c>
      <c r="N251" s="176">
        <v>4.45332415175409E-2</v>
      </c>
      <c r="O251" s="176">
        <v>3.9112846973973103E-2</v>
      </c>
      <c r="P251" s="176">
        <v>3.7712745062350499E-2</v>
      </c>
      <c r="Q251" s="176">
        <v>3.5532586371395197E-2</v>
      </c>
      <c r="R251" s="176">
        <v>3.7972763988794699E-2</v>
      </c>
      <c r="S251" s="176">
        <v>4.2523095201568301E-2</v>
      </c>
      <c r="T251" s="176">
        <v>2.7852027313350802E-2</v>
      </c>
      <c r="U251" s="176">
        <v>3.4772531047942902E-2</v>
      </c>
      <c r="V251" s="179">
        <v>1.9101390365709198E-2</v>
      </c>
      <c r="W251" s="179">
        <v>2.36417208505427E-2</v>
      </c>
      <c r="X251" s="179">
        <v>2.57218722620964E-2</v>
      </c>
      <c r="Y251" s="179">
        <v>2.7962035320692601E-2</v>
      </c>
      <c r="Z251" s="179">
        <v>2.7992037504513099E-2</v>
      </c>
      <c r="AA251" s="179">
        <v>2.55918627988743E-2</v>
      </c>
      <c r="AB251" s="179">
        <v>2.7201979997240298E-2</v>
      </c>
      <c r="AC251" s="179">
        <v>3.1042259526262501E-2</v>
      </c>
      <c r="AD251" s="179">
        <v>3.6802678819795702E-2</v>
      </c>
      <c r="AE251" s="179">
        <v>4.5523313583616901E-2</v>
      </c>
      <c r="AF251" s="179">
        <v>4.3363156348541897E-2</v>
      </c>
      <c r="AG251" s="179">
        <v>4.24330886501069E-2</v>
      </c>
      <c r="AH251" s="179">
        <v>3.82727858269995E-2</v>
      </c>
      <c r="AI251" s="179">
        <v>4.0992983826723499E-2</v>
      </c>
      <c r="AJ251" s="179">
        <v>4.6753403120256803E-2</v>
      </c>
      <c r="AK251" s="179">
        <v>3.4292496106815097E-2</v>
      </c>
      <c r="AL251" s="179">
        <v>6.2254531427507698E-2</v>
      </c>
      <c r="AM251" s="135"/>
    </row>
    <row r="252" spans="1:39" x14ac:dyDescent="0.45">
      <c r="A252" s="76" t="s">
        <v>219</v>
      </c>
      <c r="B252" s="76" t="s">
        <v>79</v>
      </c>
      <c r="C252" s="76" t="s">
        <v>872</v>
      </c>
      <c r="D252" s="176">
        <v>0.85100194334013501</v>
      </c>
      <c r="E252" s="176">
        <v>1.31509572413129E-2</v>
      </c>
      <c r="F252" s="176">
        <v>1.5901157424857398E-2</v>
      </c>
      <c r="G252" s="176">
        <v>1.75712789908644E-2</v>
      </c>
      <c r="H252" s="176">
        <v>1.88813743510256E-2</v>
      </c>
      <c r="I252" s="176">
        <v>1.84013394098979E-2</v>
      </c>
      <c r="J252" s="176">
        <v>1.7091244049736699E-2</v>
      </c>
      <c r="K252" s="176">
        <v>1.9311405652452599E-2</v>
      </c>
      <c r="L252" s="176">
        <v>2.06415024684941E-2</v>
      </c>
      <c r="M252" s="176">
        <v>2.2491637137424102E-2</v>
      </c>
      <c r="N252" s="176">
        <v>2.8772094283845698E-2</v>
      </c>
      <c r="O252" s="176">
        <v>2.4761802379840801E-2</v>
      </c>
      <c r="P252" s="176">
        <v>2.6381920306147E-2</v>
      </c>
      <c r="Q252" s="176">
        <v>2.9022112482349802E-2</v>
      </c>
      <c r="R252" s="176">
        <v>3.3712453886285701E-2</v>
      </c>
      <c r="S252" s="176">
        <v>3.5722600202258203E-2</v>
      </c>
      <c r="T252" s="176">
        <v>2.5361846056250501E-2</v>
      </c>
      <c r="U252" s="176">
        <v>3.4562515761199501E-2</v>
      </c>
      <c r="V252" s="179">
        <v>1.21808866311172E-2</v>
      </c>
      <c r="W252" s="179">
        <v>1.55111290351911E-2</v>
      </c>
      <c r="X252" s="179">
        <v>1.6731217843890801E-2</v>
      </c>
      <c r="Y252" s="179">
        <v>1.8491345961359301E-2</v>
      </c>
      <c r="Z252" s="179">
        <v>1.82713299466758E-2</v>
      </c>
      <c r="AA252" s="179">
        <v>1.6531203285087601E-2</v>
      </c>
      <c r="AB252" s="179">
        <v>1.8691360520162601E-2</v>
      </c>
      <c r="AC252" s="179">
        <v>2.07715119317162E-2</v>
      </c>
      <c r="AD252" s="179">
        <v>2.3151685181474799E-2</v>
      </c>
      <c r="AE252" s="179">
        <v>2.8982109570589099E-2</v>
      </c>
      <c r="AF252" s="179">
        <v>2.66519399605314E-2</v>
      </c>
      <c r="AG252" s="179">
        <v>3.09422522468609E-2</v>
      </c>
      <c r="AH252" s="179">
        <v>3.2282349790842602E-2</v>
      </c>
      <c r="AI252" s="179">
        <v>3.4452507753857699E-2</v>
      </c>
      <c r="AJ252" s="179">
        <v>4.0342936510612999E-2</v>
      </c>
      <c r="AK252" s="179">
        <v>3.0022185276365999E-2</v>
      </c>
      <c r="AL252" s="179">
        <v>6.5254749809556298E-2</v>
      </c>
      <c r="AM252" s="135"/>
    </row>
    <row r="253" spans="1:39" x14ac:dyDescent="0.45">
      <c r="A253" s="76" t="s">
        <v>219</v>
      </c>
      <c r="B253" s="76" t="s">
        <v>79</v>
      </c>
      <c r="C253" s="76" t="s">
        <v>873</v>
      </c>
      <c r="D253" s="176">
        <v>0.71831228503006705</v>
      </c>
      <c r="E253" s="176">
        <v>1.1470834947365701E-2</v>
      </c>
      <c r="F253" s="176">
        <v>1.40410220279873E-2</v>
      </c>
      <c r="G253" s="176">
        <v>1.6211179991002401E-2</v>
      </c>
      <c r="H253" s="176">
        <v>1.8061314659932399E-2</v>
      </c>
      <c r="I253" s="176">
        <v>1.6611209108608901E-2</v>
      </c>
      <c r="J253" s="176">
        <v>1.47810758955593E-2</v>
      </c>
      <c r="K253" s="176">
        <v>1.5831152329276298E-2</v>
      </c>
      <c r="L253" s="176">
        <v>1.7901303012889801E-2</v>
      </c>
      <c r="M253" s="176">
        <v>2.04414879096909E-2</v>
      </c>
      <c r="N253" s="176">
        <v>2.50118205783449E-2</v>
      </c>
      <c r="O253" s="176">
        <v>2.2381629130082299E-2</v>
      </c>
      <c r="P253" s="176">
        <v>2.2051605108056899E-2</v>
      </c>
      <c r="Q253" s="176">
        <v>2.2861664071210101E-2</v>
      </c>
      <c r="R253" s="176">
        <v>2.6011893372361101E-2</v>
      </c>
      <c r="S253" s="176">
        <v>2.8772094283845698E-2</v>
      </c>
      <c r="T253" s="176">
        <v>1.8961380174546901E-2</v>
      </c>
      <c r="U253" s="176">
        <v>2.8962108114708798E-2</v>
      </c>
      <c r="V253" s="179">
        <v>1.0750782535674E-2</v>
      </c>
      <c r="W253" s="179">
        <v>1.4031021300047099E-2</v>
      </c>
      <c r="X253" s="179">
        <v>1.4861081719080601E-2</v>
      </c>
      <c r="Y253" s="179">
        <v>1.5941160336618E-2</v>
      </c>
      <c r="Z253" s="179">
        <v>1.6031166888079498E-2</v>
      </c>
      <c r="AA253" s="179">
        <v>1.37510009177226E-2</v>
      </c>
      <c r="AB253" s="179">
        <v>1.5321115204328E-2</v>
      </c>
      <c r="AC253" s="179">
        <v>1.8461343777538799E-2</v>
      </c>
      <c r="AD253" s="179">
        <v>2.0221471895007299E-2</v>
      </c>
      <c r="AE253" s="179">
        <v>2.47518016519007E-2</v>
      </c>
      <c r="AF253" s="179">
        <v>2.29116677109109E-2</v>
      </c>
      <c r="AG253" s="179">
        <v>2.5611864254754601E-2</v>
      </c>
      <c r="AH253" s="179">
        <v>2.5301841688609598E-2</v>
      </c>
      <c r="AI253" s="179">
        <v>2.8052041872154099E-2</v>
      </c>
      <c r="AJ253" s="179">
        <v>3.2012330136458197E-2</v>
      </c>
      <c r="AK253" s="179">
        <v>2.4761802379840801E-2</v>
      </c>
      <c r="AL253" s="179">
        <v>5.5174016045873103E-2</v>
      </c>
      <c r="AM253" s="135"/>
    </row>
    <row r="254" spans="1:39" x14ac:dyDescent="0.45">
      <c r="A254" s="76" t="s">
        <v>219</v>
      </c>
      <c r="B254" s="76" t="s">
        <v>79</v>
      </c>
      <c r="C254" s="76" t="s">
        <v>874</v>
      </c>
      <c r="D254" s="176">
        <v>0.60815426676918405</v>
      </c>
      <c r="E254" s="176">
        <v>1.01807410430848E-2</v>
      </c>
      <c r="F254" s="176">
        <v>1.24509062855015E-2</v>
      </c>
      <c r="G254" s="176">
        <v>1.31209550574924E-2</v>
      </c>
      <c r="H254" s="176">
        <v>1.60711697998401E-2</v>
      </c>
      <c r="I254" s="176">
        <v>1.42010336750299E-2</v>
      </c>
      <c r="J254" s="176">
        <v>1.2430904829621199E-2</v>
      </c>
      <c r="K254" s="176">
        <v>1.37810031015431E-2</v>
      </c>
      <c r="L254" s="176">
        <v>1.55211297631312E-2</v>
      </c>
      <c r="M254" s="176">
        <v>1.72412549688391E-2</v>
      </c>
      <c r="N254" s="176">
        <v>2.1321551968425102E-2</v>
      </c>
      <c r="O254" s="176">
        <v>1.83413350422569E-2</v>
      </c>
      <c r="P254" s="176">
        <v>1.9031385270128098E-2</v>
      </c>
      <c r="Q254" s="176">
        <v>1.9891447872981999E-2</v>
      </c>
      <c r="R254" s="176">
        <v>2.28516633432699E-2</v>
      </c>
      <c r="S254" s="176">
        <v>2.42917681666532E-2</v>
      </c>
      <c r="T254" s="176">
        <v>1.5751146505755001E-2</v>
      </c>
      <c r="U254" s="176">
        <v>2.4471781269576099E-2</v>
      </c>
      <c r="V254" s="179">
        <v>9.5506951828545992E-3</v>
      </c>
      <c r="W254" s="179">
        <v>1.11608123812207E-2</v>
      </c>
      <c r="X254" s="179">
        <v>1.2600917204604E-2</v>
      </c>
      <c r="Y254" s="179">
        <v>1.36409929103808E-2</v>
      </c>
      <c r="Z254" s="179">
        <v>1.26309193884245E-2</v>
      </c>
      <c r="AA254" s="179">
        <v>1.1060805101818999E-2</v>
      </c>
      <c r="AB254" s="179">
        <v>1.25809157487236E-2</v>
      </c>
      <c r="AC254" s="179">
        <v>1.4811078079379701E-2</v>
      </c>
      <c r="AD254" s="179">
        <v>1.74312687997022E-2</v>
      </c>
      <c r="AE254" s="179">
        <v>2.0671504652314598E-2</v>
      </c>
      <c r="AF254" s="179">
        <v>1.9511420211255799E-2</v>
      </c>
      <c r="AG254" s="179">
        <v>2.0401484997930201E-2</v>
      </c>
      <c r="AH254" s="179">
        <v>2.10915352258014E-2</v>
      </c>
      <c r="AI254" s="179">
        <v>2.4441779085755601E-2</v>
      </c>
      <c r="AJ254" s="179">
        <v>2.6531931225249501E-2</v>
      </c>
      <c r="AK254" s="179">
        <v>2.08315162993572E-2</v>
      </c>
      <c r="AL254" s="179">
        <v>4.8253512311281103E-2</v>
      </c>
      <c r="AM254" s="135"/>
    </row>
    <row r="255" spans="1:39" x14ac:dyDescent="0.45">
      <c r="A255" s="76" t="s">
        <v>219</v>
      </c>
      <c r="B255" s="76" t="s">
        <v>79</v>
      </c>
      <c r="C255" s="76" t="s">
        <v>875</v>
      </c>
      <c r="D255" s="176">
        <v>1.24558066421922</v>
      </c>
      <c r="E255" s="176">
        <v>2.01814689832467E-2</v>
      </c>
      <c r="F255" s="176">
        <v>2.3351699740277999E-2</v>
      </c>
      <c r="G255" s="176">
        <v>2.7522003291325502E-2</v>
      </c>
      <c r="H255" s="176">
        <v>2.77520200339492E-2</v>
      </c>
      <c r="I255" s="176">
        <v>2.5491855519472601E-2</v>
      </c>
      <c r="J255" s="176">
        <v>2.4371773990174501E-2</v>
      </c>
      <c r="K255" s="176">
        <v>2.7251983636941101E-2</v>
      </c>
      <c r="L255" s="176">
        <v>3.1822316305595101E-2</v>
      </c>
      <c r="M255" s="176">
        <v>3.7862755981452903E-2</v>
      </c>
      <c r="N255" s="176">
        <v>4.5073280826309597E-2</v>
      </c>
      <c r="O255" s="176">
        <v>3.9892903753305703E-2</v>
      </c>
      <c r="P255" s="176">
        <v>4.0782968539980202E-2</v>
      </c>
      <c r="Q255" s="176">
        <v>4.1042987466424402E-2</v>
      </c>
      <c r="R255" s="176">
        <v>4.3243147613260001E-2</v>
      </c>
      <c r="S255" s="176">
        <v>4.8223510127460602E-2</v>
      </c>
      <c r="T255" s="176">
        <v>3.2802387643731001E-2</v>
      </c>
      <c r="U255" s="176">
        <v>5.2423815862328603E-2</v>
      </c>
      <c r="V255" s="179">
        <v>1.8931377990726399E-2</v>
      </c>
      <c r="W255" s="179">
        <v>2.3621719394662399E-2</v>
      </c>
      <c r="X255" s="179">
        <v>2.65119297693691E-2</v>
      </c>
      <c r="Y255" s="179">
        <v>2.83320622544786E-2</v>
      </c>
      <c r="Z255" s="179">
        <v>2.44817819975163E-2</v>
      </c>
      <c r="AA255" s="179">
        <v>2.3731727402004101E-2</v>
      </c>
      <c r="AB255" s="179">
        <v>2.6591935592890401E-2</v>
      </c>
      <c r="AC255" s="179">
        <v>3.1672305386492697E-2</v>
      </c>
      <c r="AD255" s="179">
        <v>3.6782677363915398E-2</v>
      </c>
      <c r="AE255" s="179">
        <v>4.4953272091027702E-2</v>
      </c>
      <c r="AF255" s="179">
        <v>4.1443016584030802E-2</v>
      </c>
      <c r="AG255" s="179">
        <v>4.4583245157241699E-2</v>
      </c>
      <c r="AH255" s="179">
        <v>4.2723109760371601E-2</v>
      </c>
      <c r="AI255" s="179">
        <v>4.6933416223179703E-2</v>
      </c>
      <c r="AJ255" s="179">
        <v>5.4193944707737203E-2</v>
      </c>
      <c r="AK255" s="179">
        <v>4.4913269179267003E-2</v>
      </c>
      <c r="AL255" s="179">
        <v>9.6086994049075294E-2</v>
      </c>
      <c r="AM255" s="135"/>
    </row>
    <row r="256" spans="1:39" x14ac:dyDescent="0.45">
      <c r="A256" s="76" t="s">
        <v>219</v>
      </c>
      <c r="B256" s="76" t="s">
        <v>79</v>
      </c>
      <c r="C256" s="76" t="s">
        <v>876</v>
      </c>
      <c r="D256" s="176">
        <v>0.63908651828810503</v>
      </c>
      <c r="E256" s="176">
        <v>8.90064786674407E-3</v>
      </c>
      <c r="F256" s="176">
        <v>1.0890792726836299E-2</v>
      </c>
      <c r="G256" s="176">
        <v>1.16908509620492E-2</v>
      </c>
      <c r="H256" s="176">
        <v>1.2520911381082699E-2</v>
      </c>
      <c r="I256" s="176">
        <v>1.1220816748861599E-2</v>
      </c>
      <c r="J256" s="176">
        <v>1.0160739587204501E-2</v>
      </c>
      <c r="K256" s="176">
        <v>1.2130882991416399E-2</v>
      </c>
      <c r="L256" s="176">
        <v>1.36909965500816E-2</v>
      </c>
      <c r="M256" s="176">
        <v>1.58711552410369E-2</v>
      </c>
      <c r="N256" s="176">
        <v>2.0221471895007299E-2</v>
      </c>
      <c r="O256" s="176">
        <v>1.9241400556871499E-2</v>
      </c>
      <c r="P256" s="176">
        <v>1.9221399100991101E-2</v>
      </c>
      <c r="Q256" s="176">
        <v>2.20716065639373E-2</v>
      </c>
      <c r="R256" s="176">
        <v>2.53418446003702E-2</v>
      </c>
      <c r="S256" s="176">
        <v>3.0512220945433901E-2</v>
      </c>
      <c r="T256" s="176">
        <v>2.05814981008531E-2</v>
      </c>
      <c r="U256" s="176">
        <v>3.3362428408380003E-2</v>
      </c>
      <c r="V256" s="179">
        <v>8.1705947271122608E-3</v>
      </c>
      <c r="W256" s="179">
        <v>1.0070733035743001E-2</v>
      </c>
      <c r="X256" s="179">
        <v>1.03407526901274E-2</v>
      </c>
      <c r="Y256" s="179">
        <v>1.19808720723139E-2</v>
      </c>
      <c r="Z256" s="179">
        <v>1.0300749778366701E-2</v>
      </c>
      <c r="AA256" s="179">
        <v>9.3906835358120097E-3</v>
      </c>
      <c r="AB256" s="179">
        <v>1.14008298517845E-2</v>
      </c>
      <c r="AC256" s="179">
        <v>1.33809739839366E-2</v>
      </c>
      <c r="AD256" s="179">
        <v>1.6051168343959799E-2</v>
      </c>
      <c r="AE256" s="179">
        <v>1.94514158436149E-2</v>
      </c>
      <c r="AF256" s="179">
        <v>1.9671431858298401E-2</v>
      </c>
      <c r="AG256" s="179">
        <v>2.1461562159587399E-2</v>
      </c>
      <c r="AH256" s="179">
        <v>2.3261693188816501E-2</v>
      </c>
      <c r="AI256" s="179">
        <v>2.7341990188402599E-2</v>
      </c>
      <c r="AJ256" s="179">
        <v>3.5242565261130503E-2</v>
      </c>
      <c r="AK256" s="179">
        <v>2.8512075357401499E-2</v>
      </c>
      <c r="AL256" s="179">
        <v>6.5424762184539006E-2</v>
      </c>
      <c r="AM256" s="135"/>
    </row>
    <row r="257" spans="1:39" x14ac:dyDescent="0.45">
      <c r="A257" s="78" t="s">
        <v>217</v>
      </c>
      <c r="B257" s="78" t="s">
        <v>80</v>
      </c>
      <c r="C257" s="78" t="s">
        <v>877</v>
      </c>
      <c r="D257" s="175">
        <v>5.5682853083468498</v>
      </c>
      <c r="E257" s="175">
        <v>0.10830788359195299</v>
      </c>
      <c r="F257" s="175">
        <v>0.120868797884796</v>
      </c>
      <c r="G257" s="175">
        <v>0.12727926449443999</v>
      </c>
      <c r="H257" s="175">
        <v>0.131439567317548</v>
      </c>
      <c r="I257" s="175">
        <v>0.12576915457547599</v>
      </c>
      <c r="J257" s="175">
        <v>0.117518554024842</v>
      </c>
      <c r="K257" s="175">
        <v>0.135039829376006</v>
      </c>
      <c r="L257" s="175">
        <v>0.16193178680710099</v>
      </c>
      <c r="M257" s="175">
        <v>0.18000310219497401</v>
      </c>
      <c r="N257" s="175">
        <v>0.197244357163813</v>
      </c>
      <c r="O257" s="175">
        <v>0.161491754777734</v>
      </c>
      <c r="P257" s="175">
        <v>0.16624210054931099</v>
      </c>
      <c r="Q257" s="175">
        <v>0.180763157518426</v>
      </c>
      <c r="R257" s="175">
        <v>0.204634895111592</v>
      </c>
      <c r="S257" s="175">
        <v>0.21045531877276699</v>
      </c>
      <c r="T257" s="175">
        <v>0.13241963865568299</v>
      </c>
      <c r="U257" s="175">
        <v>0.20509492859684</v>
      </c>
      <c r="V257" s="178">
        <v>0.100197293232482</v>
      </c>
      <c r="W257" s="178">
        <v>0.11715852781899599</v>
      </c>
      <c r="X257" s="178">
        <v>0.118908655208525</v>
      </c>
      <c r="Y257" s="178">
        <v>0.12742927541354299</v>
      </c>
      <c r="Z257" s="178">
        <v>0.11667849287786899</v>
      </c>
      <c r="AA257" s="178">
        <v>0.113598268672299</v>
      </c>
      <c r="AB257" s="178">
        <v>0.13044949525147201</v>
      </c>
      <c r="AC257" s="178">
        <v>0.15496127943280799</v>
      </c>
      <c r="AD257" s="178">
        <v>0.17324261010742401</v>
      </c>
      <c r="AE257" s="178">
        <v>0.19161394733350201</v>
      </c>
      <c r="AF257" s="178">
        <v>0.164091944042176</v>
      </c>
      <c r="AG257" s="178">
        <v>0.17368264213679099</v>
      </c>
      <c r="AH257" s="178">
        <v>0.18956379810576801</v>
      </c>
      <c r="AI257" s="178">
        <v>0.212895496390166</v>
      </c>
      <c r="AJ257" s="178">
        <v>0.232106894763217</v>
      </c>
      <c r="AK257" s="178">
        <v>0.169092308012257</v>
      </c>
      <c r="AL257" s="178">
        <v>0.41611028813425599</v>
      </c>
      <c r="AM257" s="135"/>
    </row>
    <row r="258" spans="1:39" x14ac:dyDescent="0.45">
      <c r="A258" s="76" t="s">
        <v>219</v>
      </c>
      <c r="B258" s="76" t="s">
        <v>80</v>
      </c>
      <c r="C258" s="76" t="s">
        <v>878</v>
      </c>
      <c r="D258" s="176">
        <v>2.2363927841628199</v>
      </c>
      <c r="E258" s="176">
        <v>4.2123066083961803E-2</v>
      </c>
      <c r="F258" s="176">
        <v>4.95736083993824E-2</v>
      </c>
      <c r="G258" s="176">
        <v>5.2033787472662303E-2</v>
      </c>
      <c r="H258" s="176">
        <v>5.42039454356774E-2</v>
      </c>
      <c r="I258" s="176">
        <v>5.3113866090199802E-2</v>
      </c>
      <c r="J258" s="176">
        <v>4.7963491201016402E-2</v>
      </c>
      <c r="K258" s="176">
        <v>5.5684053170821403E-2</v>
      </c>
      <c r="L258" s="176">
        <v>6.7224893213768205E-2</v>
      </c>
      <c r="M258" s="176">
        <v>7.4385414418924101E-2</v>
      </c>
      <c r="N258" s="176">
        <v>7.7895669925920896E-2</v>
      </c>
      <c r="O258" s="176">
        <v>6.5294752721316907E-2</v>
      </c>
      <c r="P258" s="176">
        <v>6.8484984934228596E-2</v>
      </c>
      <c r="Q258" s="176">
        <v>7.4745440624769899E-2</v>
      </c>
      <c r="R258" s="176">
        <v>8.4696164925230993E-2</v>
      </c>
      <c r="S258" s="176">
        <v>8.3006041903343597E-2</v>
      </c>
      <c r="T258" s="176">
        <v>4.8263513039221197E-2</v>
      </c>
      <c r="U258" s="176">
        <v>7.8245695403826601E-2</v>
      </c>
      <c r="V258" s="179">
        <v>3.9792896473904098E-2</v>
      </c>
      <c r="W258" s="179">
        <v>4.66933987526158E-2</v>
      </c>
      <c r="X258" s="179">
        <v>4.8053497752477803E-2</v>
      </c>
      <c r="Y258" s="179">
        <v>5.2033787472662303E-2</v>
      </c>
      <c r="Z258" s="179">
        <v>4.7773477370153299E-2</v>
      </c>
      <c r="AA258" s="179">
        <v>4.5173288105711203E-2</v>
      </c>
      <c r="AB258" s="179">
        <v>5.4603974553283897E-2</v>
      </c>
      <c r="AC258" s="179">
        <v>6.3284606405344404E-2</v>
      </c>
      <c r="AD258" s="179">
        <v>7.0865158183987101E-2</v>
      </c>
      <c r="AE258" s="179">
        <v>7.5725511962905806E-2</v>
      </c>
      <c r="AF258" s="179">
        <v>6.6364830610914194E-2</v>
      </c>
      <c r="AG258" s="179">
        <v>7.1805226610362302E-2</v>
      </c>
      <c r="AH258" s="179">
        <v>7.8625723065552697E-2</v>
      </c>
      <c r="AI258" s="179">
        <v>8.6986331623527993E-2</v>
      </c>
      <c r="AJ258" s="179">
        <v>8.84864408145523E-2</v>
      </c>
      <c r="AK258" s="179">
        <v>6.3044588934780502E-2</v>
      </c>
      <c r="AL258" s="179">
        <v>0.160141656505812</v>
      </c>
      <c r="AM258" s="135"/>
    </row>
    <row r="259" spans="1:39" x14ac:dyDescent="0.45">
      <c r="A259" s="76" t="s">
        <v>219</v>
      </c>
      <c r="B259" s="76" t="s">
        <v>80</v>
      </c>
      <c r="C259" s="76" t="s">
        <v>879</v>
      </c>
      <c r="D259" s="176">
        <v>1.01100358965479</v>
      </c>
      <c r="E259" s="176">
        <v>1.9061387453948499E-2</v>
      </c>
      <c r="F259" s="176">
        <v>2.19515978286553E-2</v>
      </c>
      <c r="G259" s="176">
        <v>2.4031749240209E-2</v>
      </c>
      <c r="H259" s="176">
        <v>2.31816873652952E-2</v>
      </c>
      <c r="I259" s="176">
        <v>1.9381410748033699E-2</v>
      </c>
      <c r="J259" s="176">
        <v>1.9051386726008399E-2</v>
      </c>
      <c r="K259" s="176">
        <v>2.2681650968287101E-2</v>
      </c>
      <c r="L259" s="176">
        <v>2.8162049879495901E-2</v>
      </c>
      <c r="M259" s="176">
        <v>3.0462217305733098E-2</v>
      </c>
      <c r="N259" s="176">
        <v>3.4072480092131499E-2</v>
      </c>
      <c r="O259" s="176">
        <v>2.73619916442829E-2</v>
      </c>
      <c r="P259" s="176">
        <v>2.9732164166101301E-2</v>
      </c>
      <c r="Q259" s="176">
        <v>3.4292496106815097E-2</v>
      </c>
      <c r="R259" s="176">
        <v>4.0082917584168799E-2</v>
      </c>
      <c r="S259" s="176">
        <v>4.1032986738484198E-2</v>
      </c>
      <c r="T259" s="176">
        <v>2.5451852607711999E-2</v>
      </c>
      <c r="U259" s="176">
        <v>4.0712963444399002E-2</v>
      </c>
      <c r="V259" s="179">
        <v>1.73712644320612E-2</v>
      </c>
      <c r="W259" s="179">
        <v>2.1051532314040802E-2</v>
      </c>
      <c r="X259" s="179">
        <v>2.1701579630151301E-2</v>
      </c>
      <c r="Y259" s="179">
        <v>2.2991673534432201E-2</v>
      </c>
      <c r="Z259" s="179">
        <v>1.9281403468632101E-2</v>
      </c>
      <c r="AA259" s="179">
        <v>1.86113546966413E-2</v>
      </c>
      <c r="AB259" s="179">
        <v>2.1661576718390599E-2</v>
      </c>
      <c r="AC259" s="179">
        <v>2.67219450561125E-2</v>
      </c>
      <c r="AD259" s="179">
        <v>3.0092190371947099E-2</v>
      </c>
      <c r="AE259" s="179">
        <v>3.29123956510727E-2</v>
      </c>
      <c r="AF259" s="179">
        <v>2.79520345927525E-2</v>
      </c>
      <c r="AG259" s="179">
        <v>3.1802314849714797E-2</v>
      </c>
      <c r="AH259" s="179">
        <v>3.6322643878668001E-2</v>
      </c>
      <c r="AI259" s="179">
        <v>4.12730042090481E-2</v>
      </c>
      <c r="AJ259" s="179">
        <v>4.4143213127874503E-2</v>
      </c>
      <c r="AK259" s="179">
        <v>3.21323388717401E-2</v>
      </c>
      <c r="AL259" s="179">
        <v>8.4276134351744206E-2</v>
      </c>
      <c r="AM259" s="135"/>
    </row>
    <row r="260" spans="1:39" x14ac:dyDescent="0.45">
      <c r="A260" s="76" t="s">
        <v>219</v>
      </c>
      <c r="B260" s="76" t="s">
        <v>80</v>
      </c>
      <c r="C260" s="76" t="s">
        <v>880</v>
      </c>
      <c r="D260" s="176">
        <v>2.32088893452925</v>
      </c>
      <c r="E260" s="176">
        <v>4.7123430054042799E-2</v>
      </c>
      <c r="F260" s="176">
        <v>4.9343591656758702E-2</v>
      </c>
      <c r="G260" s="176">
        <v>5.1213727781568998E-2</v>
      </c>
      <c r="H260" s="176">
        <v>5.4053934516575003E-2</v>
      </c>
      <c r="I260" s="176">
        <v>5.3273877737242299E-2</v>
      </c>
      <c r="J260" s="176">
        <v>5.0503676097817501E-2</v>
      </c>
      <c r="K260" s="176">
        <v>5.6674125236897403E-2</v>
      </c>
      <c r="L260" s="176">
        <v>6.6544843713837204E-2</v>
      </c>
      <c r="M260" s="176">
        <v>7.5155470470316496E-2</v>
      </c>
      <c r="N260" s="176">
        <v>8.5276207145760397E-2</v>
      </c>
      <c r="O260" s="176">
        <v>6.8835010412134204E-2</v>
      </c>
      <c r="P260" s="176">
        <v>6.8024951448981102E-2</v>
      </c>
      <c r="Q260" s="176">
        <v>7.1725220786841001E-2</v>
      </c>
      <c r="R260" s="176">
        <v>7.98558126021926E-2</v>
      </c>
      <c r="S260" s="176">
        <v>8.6416290130938794E-2</v>
      </c>
      <c r="T260" s="176">
        <v>5.8704273008750203E-2</v>
      </c>
      <c r="U260" s="176">
        <v>8.6136269748614297E-2</v>
      </c>
      <c r="V260" s="179">
        <v>4.30331323265166E-2</v>
      </c>
      <c r="W260" s="179">
        <v>4.9413596752339903E-2</v>
      </c>
      <c r="X260" s="179">
        <v>4.9153577825895599E-2</v>
      </c>
      <c r="Y260" s="179">
        <v>5.2403814406448299E-2</v>
      </c>
      <c r="Z260" s="179">
        <v>4.9623612039083297E-2</v>
      </c>
      <c r="AA260" s="179">
        <v>4.9813625869946303E-2</v>
      </c>
      <c r="AB260" s="179">
        <v>5.4183943979797103E-2</v>
      </c>
      <c r="AC260" s="179">
        <v>6.4954727971351406E-2</v>
      </c>
      <c r="AD260" s="179">
        <v>7.2285261551490093E-2</v>
      </c>
      <c r="AE260" s="179">
        <v>8.2976039719523095E-2</v>
      </c>
      <c r="AF260" s="179">
        <v>6.9775078838509405E-2</v>
      </c>
      <c r="AG260" s="179">
        <v>7.0075100676714297E-2</v>
      </c>
      <c r="AH260" s="179">
        <v>7.4615431161547799E-2</v>
      </c>
      <c r="AI260" s="179">
        <v>8.4636160557590004E-2</v>
      </c>
      <c r="AJ260" s="179">
        <v>9.9477240820790194E-2</v>
      </c>
      <c r="AK260" s="179">
        <v>7.39153802057365E-2</v>
      </c>
      <c r="AL260" s="179">
        <v>0.171692497276699</v>
      </c>
      <c r="AM260" s="135"/>
    </row>
    <row r="261" spans="1:39" x14ac:dyDescent="0.45">
      <c r="A261" s="78" t="s">
        <v>217</v>
      </c>
      <c r="B261" s="78" t="s">
        <v>81</v>
      </c>
      <c r="C261" s="78" t="s">
        <v>881</v>
      </c>
      <c r="D261" s="175">
        <v>6.7286397690600204</v>
      </c>
      <c r="E261" s="175">
        <v>0.12699924411211599</v>
      </c>
      <c r="F261" s="175">
        <v>0.14733072401446501</v>
      </c>
      <c r="G261" s="175">
        <v>0.151451023925812</v>
      </c>
      <c r="H261" s="175">
        <v>0.158221516741301</v>
      </c>
      <c r="I261" s="175">
        <v>0.145920621374902</v>
      </c>
      <c r="J261" s="175">
        <v>0.140940258860701</v>
      </c>
      <c r="K261" s="175">
        <v>0.157411457778148</v>
      </c>
      <c r="L261" s="175">
        <v>0.182073252878587</v>
      </c>
      <c r="M261" s="175">
        <v>0.21062533114774901</v>
      </c>
      <c r="N261" s="175">
        <v>0.23062678702807299</v>
      </c>
      <c r="O261" s="175">
        <v>0.19337407545096999</v>
      </c>
      <c r="P261" s="175">
        <v>0.196214282185976</v>
      </c>
      <c r="Q261" s="175">
        <v>0.21834589311755401</v>
      </c>
      <c r="R261" s="175">
        <v>0.24704798230581901</v>
      </c>
      <c r="S261" s="175">
        <v>0.27903031025845698</v>
      </c>
      <c r="T261" s="175">
        <v>0.169562342225445</v>
      </c>
      <c r="U261" s="175">
        <v>0.28217053883166698</v>
      </c>
      <c r="V261" s="178">
        <v>0.119978733098122</v>
      </c>
      <c r="W261" s="178">
        <v>0.137179985155201</v>
      </c>
      <c r="X261" s="178">
        <v>0.144820541301484</v>
      </c>
      <c r="Y261" s="178">
        <v>0.14942087615395899</v>
      </c>
      <c r="Z261" s="178">
        <v>0.13439978278783599</v>
      </c>
      <c r="AA261" s="178">
        <v>0.13350971800116099</v>
      </c>
      <c r="AB261" s="178">
        <v>0.1494808805216</v>
      </c>
      <c r="AC261" s="178">
        <v>0.17422268144556</v>
      </c>
      <c r="AD261" s="178">
        <v>0.19726435861969299</v>
      </c>
      <c r="AE261" s="178">
        <v>0.221086092573159</v>
      </c>
      <c r="AF261" s="178">
        <v>0.191573944421741</v>
      </c>
      <c r="AG261" s="178">
        <v>0.20063460393552801</v>
      </c>
      <c r="AH261" s="178">
        <v>0.220016014683561</v>
      </c>
      <c r="AI261" s="178">
        <v>0.24926814390853499</v>
      </c>
      <c r="AJ261" s="178">
        <v>0.29323134393348699</v>
      </c>
      <c r="AK261" s="178">
        <v>0.216315745345701</v>
      </c>
      <c r="AL261" s="178">
        <v>0.55889068093594696</v>
      </c>
      <c r="AM261" s="135"/>
    </row>
    <row r="262" spans="1:39" x14ac:dyDescent="0.45">
      <c r="A262" s="76" t="s">
        <v>219</v>
      </c>
      <c r="B262" s="76" t="s">
        <v>81</v>
      </c>
      <c r="C262" s="76" t="s">
        <v>882</v>
      </c>
      <c r="D262" s="176">
        <v>2.3852936224638901</v>
      </c>
      <c r="E262" s="176">
        <v>4.7283441701085401E-2</v>
      </c>
      <c r="F262" s="176">
        <v>5.4563971641523198E-2</v>
      </c>
      <c r="G262" s="176">
        <v>5.59640735531459E-2</v>
      </c>
      <c r="H262" s="176">
        <v>6.0384395302697402E-2</v>
      </c>
      <c r="I262" s="176">
        <v>5.8694272280810103E-2</v>
      </c>
      <c r="J262" s="176">
        <v>5.4303952715078999E-2</v>
      </c>
      <c r="K262" s="176">
        <v>5.78542111338365E-2</v>
      </c>
      <c r="L262" s="176">
        <v>6.7304899037289506E-2</v>
      </c>
      <c r="M262" s="176">
        <v>7.5745513418786103E-2</v>
      </c>
      <c r="N262" s="176">
        <v>8.6926327255887101E-2</v>
      </c>
      <c r="O262" s="176">
        <v>7.3275333617566094E-2</v>
      </c>
      <c r="P262" s="176">
        <v>7.0645142169303496E-2</v>
      </c>
      <c r="Q262" s="176">
        <v>7.2935308867600607E-2</v>
      </c>
      <c r="R262" s="176">
        <v>7.8695728161133793E-2</v>
      </c>
      <c r="S262" s="176">
        <v>8.8606449549834307E-2</v>
      </c>
      <c r="T262" s="176">
        <v>5.6264095391350702E-2</v>
      </c>
      <c r="U262" s="176">
        <v>8.77563876749205E-2</v>
      </c>
      <c r="V262" s="179">
        <v>4.4323226230797499E-2</v>
      </c>
      <c r="W262" s="179">
        <v>5.1363738700671402E-2</v>
      </c>
      <c r="X262" s="179">
        <v>5.3663906126908703E-2</v>
      </c>
      <c r="Y262" s="179">
        <v>5.5274023325274702E-2</v>
      </c>
      <c r="Z262" s="179">
        <v>5.28338457078752E-2</v>
      </c>
      <c r="AA262" s="179">
        <v>5.1223728509509202E-2</v>
      </c>
      <c r="AB262" s="179">
        <v>5.6324099758991698E-2</v>
      </c>
      <c r="AC262" s="179">
        <v>6.5444763640419304E-2</v>
      </c>
      <c r="AD262" s="179">
        <v>7.3935381661616797E-2</v>
      </c>
      <c r="AE262" s="179">
        <v>8.6206274844195394E-2</v>
      </c>
      <c r="AF262" s="179">
        <v>7.4285407139522405E-2</v>
      </c>
      <c r="AG262" s="179">
        <v>7.48254464482912E-2</v>
      </c>
      <c r="AH262" s="179">
        <v>7.4575428249787107E-2</v>
      </c>
      <c r="AI262" s="179">
        <v>8.0945891947670295E-2</v>
      </c>
      <c r="AJ262" s="179">
        <v>9.8567174578235495E-2</v>
      </c>
      <c r="AK262" s="179">
        <v>7.3665362007232393E-2</v>
      </c>
      <c r="AL262" s="179">
        <v>0.17063242011504201</v>
      </c>
      <c r="AM262" s="135"/>
    </row>
    <row r="263" spans="1:39" x14ac:dyDescent="0.45">
      <c r="A263" s="76" t="s">
        <v>219</v>
      </c>
      <c r="B263" s="76" t="s">
        <v>81</v>
      </c>
      <c r="C263" s="76" t="s">
        <v>883</v>
      </c>
      <c r="D263" s="176">
        <v>0.539659281107015</v>
      </c>
      <c r="E263" s="176">
        <v>7.9105758006680505E-3</v>
      </c>
      <c r="F263" s="176">
        <v>1.05407672489306E-2</v>
      </c>
      <c r="G263" s="176">
        <v>1.0800786175374799E-2</v>
      </c>
      <c r="H263" s="176">
        <v>1.23108960943393E-2</v>
      </c>
      <c r="I263" s="176">
        <v>1.02707475945463E-2</v>
      </c>
      <c r="J263" s="176">
        <v>8.3906107417958207E-3</v>
      </c>
      <c r="K263" s="176">
        <v>1.00807337636832E-2</v>
      </c>
      <c r="L263" s="176">
        <v>1.2660921572244899E-2</v>
      </c>
      <c r="M263" s="176">
        <v>1.5651139226353299E-2</v>
      </c>
      <c r="N263" s="176">
        <v>1.6551204740967902E-2</v>
      </c>
      <c r="O263" s="176">
        <v>1.37510009177226E-2</v>
      </c>
      <c r="P263" s="176">
        <v>1.5601135586652499E-2</v>
      </c>
      <c r="Q263" s="176">
        <v>1.9541422395076301E-2</v>
      </c>
      <c r="R263" s="176">
        <v>2.4591790004858099E-2</v>
      </c>
      <c r="S263" s="176">
        <v>2.6011893372361101E-2</v>
      </c>
      <c r="T263" s="176">
        <v>1.4571060608815901E-2</v>
      </c>
      <c r="U263" s="176">
        <v>3.07622391439379E-2</v>
      </c>
      <c r="V263" s="179">
        <v>7.5705510507025403E-3</v>
      </c>
      <c r="W263" s="179">
        <v>9.1206638814276403E-3</v>
      </c>
      <c r="X263" s="179">
        <v>1.0820787631255199E-2</v>
      </c>
      <c r="Y263" s="179">
        <v>1.06807774400929E-2</v>
      </c>
      <c r="Z263" s="179">
        <v>9.3206784402308698E-3</v>
      </c>
      <c r="AA263" s="179">
        <v>7.8605721609672392E-3</v>
      </c>
      <c r="AB263" s="179">
        <v>9.5006915431537897E-3</v>
      </c>
      <c r="AC263" s="179">
        <v>1.1760856057630401E-2</v>
      </c>
      <c r="AD263" s="179">
        <v>1.40510227559274E-2</v>
      </c>
      <c r="AE263" s="179">
        <v>1.54111217557895E-2</v>
      </c>
      <c r="AF263" s="179">
        <v>1.38110052853636E-2</v>
      </c>
      <c r="AG263" s="179">
        <v>1.5751146505755001E-2</v>
      </c>
      <c r="AH263" s="179">
        <v>1.9101390365709198E-2</v>
      </c>
      <c r="AI263" s="179">
        <v>2.26016451447658E-2</v>
      </c>
      <c r="AJ263" s="179">
        <v>2.5391848240070999E-2</v>
      </c>
      <c r="AK263" s="179">
        <v>1.8251328490795402E-2</v>
      </c>
      <c r="AL263" s="179">
        <v>5.8654269369049397E-2</v>
      </c>
      <c r="AM263" s="135"/>
    </row>
    <row r="264" spans="1:39" x14ac:dyDescent="0.45">
      <c r="A264" s="76" t="s">
        <v>219</v>
      </c>
      <c r="B264" s="76" t="s">
        <v>81</v>
      </c>
      <c r="C264" s="76" t="s">
        <v>884</v>
      </c>
      <c r="D264" s="176">
        <v>1.74696715949924</v>
      </c>
      <c r="E264" s="176">
        <v>3.7612737782948803E-2</v>
      </c>
      <c r="F264" s="176">
        <v>4.16630325987144E-2</v>
      </c>
      <c r="G264" s="176">
        <v>4.2353082826585599E-2</v>
      </c>
      <c r="H264" s="176">
        <v>4.0132921223869598E-2</v>
      </c>
      <c r="I264" s="176">
        <v>4.0102919040049097E-2</v>
      </c>
      <c r="J264" s="176">
        <v>4.2473091561867501E-2</v>
      </c>
      <c r="K264" s="176">
        <v>4.69434169511199E-2</v>
      </c>
      <c r="L264" s="176">
        <v>5.1133721958047697E-2</v>
      </c>
      <c r="M264" s="176">
        <v>6.0124376376253202E-2</v>
      </c>
      <c r="N264" s="176">
        <v>6.3864648625873793E-2</v>
      </c>
      <c r="O264" s="176">
        <v>5.2563826053490803E-2</v>
      </c>
      <c r="P264" s="176">
        <v>5.1163724141868198E-2</v>
      </c>
      <c r="Q264" s="176">
        <v>5.2563826053490803E-2</v>
      </c>
      <c r="R264" s="176">
        <v>5.7564190023571798E-2</v>
      </c>
      <c r="S264" s="176">
        <v>6.6064808772709399E-2</v>
      </c>
      <c r="T264" s="176">
        <v>3.9252857165135401E-2</v>
      </c>
      <c r="U264" s="176">
        <v>6.3134595486242007E-2</v>
      </c>
      <c r="V264" s="179">
        <v>3.6362646790428603E-2</v>
      </c>
      <c r="W264" s="179">
        <v>3.9032841150451802E-2</v>
      </c>
      <c r="X264" s="179">
        <v>4.0092918312108997E-2</v>
      </c>
      <c r="Y264" s="179">
        <v>4.1593027503133297E-2</v>
      </c>
      <c r="Z264" s="179">
        <v>3.9502875363639403E-2</v>
      </c>
      <c r="AA264" s="179">
        <v>4.1483019495791501E-2</v>
      </c>
      <c r="AB264" s="179">
        <v>4.53232990248136E-2</v>
      </c>
      <c r="AC264" s="179">
        <v>4.8893558899451399E-2</v>
      </c>
      <c r="AD264" s="179">
        <v>5.6104083744308197E-2</v>
      </c>
      <c r="AE264" s="179">
        <v>5.9034297030775597E-2</v>
      </c>
      <c r="AF264" s="179">
        <v>5.11937263256887E-2</v>
      </c>
      <c r="AG264" s="179">
        <v>5.0763695024261701E-2</v>
      </c>
      <c r="AH264" s="179">
        <v>5.3203872641661203E-2</v>
      </c>
      <c r="AI264" s="179">
        <v>5.9374321780741098E-2</v>
      </c>
      <c r="AJ264" s="179">
        <v>6.8424980566587607E-2</v>
      </c>
      <c r="AK264" s="179">
        <v>4.74134511643075E-2</v>
      </c>
      <c r="AL264" s="179">
        <v>0.12045876803925</v>
      </c>
      <c r="AM264" s="135"/>
    </row>
    <row r="265" spans="1:39" x14ac:dyDescent="0.45">
      <c r="A265" s="76" t="s">
        <v>219</v>
      </c>
      <c r="B265" s="76" t="s">
        <v>81</v>
      </c>
      <c r="C265" s="76" t="s">
        <v>885</v>
      </c>
      <c r="D265" s="176">
        <v>0.51826772404300903</v>
      </c>
      <c r="E265" s="176">
        <v>8.2706020065138695E-3</v>
      </c>
      <c r="F265" s="176">
        <v>1.0400757057768399E-2</v>
      </c>
      <c r="G265" s="176">
        <v>1.0790785447434699E-2</v>
      </c>
      <c r="H265" s="176">
        <v>1.04907636092298E-2</v>
      </c>
      <c r="I265" s="176">
        <v>8.6006260285392197E-3</v>
      </c>
      <c r="J265" s="176">
        <v>8.5706238447187302E-3</v>
      </c>
      <c r="K265" s="176">
        <v>1.0260746866606101E-2</v>
      </c>
      <c r="L265" s="176">
        <v>1.28309339472277E-2</v>
      </c>
      <c r="M265" s="176">
        <v>1.4161030763269199E-2</v>
      </c>
      <c r="N265" s="176">
        <v>1.51211006455248E-2</v>
      </c>
      <c r="O265" s="176">
        <v>1.28909383148687E-2</v>
      </c>
      <c r="P265" s="176">
        <v>1.47810758955593E-2</v>
      </c>
      <c r="Q265" s="176">
        <v>1.8451343049598699E-2</v>
      </c>
      <c r="R265" s="176">
        <v>2.2361627674201998E-2</v>
      </c>
      <c r="S265" s="176">
        <v>2.57918773576775E-2</v>
      </c>
      <c r="T265" s="176">
        <v>1.59311596086779E-2</v>
      </c>
      <c r="U265" s="176">
        <v>2.82120535191967E-2</v>
      </c>
      <c r="V265" s="179">
        <v>7.3505350360189804E-3</v>
      </c>
      <c r="W265" s="179">
        <v>9.1706675211284498E-3</v>
      </c>
      <c r="X265" s="179">
        <v>1.01107359475037E-2</v>
      </c>
      <c r="Y265" s="179">
        <v>9.9807264842815598E-3</v>
      </c>
      <c r="Z265" s="179">
        <v>7.2205255727968796E-3</v>
      </c>
      <c r="AA265" s="179">
        <v>7.5205474110017299E-3</v>
      </c>
      <c r="AB265" s="179">
        <v>9.1906689770087698E-3</v>
      </c>
      <c r="AC265" s="179">
        <v>1.16208458664681E-2</v>
      </c>
      <c r="AD265" s="179">
        <v>1.26409201163646E-2</v>
      </c>
      <c r="AE265" s="179">
        <v>1.41710314912094E-2</v>
      </c>
      <c r="AF265" s="179">
        <v>1.28309339472277E-2</v>
      </c>
      <c r="AG265" s="179">
        <v>1.4321042410311799E-2</v>
      </c>
      <c r="AH265" s="179">
        <v>1.9171395461290298E-2</v>
      </c>
      <c r="AI265" s="179">
        <v>2.1521566527228399E-2</v>
      </c>
      <c r="AJ265" s="179">
        <v>2.5481854791532501E-2</v>
      </c>
      <c r="AK265" s="179">
        <v>1.9531421667136201E-2</v>
      </c>
      <c r="AL265" s="179">
        <v>5.8514259177887197E-2</v>
      </c>
      <c r="AM265" s="135"/>
    </row>
    <row r="266" spans="1:39" x14ac:dyDescent="0.45">
      <c r="A266" s="76" t="s">
        <v>219</v>
      </c>
      <c r="B266" s="76" t="s">
        <v>81</v>
      </c>
      <c r="C266" s="76" t="s">
        <v>886</v>
      </c>
      <c r="D266" s="176">
        <v>0.75615503955564001</v>
      </c>
      <c r="E266" s="176">
        <v>1.22408909987581E-2</v>
      </c>
      <c r="F266" s="176">
        <v>1.46510664323372E-2</v>
      </c>
      <c r="G266" s="176">
        <v>1.53411166602083E-2</v>
      </c>
      <c r="H266" s="176">
        <v>1.7801295733488098E-2</v>
      </c>
      <c r="I266" s="176">
        <v>1.52211079249264E-2</v>
      </c>
      <c r="J266" s="176">
        <v>1.3961016204465999E-2</v>
      </c>
      <c r="K266" s="176">
        <v>1.5601135586652499E-2</v>
      </c>
      <c r="L266" s="176">
        <v>1.87413641598634E-2</v>
      </c>
      <c r="M266" s="176">
        <v>2.23316254903815E-2</v>
      </c>
      <c r="N266" s="176">
        <v>2.4651794372499002E-2</v>
      </c>
      <c r="O266" s="176">
        <v>2.16715774463308E-2</v>
      </c>
      <c r="P266" s="176">
        <v>2.2451634225663399E-2</v>
      </c>
      <c r="Q266" s="176">
        <v>2.69719632546166E-2</v>
      </c>
      <c r="R266" s="176">
        <v>2.9362137232315299E-2</v>
      </c>
      <c r="S266" s="176">
        <v>3.46125194009003E-2</v>
      </c>
      <c r="T266" s="176">
        <v>2.1271548328724299E-2</v>
      </c>
      <c r="U266" s="176">
        <v>3.3362428408380003E-2</v>
      </c>
      <c r="V266" s="179">
        <v>1.2230890270817999E-2</v>
      </c>
      <c r="W266" s="179">
        <v>1.4191032947089699E-2</v>
      </c>
      <c r="X266" s="179">
        <v>1.4741072983798601E-2</v>
      </c>
      <c r="Y266" s="179">
        <v>1.58711552410369E-2</v>
      </c>
      <c r="Z266" s="179">
        <v>1.36709950942013E-2</v>
      </c>
      <c r="AA266" s="179">
        <v>1.3210961608953801E-2</v>
      </c>
      <c r="AB266" s="179">
        <v>1.4901084630841201E-2</v>
      </c>
      <c r="AC266" s="179">
        <v>1.8361336498137201E-2</v>
      </c>
      <c r="AD266" s="179">
        <v>2.0331479902349101E-2</v>
      </c>
      <c r="AE266" s="179">
        <v>2.35817164829017E-2</v>
      </c>
      <c r="AF266" s="179">
        <v>2.0411485725870399E-2</v>
      </c>
      <c r="AG266" s="179">
        <v>2.2841662615329699E-2</v>
      </c>
      <c r="AH266" s="179">
        <v>2.5571861342993898E-2</v>
      </c>
      <c r="AI266" s="179">
        <v>3.0732236960117499E-2</v>
      </c>
      <c r="AJ266" s="179">
        <v>3.5612592194916498E-2</v>
      </c>
      <c r="AK266" s="179">
        <v>2.78820294971713E-2</v>
      </c>
      <c r="AL266" s="179">
        <v>7.1765223698601693E-2</v>
      </c>
      <c r="AM266" s="135"/>
    </row>
    <row r="267" spans="1:39" x14ac:dyDescent="0.45">
      <c r="A267" s="76" t="s">
        <v>219</v>
      </c>
      <c r="B267" s="76" t="s">
        <v>81</v>
      </c>
      <c r="C267" s="76" t="s">
        <v>887</v>
      </c>
      <c r="D267" s="176">
        <v>0.58793279487417704</v>
      </c>
      <c r="E267" s="176">
        <v>1.04507606974692E-2</v>
      </c>
      <c r="F267" s="176">
        <v>1.1470834947365701E-2</v>
      </c>
      <c r="G267" s="176">
        <v>1.2600917204604E-2</v>
      </c>
      <c r="H267" s="176">
        <v>1.2530912109022799E-2</v>
      </c>
      <c r="I267" s="176">
        <v>9.8807192048799408E-3</v>
      </c>
      <c r="J267" s="176">
        <v>9.7107068298971904E-3</v>
      </c>
      <c r="K267" s="176">
        <v>1.2520911381082699E-2</v>
      </c>
      <c r="L267" s="176">
        <v>1.4001019116226599E-2</v>
      </c>
      <c r="M267" s="176">
        <v>1.7141247689437498E-2</v>
      </c>
      <c r="N267" s="176">
        <v>1.8031312476111901E-2</v>
      </c>
      <c r="O267" s="176">
        <v>1.4681068616157599E-2</v>
      </c>
      <c r="P267" s="176">
        <v>1.6151175623361401E-2</v>
      </c>
      <c r="Q267" s="176">
        <v>2.0811514843476899E-2</v>
      </c>
      <c r="R267" s="176">
        <v>2.48018052916015E-2</v>
      </c>
      <c r="S267" s="176">
        <v>2.76820149383681E-2</v>
      </c>
      <c r="T267" s="176">
        <v>1.6341189454224501E-2</v>
      </c>
      <c r="U267" s="176">
        <v>2.9272130680853801E-2</v>
      </c>
      <c r="V267" s="179">
        <v>9.0606595137866595E-3</v>
      </c>
      <c r="W267" s="179">
        <v>1.07207803518535E-2</v>
      </c>
      <c r="X267" s="179">
        <v>1.1920867704673E-2</v>
      </c>
      <c r="Y267" s="179">
        <v>1.20008735281943E-2</v>
      </c>
      <c r="Z267" s="179">
        <v>9.2606740725898994E-3</v>
      </c>
      <c r="AA267" s="179">
        <v>9.3306791681710306E-3</v>
      </c>
      <c r="AB267" s="179">
        <v>1.0700778895973199E-2</v>
      </c>
      <c r="AC267" s="179">
        <v>1.36409929103808E-2</v>
      </c>
      <c r="AD267" s="179">
        <v>1.5651139226353299E-2</v>
      </c>
      <c r="AE267" s="179">
        <v>1.7551277534984099E-2</v>
      </c>
      <c r="AF267" s="179">
        <v>1.45610598808757E-2</v>
      </c>
      <c r="AG267" s="179">
        <v>1.7531276079103798E-2</v>
      </c>
      <c r="AH267" s="179">
        <v>2.1381556336066102E-2</v>
      </c>
      <c r="AI267" s="179">
        <v>2.5241837320968599E-2</v>
      </c>
      <c r="AJ267" s="179">
        <v>2.9922177996964301E-2</v>
      </c>
      <c r="AK267" s="179">
        <v>2.2581643688885499E-2</v>
      </c>
      <c r="AL267" s="179">
        <v>5.8794279560211701E-2</v>
      </c>
      <c r="AM267" s="135"/>
    </row>
    <row r="268" spans="1:39" x14ac:dyDescent="0.45">
      <c r="A268" s="76" t="s">
        <v>219</v>
      </c>
      <c r="B268" s="76" t="s">
        <v>81</v>
      </c>
      <c r="C268" s="76" t="s">
        <v>888</v>
      </c>
      <c r="D268" s="176">
        <v>0.194364147517046</v>
      </c>
      <c r="E268" s="176">
        <v>3.23023512467229E-3</v>
      </c>
      <c r="F268" s="176">
        <v>4.0402940878254004E-3</v>
      </c>
      <c r="G268" s="176">
        <v>3.6002620584582798E-3</v>
      </c>
      <c r="H268" s="176">
        <v>4.5703326686539801E-3</v>
      </c>
      <c r="I268" s="176">
        <v>3.15022930115099E-3</v>
      </c>
      <c r="J268" s="176">
        <v>3.5302569628771398E-3</v>
      </c>
      <c r="K268" s="176">
        <v>4.1503020951671804E-3</v>
      </c>
      <c r="L268" s="176">
        <v>5.4003930876874197E-3</v>
      </c>
      <c r="M268" s="176">
        <v>5.4703981832685501E-3</v>
      </c>
      <c r="N268" s="176">
        <v>5.4803989112087101E-3</v>
      </c>
      <c r="O268" s="176">
        <v>4.5403304848334897E-3</v>
      </c>
      <c r="P268" s="176">
        <v>5.4203945435677397E-3</v>
      </c>
      <c r="Q268" s="176">
        <v>7.0705146536944501E-3</v>
      </c>
      <c r="R268" s="176">
        <v>9.67070391813654E-3</v>
      </c>
      <c r="S268" s="176">
        <v>1.0260746866606101E-2</v>
      </c>
      <c r="T268" s="176">
        <v>5.9304316685160003E-3</v>
      </c>
      <c r="U268" s="176">
        <v>9.67070391813654E-3</v>
      </c>
      <c r="V268" s="179">
        <v>3.0802242055698601E-3</v>
      </c>
      <c r="W268" s="179">
        <v>3.5802606025779498E-3</v>
      </c>
      <c r="X268" s="179">
        <v>3.4702525952361699E-3</v>
      </c>
      <c r="Y268" s="179">
        <v>4.0202926319450804E-3</v>
      </c>
      <c r="Z268" s="179">
        <v>2.5901885365019299E-3</v>
      </c>
      <c r="AA268" s="179">
        <v>2.8802096467666202E-3</v>
      </c>
      <c r="AB268" s="179">
        <v>3.5402576908173098E-3</v>
      </c>
      <c r="AC268" s="179">
        <v>4.5003275730728497E-3</v>
      </c>
      <c r="AD268" s="179">
        <v>4.5503312127736601E-3</v>
      </c>
      <c r="AE268" s="179">
        <v>5.1303734333030503E-3</v>
      </c>
      <c r="AF268" s="179">
        <v>4.4803261171925202E-3</v>
      </c>
      <c r="AG268" s="179">
        <v>4.6003348524744697E-3</v>
      </c>
      <c r="AH268" s="179">
        <v>7.0105102860534797E-3</v>
      </c>
      <c r="AI268" s="179">
        <v>8.8506442270432605E-3</v>
      </c>
      <c r="AJ268" s="179">
        <v>9.8307155651791295E-3</v>
      </c>
      <c r="AK268" s="179">
        <v>6.9905088301731597E-3</v>
      </c>
      <c r="AL268" s="179">
        <v>2.0071460975904901E-2</v>
      </c>
      <c r="AM268" s="135"/>
    </row>
    <row r="269" spans="1:39" x14ac:dyDescent="0.45">
      <c r="A269" s="78" t="s">
        <v>217</v>
      </c>
      <c r="B269" s="78" t="s">
        <v>82</v>
      </c>
      <c r="C269" s="78" t="s">
        <v>889</v>
      </c>
      <c r="D269" s="175">
        <v>18.9392885665271</v>
      </c>
      <c r="E269" s="175">
        <v>0.36949689520516099</v>
      </c>
      <c r="F269" s="175">
        <v>0.41752039077381797</v>
      </c>
      <c r="G269" s="175">
        <v>0.44280223100654797</v>
      </c>
      <c r="H269" s="175">
        <v>0.46124357332820598</v>
      </c>
      <c r="I269" s="175">
        <v>0.50016640647131605</v>
      </c>
      <c r="J269" s="175">
        <v>0.473894494172511</v>
      </c>
      <c r="K269" s="175">
        <v>0.49051570400906003</v>
      </c>
      <c r="L269" s="175">
        <v>0.54278950895228595</v>
      </c>
      <c r="M269" s="175">
        <v>0.607464216541313</v>
      </c>
      <c r="N269" s="175">
        <v>0.72393269413243799</v>
      </c>
      <c r="O269" s="175">
        <v>0.591333042373832</v>
      </c>
      <c r="P269" s="175">
        <v>0.54243948347437998</v>
      </c>
      <c r="Q269" s="175">
        <v>0.54300952496696997</v>
      </c>
      <c r="R269" s="175">
        <v>0.58780278541095499</v>
      </c>
      <c r="S269" s="175">
        <v>0.69573064134118201</v>
      </c>
      <c r="T269" s="175">
        <v>0.491535778258956</v>
      </c>
      <c r="U269" s="175">
        <v>0.67396905734338997</v>
      </c>
      <c r="V269" s="178">
        <v>0.35319570866269701</v>
      </c>
      <c r="W269" s="178">
        <v>0.39412868812177998</v>
      </c>
      <c r="X269" s="178">
        <v>0.41290005446546402</v>
      </c>
      <c r="Y269" s="178">
        <v>0.43682179569833102</v>
      </c>
      <c r="Z269" s="178">
        <v>0.471714335481556</v>
      </c>
      <c r="AA269" s="178">
        <v>0.44430234019757198</v>
      </c>
      <c r="AB269" s="178">
        <v>0.47726473948834502</v>
      </c>
      <c r="AC269" s="178">
        <v>0.53304879993856802</v>
      </c>
      <c r="AD269" s="178">
        <v>0.58956291352842305</v>
      </c>
      <c r="AE269" s="178">
        <v>0.71075173470730502</v>
      </c>
      <c r="AF269" s="178">
        <v>0.59678343910122</v>
      </c>
      <c r="AG269" s="178">
        <v>0.55754058266402495</v>
      </c>
      <c r="AH269" s="178">
        <v>0.56926143580989497</v>
      </c>
      <c r="AI269" s="178">
        <v>0.62006513374591699</v>
      </c>
      <c r="AJ269" s="178">
        <v>0.77863667596512398</v>
      </c>
      <c r="AK269" s="178">
        <v>0.60541406731358005</v>
      </c>
      <c r="AL269" s="178">
        <v>1.2322496938749901</v>
      </c>
      <c r="AM269" s="135"/>
    </row>
    <row r="270" spans="1:39" x14ac:dyDescent="0.45">
      <c r="A270" s="76" t="s">
        <v>219</v>
      </c>
      <c r="B270" s="76" t="s">
        <v>82</v>
      </c>
      <c r="C270" s="76" t="s">
        <v>890</v>
      </c>
      <c r="D270" s="176">
        <v>9.05434905445642</v>
      </c>
      <c r="E270" s="176">
        <v>0.17976308472440999</v>
      </c>
      <c r="F270" s="176">
        <v>0.20140465998692</v>
      </c>
      <c r="G270" s="176">
        <v>0.209345237971409</v>
      </c>
      <c r="H270" s="176">
        <v>0.218505904764597</v>
      </c>
      <c r="I270" s="176">
        <v>0.24567788257801701</v>
      </c>
      <c r="J270" s="176">
        <v>0.23704725436565699</v>
      </c>
      <c r="K270" s="176">
        <v>0.238387351909639</v>
      </c>
      <c r="L270" s="176">
        <v>0.26748947021551001</v>
      </c>
      <c r="M270" s="176">
        <v>0.298131700624166</v>
      </c>
      <c r="N270" s="176">
        <v>0.35505584405956703</v>
      </c>
      <c r="O270" s="176">
        <v>0.28672087004444102</v>
      </c>
      <c r="P270" s="176">
        <v>0.26455925692904197</v>
      </c>
      <c r="Q270" s="176">
        <v>0.25251838048908698</v>
      </c>
      <c r="R270" s="176">
        <v>0.26602936393624599</v>
      </c>
      <c r="S270" s="176">
        <v>0.32050332902630801</v>
      </c>
      <c r="T270" s="176">
        <v>0.22686651332257199</v>
      </c>
      <c r="U270" s="176">
        <v>0.29572152519058698</v>
      </c>
      <c r="V270" s="179">
        <v>0.171332471070853</v>
      </c>
      <c r="W270" s="179">
        <v>0.188963754429359</v>
      </c>
      <c r="X270" s="179">
        <v>0.19620428145803601</v>
      </c>
      <c r="Y270" s="179">
        <v>0.209265232147887</v>
      </c>
      <c r="Z270" s="179">
        <v>0.233046963189592</v>
      </c>
      <c r="AA270" s="179">
        <v>0.22521639321244599</v>
      </c>
      <c r="AB270" s="179">
        <v>0.238537362828741</v>
      </c>
      <c r="AC270" s="179">
        <v>0.26595935884066502</v>
      </c>
      <c r="AD270" s="179">
        <v>0.29332135048494801</v>
      </c>
      <c r="AE270" s="179">
        <v>0.35240565115542399</v>
      </c>
      <c r="AF270" s="179">
        <v>0.29601154630085103</v>
      </c>
      <c r="AG270" s="179">
        <v>0.27413995429571703</v>
      </c>
      <c r="AH270" s="179">
        <v>0.26781949423753498</v>
      </c>
      <c r="AI270" s="179">
        <v>0.28577080089012602</v>
      </c>
      <c r="AJ270" s="179">
        <v>0.363586464992525</v>
      </c>
      <c r="AK270" s="179">
        <v>0.28374065311827301</v>
      </c>
      <c r="AL270" s="179">
        <v>0.54529969166526704</v>
      </c>
      <c r="AM270" s="135"/>
    </row>
    <row r="271" spans="1:39" x14ac:dyDescent="0.45">
      <c r="A271" s="76" t="s">
        <v>219</v>
      </c>
      <c r="B271" s="76" t="s">
        <v>82</v>
      </c>
      <c r="C271" s="76" t="s">
        <v>891</v>
      </c>
      <c r="D271" s="176">
        <v>7.0940563672655896</v>
      </c>
      <c r="E271" s="176">
        <v>0.143180421919298</v>
      </c>
      <c r="F271" s="176">
        <v>0.16120173366746901</v>
      </c>
      <c r="G271" s="176">
        <v>0.17190251256344299</v>
      </c>
      <c r="H271" s="176">
        <v>0.176192824849772</v>
      </c>
      <c r="I271" s="176">
        <v>0.19085389201004899</v>
      </c>
      <c r="J271" s="176">
        <v>0.17802295806282201</v>
      </c>
      <c r="K271" s="176">
        <v>0.188503720944111</v>
      </c>
      <c r="L271" s="176">
        <v>0.20473490239099401</v>
      </c>
      <c r="M271" s="176">
        <v>0.22611645872705999</v>
      </c>
      <c r="N271" s="176">
        <v>0.27855027531732901</v>
      </c>
      <c r="O271" s="176">
        <v>0.22763656937396501</v>
      </c>
      <c r="P271" s="176">
        <v>0.19748437463437701</v>
      </c>
      <c r="Q271" s="176">
        <v>0.19531421667136201</v>
      </c>
      <c r="R271" s="176">
        <v>0.21482563688261699</v>
      </c>
      <c r="S271" s="176">
        <v>0.256568675304853</v>
      </c>
      <c r="T271" s="176">
        <v>0.19133392695117701</v>
      </c>
      <c r="U271" s="176">
        <v>0.246457939357349</v>
      </c>
      <c r="V271" s="179">
        <v>0.137369998986064</v>
      </c>
      <c r="W271" s="179">
        <v>0.153371163690323</v>
      </c>
      <c r="X271" s="179">
        <v>0.160811705277803</v>
      </c>
      <c r="Y271" s="179">
        <v>0.16474199135828699</v>
      </c>
      <c r="Z271" s="179">
        <v>0.18065314951108399</v>
      </c>
      <c r="AA271" s="179">
        <v>0.169642348048966</v>
      </c>
      <c r="AB271" s="179">
        <v>0.18094317062134899</v>
      </c>
      <c r="AC271" s="179">
        <v>0.19951452240622999</v>
      </c>
      <c r="AD271" s="179">
        <v>0.21994600958798</v>
      </c>
      <c r="AE271" s="179">
        <v>0.27293986694289801</v>
      </c>
      <c r="AF271" s="179">
        <v>0.22497637574188201</v>
      </c>
      <c r="AG271" s="179">
        <v>0.20245473642063699</v>
      </c>
      <c r="AH271" s="179">
        <v>0.20437487618514799</v>
      </c>
      <c r="AI271" s="179">
        <v>0.22489636991836001</v>
      </c>
      <c r="AJ271" s="179">
        <v>0.29175123619834298</v>
      </c>
      <c r="AK271" s="179">
        <v>0.229636714961997</v>
      </c>
      <c r="AL271" s="179">
        <v>0.427151091780194</v>
      </c>
      <c r="AM271" s="135"/>
    </row>
    <row r="272" spans="1:39" x14ac:dyDescent="0.45">
      <c r="A272" s="76" t="s">
        <v>219</v>
      </c>
      <c r="B272" s="76" t="s">
        <v>82</v>
      </c>
      <c r="C272" s="76" t="s">
        <v>892</v>
      </c>
      <c r="D272" s="176">
        <v>0.57705200287528102</v>
      </c>
      <c r="E272" s="176">
        <v>7.1305190213354196E-3</v>
      </c>
      <c r="F272" s="176">
        <v>9.2506733446497402E-3</v>
      </c>
      <c r="G272" s="176">
        <v>1.0860790543015799E-2</v>
      </c>
      <c r="H272" s="176">
        <v>1.4281039498551199E-2</v>
      </c>
      <c r="I272" s="176">
        <v>1.51110999175846E-2</v>
      </c>
      <c r="J272" s="176">
        <v>1.24409055575614E-2</v>
      </c>
      <c r="K272" s="176">
        <v>1.14008298517845E-2</v>
      </c>
      <c r="L272" s="176">
        <v>1.2600917204604E-2</v>
      </c>
      <c r="M272" s="176">
        <v>1.4871082447020701E-2</v>
      </c>
      <c r="N272" s="176">
        <v>1.6211179991002401E-2</v>
      </c>
      <c r="O272" s="176">
        <v>1.4641065704397001E-2</v>
      </c>
      <c r="P272" s="176">
        <v>1.7231254240898899E-2</v>
      </c>
      <c r="Q272" s="176">
        <v>2.1511565799288201E-2</v>
      </c>
      <c r="R272" s="176">
        <v>2.4771803107781001E-2</v>
      </c>
      <c r="S272" s="176">
        <v>2.5711871534156199E-2</v>
      </c>
      <c r="T272" s="176">
        <v>1.60711697998401E-2</v>
      </c>
      <c r="U272" s="176">
        <v>3.46125194009003E-2</v>
      </c>
      <c r="V272" s="179">
        <v>6.9205037345920197E-3</v>
      </c>
      <c r="W272" s="179">
        <v>8.6406289402998597E-3</v>
      </c>
      <c r="X272" s="179">
        <v>9.5906980946152392E-3</v>
      </c>
      <c r="Y272" s="179">
        <v>1.22408909987581E-2</v>
      </c>
      <c r="Z272" s="179">
        <v>1.2530912109022799E-2</v>
      </c>
      <c r="AA272" s="179">
        <v>8.6106267564793806E-3</v>
      </c>
      <c r="AB272" s="179">
        <v>9.8107141092988008E-3</v>
      </c>
      <c r="AC272" s="179">
        <v>1.1570842226767301E-2</v>
      </c>
      <c r="AD272" s="179">
        <v>1.3500982719218501E-2</v>
      </c>
      <c r="AE272" s="179">
        <v>1.52911130205075E-2</v>
      </c>
      <c r="AF272" s="179">
        <v>1.4151030035329099E-2</v>
      </c>
      <c r="AG272" s="179">
        <v>1.7011238226215399E-2</v>
      </c>
      <c r="AH272" s="179">
        <v>2.0951525034639099E-2</v>
      </c>
      <c r="AI272" s="179">
        <v>2.3561715027021399E-2</v>
      </c>
      <c r="AJ272" s="179">
        <v>2.61219013797028E-2</v>
      </c>
      <c r="AK272" s="179">
        <v>2.1191542505203002E-2</v>
      </c>
      <c r="AL272" s="179">
        <v>6.6644850993238802E-2</v>
      </c>
      <c r="AM272" s="135"/>
    </row>
    <row r="273" spans="1:39" x14ac:dyDescent="0.45">
      <c r="A273" s="76" t="s">
        <v>219</v>
      </c>
      <c r="B273" s="76" t="s">
        <v>82</v>
      </c>
      <c r="C273" s="76" t="s">
        <v>893</v>
      </c>
      <c r="D273" s="176">
        <v>0.45146286140272801</v>
      </c>
      <c r="E273" s="176">
        <v>7.3105321242583404E-3</v>
      </c>
      <c r="F273" s="176">
        <v>8.6006260285392197E-3</v>
      </c>
      <c r="G273" s="176">
        <v>9.9607250284012294E-3</v>
      </c>
      <c r="H273" s="176">
        <v>9.9107213887004303E-3</v>
      </c>
      <c r="I273" s="176">
        <v>9.2006697049489307E-3</v>
      </c>
      <c r="J273" s="176">
        <v>7.7905670653861097E-3</v>
      </c>
      <c r="K273" s="176">
        <v>9.5306937269742705E-3</v>
      </c>
      <c r="L273" s="176">
        <v>1.13008225723829E-2</v>
      </c>
      <c r="M273" s="176">
        <v>1.3530984903039001E-2</v>
      </c>
      <c r="N273" s="176">
        <v>1.35809885427398E-2</v>
      </c>
      <c r="O273" s="176">
        <v>1.17908582414509E-2</v>
      </c>
      <c r="P273" s="176">
        <v>1.3200960881013701E-2</v>
      </c>
      <c r="Q273" s="176">
        <v>1.62011792630622E-2</v>
      </c>
      <c r="R273" s="176">
        <v>1.8591353240760899E-2</v>
      </c>
      <c r="S273" s="176">
        <v>2.0471490093511398E-2</v>
      </c>
      <c r="T273" s="176">
        <v>1.1960870616433601E-2</v>
      </c>
      <c r="U273" s="176">
        <v>2.3351699740277999E-2</v>
      </c>
      <c r="V273" s="179">
        <v>6.7204891757887799E-3</v>
      </c>
      <c r="W273" s="179">
        <v>8.3606085579753294E-3</v>
      </c>
      <c r="X273" s="179">
        <v>9.2006697049489307E-3</v>
      </c>
      <c r="Y273" s="179">
        <v>9.8407162931192903E-3</v>
      </c>
      <c r="Z273" s="179">
        <v>8.0605867197704809E-3</v>
      </c>
      <c r="AA273" s="179">
        <v>6.9805081022329902E-3</v>
      </c>
      <c r="AB273" s="179">
        <v>8.4606158373769502E-3</v>
      </c>
      <c r="AC273" s="179">
        <v>1.07807847194945E-2</v>
      </c>
      <c r="AD273" s="179">
        <v>1.20208749840746E-2</v>
      </c>
      <c r="AE273" s="179">
        <v>1.26109179325441E-2</v>
      </c>
      <c r="AF273" s="179">
        <v>1.14008298517845E-2</v>
      </c>
      <c r="AG273" s="179">
        <v>1.3160957969253E-2</v>
      </c>
      <c r="AH273" s="179">
        <v>1.63211879983442E-2</v>
      </c>
      <c r="AI273" s="179">
        <v>1.95914260347771E-2</v>
      </c>
      <c r="AJ273" s="179">
        <v>2.03014777185286E-2</v>
      </c>
      <c r="AK273" s="179">
        <v>1.54411239396099E-2</v>
      </c>
      <c r="AL273" s="179">
        <v>4.5923342701223398E-2</v>
      </c>
      <c r="AM273" s="135"/>
    </row>
    <row r="274" spans="1:39" x14ac:dyDescent="0.45">
      <c r="A274" s="76" t="s">
        <v>219</v>
      </c>
      <c r="B274" s="76" t="s">
        <v>82</v>
      </c>
      <c r="C274" s="76" t="s">
        <v>894</v>
      </c>
      <c r="D274" s="176">
        <v>1.7623682805270899</v>
      </c>
      <c r="E274" s="176">
        <v>3.2112337415859803E-2</v>
      </c>
      <c r="F274" s="176">
        <v>3.7062697746239902E-2</v>
      </c>
      <c r="G274" s="176">
        <v>4.0732964900279299E-2</v>
      </c>
      <c r="H274" s="176">
        <v>4.2353082826585599E-2</v>
      </c>
      <c r="I274" s="176">
        <v>3.9322862260716497E-2</v>
      </c>
      <c r="J274" s="176">
        <v>3.8592809121084697E-2</v>
      </c>
      <c r="K274" s="176">
        <v>4.26931075765511E-2</v>
      </c>
      <c r="L274" s="176">
        <v>4.6663396568795298E-2</v>
      </c>
      <c r="M274" s="176">
        <v>5.4813989840027298E-2</v>
      </c>
      <c r="N274" s="176">
        <v>6.0534406221799897E-2</v>
      </c>
      <c r="O274" s="176">
        <v>5.0543679009578103E-2</v>
      </c>
      <c r="P274" s="176">
        <v>4.9963636789048797E-2</v>
      </c>
      <c r="Q274" s="176">
        <v>5.74641827441702E-2</v>
      </c>
      <c r="R274" s="176">
        <v>6.3584628243549199E-2</v>
      </c>
      <c r="S274" s="176">
        <v>7.2475275382353196E-2</v>
      </c>
      <c r="T274" s="176">
        <v>4.5303297568933303E-2</v>
      </c>
      <c r="U274" s="176">
        <v>7.3825373654274995E-2</v>
      </c>
      <c r="V274" s="179">
        <v>3.0852245695399402E-2</v>
      </c>
      <c r="W274" s="179">
        <v>3.4792532503823199E-2</v>
      </c>
      <c r="X274" s="179">
        <v>3.7092699930060397E-2</v>
      </c>
      <c r="Y274" s="179">
        <v>4.0732964900279299E-2</v>
      </c>
      <c r="Z274" s="179">
        <v>3.7422723952085797E-2</v>
      </c>
      <c r="AA274" s="179">
        <v>3.3852464077447998E-2</v>
      </c>
      <c r="AB274" s="179">
        <v>3.95128760915796E-2</v>
      </c>
      <c r="AC274" s="179">
        <v>4.5223291745412002E-2</v>
      </c>
      <c r="AD274" s="179">
        <v>5.0773695752201899E-2</v>
      </c>
      <c r="AE274" s="179">
        <v>5.7504185655930802E-2</v>
      </c>
      <c r="AF274" s="179">
        <v>5.0243657171373302E-2</v>
      </c>
      <c r="AG274" s="179">
        <v>5.0773695752201899E-2</v>
      </c>
      <c r="AH274" s="179">
        <v>5.9794352354227899E-2</v>
      </c>
      <c r="AI274" s="179">
        <v>6.6244821875632298E-2</v>
      </c>
      <c r="AJ274" s="179">
        <v>7.6875595676024394E-2</v>
      </c>
      <c r="AK274" s="179">
        <v>5.5404032788496801E-2</v>
      </c>
      <c r="AL274" s="179">
        <v>0.14723071673506299</v>
      </c>
      <c r="AM274" s="135"/>
    </row>
    <row r="275" spans="1:39" x14ac:dyDescent="0.45">
      <c r="A275" s="78" t="s">
        <v>217</v>
      </c>
      <c r="B275" s="78" t="s">
        <v>83</v>
      </c>
      <c r="C275" s="78" t="s">
        <v>895</v>
      </c>
      <c r="D275" s="175">
        <v>28.126377282933301</v>
      </c>
      <c r="E275" s="175">
        <v>0.54655978338572697</v>
      </c>
      <c r="F275" s="175">
        <v>0.62803571391422597</v>
      </c>
      <c r="G275" s="175">
        <v>0.65702782421275496</v>
      </c>
      <c r="H275" s="175">
        <v>0.67276896999057001</v>
      </c>
      <c r="I275" s="175">
        <v>0.73571355164594898</v>
      </c>
      <c r="J275" s="175">
        <v>0.72138250850769703</v>
      </c>
      <c r="K275" s="175">
        <v>0.75603503082035795</v>
      </c>
      <c r="L275" s="175">
        <v>0.82171981193134103</v>
      </c>
      <c r="M275" s="175">
        <v>0.92371723619305202</v>
      </c>
      <c r="N275" s="175">
        <v>1.1096307686006599</v>
      </c>
      <c r="O275" s="175">
        <v>0.92746750917061305</v>
      </c>
      <c r="P275" s="175">
        <v>0.82363995169585202</v>
      </c>
      <c r="Q275" s="175">
        <v>0.78965747815518195</v>
      </c>
      <c r="R275" s="175">
        <v>0.86783316846342795</v>
      </c>
      <c r="S275" s="175">
        <v>1.02800482715306</v>
      </c>
      <c r="T275" s="175">
        <v>0.71929235636820299</v>
      </c>
      <c r="U275" s="175">
        <v>0.93409799179494002</v>
      </c>
      <c r="V275" s="178">
        <v>0.51924779538114496</v>
      </c>
      <c r="W275" s="178">
        <v>0.60263386494621496</v>
      </c>
      <c r="X275" s="178">
        <v>0.625775549399749</v>
      </c>
      <c r="Y275" s="178">
        <v>0.63472620090619403</v>
      </c>
      <c r="Z275" s="178">
        <v>0.67246894815236502</v>
      </c>
      <c r="AA275" s="178">
        <v>0.65137741292656404</v>
      </c>
      <c r="AB275" s="178">
        <v>0.70105102860534796</v>
      </c>
      <c r="AC275" s="178">
        <v>0.79114758661826601</v>
      </c>
      <c r="AD275" s="178">
        <v>0.90249569150402897</v>
      </c>
      <c r="AE275" s="178">
        <v>1.0911794255510601</v>
      </c>
      <c r="AF275" s="178">
        <v>0.928397576869048</v>
      </c>
      <c r="AG275" s="178">
        <v>0.844191447612885</v>
      </c>
      <c r="AH275" s="178">
        <v>0.82876032440121505</v>
      </c>
      <c r="AI275" s="178">
        <v>0.92145707167857605</v>
      </c>
      <c r="AJ275" s="178">
        <v>1.1461534270381299</v>
      </c>
      <c r="AK275" s="178">
        <v>0.89352503854170395</v>
      </c>
      <c r="AL275" s="178">
        <v>1.70920441079719</v>
      </c>
      <c r="AM275" s="135"/>
    </row>
    <row r="276" spans="1:39" x14ac:dyDescent="0.45">
      <c r="A276" s="76" t="s">
        <v>219</v>
      </c>
      <c r="B276" s="76" t="s">
        <v>83</v>
      </c>
      <c r="C276" s="76" t="s">
        <v>896</v>
      </c>
      <c r="D276" s="176">
        <v>13.663274532231499</v>
      </c>
      <c r="E276" s="176">
        <v>0.28359064219917002</v>
      </c>
      <c r="F276" s="176">
        <v>0.31858318926179702</v>
      </c>
      <c r="G276" s="176">
        <v>0.32907395287102698</v>
      </c>
      <c r="H276" s="176">
        <v>0.33260420983390399</v>
      </c>
      <c r="I276" s="176">
        <v>0.35738601366962502</v>
      </c>
      <c r="J276" s="176">
        <v>0.36296641986023498</v>
      </c>
      <c r="K276" s="176">
        <v>0.38091772651282602</v>
      </c>
      <c r="L276" s="176">
        <v>0.41470018549469301</v>
      </c>
      <c r="M276" s="176">
        <v>0.47051424812873599</v>
      </c>
      <c r="N276" s="176">
        <v>0.56916142853049301</v>
      </c>
      <c r="O276" s="176">
        <v>0.47729474167216601</v>
      </c>
      <c r="P276" s="176">
        <v>0.41218000205377198</v>
      </c>
      <c r="Q276" s="176">
        <v>0.36330644461020101</v>
      </c>
      <c r="R276" s="176">
        <v>0.38306788301996098</v>
      </c>
      <c r="S276" s="176">
        <v>0.458323360769679</v>
      </c>
      <c r="T276" s="176">
        <v>0.31910322711468497</v>
      </c>
      <c r="U276" s="176">
        <v>0.39146849448969701</v>
      </c>
      <c r="V276" s="179">
        <v>0.27322988805316301</v>
      </c>
      <c r="W276" s="179">
        <v>0.30554224002782598</v>
      </c>
      <c r="X276" s="179">
        <v>0.31604300436499599</v>
      </c>
      <c r="Y276" s="179">
        <v>0.31688306551196899</v>
      </c>
      <c r="Z276" s="179">
        <v>0.34552515033259301</v>
      </c>
      <c r="AA276" s="179">
        <v>0.34669523550159198</v>
      </c>
      <c r="AB276" s="179">
        <v>0.37169705535199699</v>
      </c>
      <c r="AC276" s="179">
        <v>0.41213999914201099</v>
      </c>
      <c r="AD276" s="179">
        <v>0.47200435659182</v>
      </c>
      <c r="AE276" s="179">
        <v>0.57056153044211599</v>
      </c>
      <c r="AF276" s="179">
        <v>0.47967491492192399</v>
      </c>
      <c r="AG276" s="179">
        <v>0.418010426442886</v>
      </c>
      <c r="AH276" s="179">
        <v>0.38236783206414898</v>
      </c>
      <c r="AI276" s="179">
        <v>0.411709967840584</v>
      </c>
      <c r="AJ276" s="179">
        <v>0.51764767891071894</v>
      </c>
      <c r="AK276" s="179">
        <v>0.40057915764318403</v>
      </c>
      <c r="AL276" s="179">
        <v>0.69872085899529002</v>
      </c>
      <c r="AM276" s="135"/>
    </row>
    <row r="277" spans="1:39" x14ac:dyDescent="0.45">
      <c r="A277" s="76" t="s">
        <v>219</v>
      </c>
      <c r="B277" s="76" t="s">
        <v>83</v>
      </c>
      <c r="C277" s="76" t="s">
        <v>897</v>
      </c>
      <c r="D277" s="176">
        <v>1.4367145766116001</v>
      </c>
      <c r="E277" s="176">
        <v>2.8122046967735199E-2</v>
      </c>
      <c r="F277" s="176">
        <v>3.2462362893765501E-2</v>
      </c>
      <c r="G277" s="176">
        <v>3.3082408026055499E-2</v>
      </c>
      <c r="H277" s="176">
        <v>3.3222418217217803E-2</v>
      </c>
      <c r="I277" s="176">
        <v>3.3252420401038298E-2</v>
      </c>
      <c r="J277" s="176">
        <v>3.3342426952499699E-2</v>
      </c>
      <c r="K277" s="176">
        <v>3.6552660621291699E-2</v>
      </c>
      <c r="L277" s="176">
        <v>4.1583026775193099E-2</v>
      </c>
      <c r="M277" s="176">
        <v>4.4223218951395797E-2</v>
      </c>
      <c r="N277" s="176">
        <v>5.1353737972731302E-2</v>
      </c>
      <c r="O277" s="176">
        <v>4.4833263355745702E-2</v>
      </c>
      <c r="P277" s="176">
        <v>4.0762967084099801E-2</v>
      </c>
      <c r="Q277" s="176">
        <v>4.4293224046976998E-2</v>
      </c>
      <c r="R277" s="176">
        <v>5.0403668818415903E-2</v>
      </c>
      <c r="S277" s="176">
        <v>5.7764204582375002E-2</v>
      </c>
      <c r="T277" s="176">
        <v>3.8762821496067502E-2</v>
      </c>
      <c r="U277" s="176">
        <v>5.0283660083133903E-2</v>
      </c>
      <c r="V277" s="179">
        <v>2.5511856975352999E-2</v>
      </c>
      <c r="W277" s="179">
        <v>3.1462290099749303E-2</v>
      </c>
      <c r="X277" s="179">
        <v>2.99721816366652E-2</v>
      </c>
      <c r="Y277" s="179">
        <v>3.0522221673374102E-2</v>
      </c>
      <c r="Z277" s="179">
        <v>3.2812388371671102E-2</v>
      </c>
      <c r="AA277" s="179">
        <v>3.1502293011509898E-2</v>
      </c>
      <c r="AB277" s="179">
        <v>3.4552515033259297E-2</v>
      </c>
      <c r="AC277" s="179">
        <v>4.10629889223047E-2</v>
      </c>
      <c r="AD277" s="179">
        <v>4.3563170907345197E-2</v>
      </c>
      <c r="AE277" s="179">
        <v>5.1733765634457397E-2</v>
      </c>
      <c r="AF277" s="179">
        <v>4.5583317951257897E-2</v>
      </c>
      <c r="AG277" s="179">
        <v>4.39431985690713E-2</v>
      </c>
      <c r="AH277" s="179">
        <v>4.9083572730314502E-2</v>
      </c>
      <c r="AI277" s="179">
        <v>5.4533969457702697E-2</v>
      </c>
      <c r="AJ277" s="179">
        <v>6.2444545258370801E-2</v>
      </c>
      <c r="AK277" s="179">
        <v>4.4873266267506401E-2</v>
      </c>
      <c r="AL277" s="179">
        <v>8.9256496865944807E-2</v>
      </c>
      <c r="AM277" s="135"/>
    </row>
    <row r="278" spans="1:39" x14ac:dyDescent="0.45">
      <c r="A278" s="76" t="s">
        <v>219</v>
      </c>
      <c r="B278" s="76" t="s">
        <v>83</v>
      </c>
      <c r="C278" s="76" t="s">
        <v>898</v>
      </c>
      <c r="D278" s="176">
        <v>2.4006347391240999</v>
      </c>
      <c r="E278" s="176">
        <v>3.5812606753719702E-2</v>
      </c>
      <c r="F278" s="176">
        <v>4.3713181826447602E-2</v>
      </c>
      <c r="G278" s="176">
        <v>4.7793478826033603E-2</v>
      </c>
      <c r="H278" s="176">
        <v>5.3373885016644002E-2</v>
      </c>
      <c r="I278" s="176">
        <v>6.3184599125942806E-2</v>
      </c>
      <c r="J278" s="176">
        <v>5.6954145619221901E-2</v>
      </c>
      <c r="K278" s="176">
        <v>5.6894141251580897E-2</v>
      </c>
      <c r="L278" s="176">
        <v>6.1004440434987497E-2</v>
      </c>
      <c r="M278" s="176">
        <v>7.0125104316415096E-2</v>
      </c>
      <c r="N278" s="176">
        <v>9.0096558012918396E-2</v>
      </c>
      <c r="O278" s="176">
        <v>7.6845593492203906E-2</v>
      </c>
      <c r="P278" s="176">
        <v>6.9785079566449595E-2</v>
      </c>
      <c r="Q278" s="176">
        <v>6.8654997309211305E-2</v>
      </c>
      <c r="R278" s="176">
        <v>8.0465857006542504E-2</v>
      </c>
      <c r="S278" s="176">
        <v>0.104297591687948</v>
      </c>
      <c r="T278" s="176">
        <v>7.98058089624918E-2</v>
      </c>
      <c r="U278" s="176">
        <v>0.10389756257034199</v>
      </c>
      <c r="V278" s="179">
        <v>3.4302496834755301E-2</v>
      </c>
      <c r="W278" s="179">
        <v>4.1753039150175898E-2</v>
      </c>
      <c r="X278" s="179">
        <v>4.6273368179128999E-2</v>
      </c>
      <c r="Y278" s="179">
        <v>4.9123575642075201E-2</v>
      </c>
      <c r="Z278" s="179">
        <v>4.95636076714423E-2</v>
      </c>
      <c r="AA278" s="179">
        <v>4.5113283738070199E-2</v>
      </c>
      <c r="AB278" s="179">
        <v>4.7113429326102602E-2</v>
      </c>
      <c r="AC278" s="179">
        <v>5.37339112224898E-2</v>
      </c>
      <c r="AD278" s="179">
        <v>6.5924798581547095E-2</v>
      </c>
      <c r="AE278" s="179">
        <v>8.3676090675334394E-2</v>
      </c>
      <c r="AF278" s="179">
        <v>7.5515496676162405E-2</v>
      </c>
      <c r="AG278" s="179">
        <v>7.1205182933952602E-2</v>
      </c>
      <c r="AH278" s="179">
        <v>7.2905306683780105E-2</v>
      </c>
      <c r="AI278" s="179">
        <v>8.3476076116531198E-2</v>
      </c>
      <c r="AJ278" s="179">
        <v>0.11985872436283999</v>
      </c>
      <c r="AK278" s="179">
        <v>0.10010728668101999</v>
      </c>
      <c r="AL278" s="179">
        <v>0.19828443286958999</v>
      </c>
      <c r="AM278" s="135"/>
    </row>
    <row r="279" spans="1:39" x14ac:dyDescent="0.45">
      <c r="A279" s="76" t="s">
        <v>219</v>
      </c>
      <c r="B279" s="76" t="s">
        <v>83</v>
      </c>
      <c r="C279" s="76" t="s">
        <v>899</v>
      </c>
      <c r="D279" s="176">
        <v>2.2126010523931798</v>
      </c>
      <c r="E279" s="176">
        <v>4.51932895615915E-2</v>
      </c>
      <c r="F279" s="176">
        <v>5.3443890112225098E-2</v>
      </c>
      <c r="G279" s="176">
        <v>5.4964000759129703E-2</v>
      </c>
      <c r="H279" s="176">
        <v>5.7384176920648899E-2</v>
      </c>
      <c r="I279" s="176">
        <v>7.0545134889901898E-2</v>
      </c>
      <c r="J279" s="176">
        <v>6.4334682839061394E-2</v>
      </c>
      <c r="K279" s="176">
        <v>6.5244749081616094E-2</v>
      </c>
      <c r="L279" s="176">
        <v>6.9395051176783296E-2</v>
      </c>
      <c r="M279" s="176">
        <v>7.5315482117359098E-2</v>
      </c>
      <c r="N279" s="176">
        <v>8.6596303233861693E-2</v>
      </c>
      <c r="O279" s="176">
        <v>7.3115321970523506E-2</v>
      </c>
      <c r="P279" s="176">
        <v>6.5944800037427406E-2</v>
      </c>
      <c r="Q279" s="176">
        <v>6.0184380743894199E-2</v>
      </c>
      <c r="R279" s="176">
        <v>6.4584701037565403E-2</v>
      </c>
      <c r="S279" s="176">
        <v>7.6975602955426006E-2</v>
      </c>
      <c r="T279" s="176">
        <v>5.3713909766609502E-2</v>
      </c>
      <c r="U279" s="176">
        <v>6.5734784750684006E-2</v>
      </c>
      <c r="V279" s="179">
        <v>4.3133139605918198E-2</v>
      </c>
      <c r="W279" s="179">
        <v>4.9993638972869202E-2</v>
      </c>
      <c r="X279" s="179">
        <v>5.2263804215286001E-2</v>
      </c>
      <c r="Y279" s="179">
        <v>5.12037270536288E-2</v>
      </c>
      <c r="Z279" s="179">
        <v>5.8134231516160997E-2</v>
      </c>
      <c r="AA279" s="179">
        <v>5.4903996391488699E-2</v>
      </c>
      <c r="AB279" s="179">
        <v>5.7564190023571798E-2</v>
      </c>
      <c r="AC279" s="179">
        <v>6.2944581655378903E-2</v>
      </c>
      <c r="AD279" s="179">
        <v>6.9045025698877605E-2</v>
      </c>
      <c r="AE279" s="179">
        <v>8.0985894859430904E-2</v>
      </c>
      <c r="AF279" s="179">
        <v>6.8895014779775193E-2</v>
      </c>
      <c r="AG279" s="179">
        <v>6.3854647897933603E-2</v>
      </c>
      <c r="AH279" s="179">
        <v>6.2254531427507698E-2</v>
      </c>
      <c r="AI279" s="179">
        <v>6.7494912868152498E-2</v>
      </c>
      <c r="AJ279" s="179">
        <v>8.4456147454667105E-2</v>
      </c>
      <c r="AK279" s="179">
        <v>6.3224602037703401E-2</v>
      </c>
      <c r="AL279" s="179">
        <v>0.119578703980516</v>
      </c>
      <c r="AM279" s="135"/>
    </row>
    <row r="280" spans="1:39" x14ac:dyDescent="0.45">
      <c r="A280" s="76" t="s">
        <v>219</v>
      </c>
      <c r="B280" s="76" t="s">
        <v>83</v>
      </c>
      <c r="C280" s="76" t="s">
        <v>900</v>
      </c>
      <c r="D280" s="176">
        <v>2.4207162008279401</v>
      </c>
      <c r="E280" s="176">
        <v>3.8582808393144499E-2</v>
      </c>
      <c r="F280" s="176">
        <v>4.6783405304077298E-2</v>
      </c>
      <c r="G280" s="176">
        <v>5.1493748163893502E-2</v>
      </c>
      <c r="H280" s="176">
        <v>5.3993930148934E-2</v>
      </c>
      <c r="I280" s="176">
        <v>5.5854065545804098E-2</v>
      </c>
      <c r="J280" s="176">
        <v>5.3623903215147997E-2</v>
      </c>
      <c r="K280" s="176">
        <v>5.8064226420579901E-2</v>
      </c>
      <c r="L280" s="176">
        <v>6.4594701765505594E-2</v>
      </c>
      <c r="M280" s="176">
        <v>6.9995094853192996E-2</v>
      </c>
      <c r="N280" s="176">
        <v>8.4996186763435802E-2</v>
      </c>
      <c r="O280" s="176">
        <v>7.1165180022191896E-2</v>
      </c>
      <c r="P280" s="176">
        <v>6.7734930338716401E-2</v>
      </c>
      <c r="Q280" s="176">
        <v>7.8775733984655094E-2</v>
      </c>
      <c r="R280" s="176">
        <v>8.9396507057107097E-2</v>
      </c>
      <c r="S280" s="176">
        <v>0.10441760042323001</v>
      </c>
      <c r="T280" s="176">
        <v>7.3115321970523506E-2</v>
      </c>
      <c r="U280" s="176">
        <v>0.105217658658443</v>
      </c>
      <c r="V280" s="179">
        <v>3.4202489555353599E-2</v>
      </c>
      <c r="W280" s="179">
        <v>4.6373375458530597E-2</v>
      </c>
      <c r="X280" s="179">
        <v>4.8293515223041698E-2</v>
      </c>
      <c r="Y280" s="179">
        <v>5.0703690656620698E-2</v>
      </c>
      <c r="Z280" s="179">
        <v>4.7753475914273001E-2</v>
      </c>
      <c r="AA280" s="179">
        <v>4.1983055892799603E-2</v>
      </c>
      <c r="AB280" s="179">
        <v>4.8213509399520398E-2</v>
      </c>
      <c r="AC280" s="179">
        <v>5.8924289023433801E-2</v>
      </c>
      <c r="AD280" s="179">
        <v>6.62748240594528E-2</v>
      </c>
      <c r="AE280" s="179">
        <v>8.2596012057797E-2</v>
      </c>
      <c r="AF280" s="179">
        <v>7.2265260095609796E-2</v>
      </c>
      <c r="AG280" s="179">
        <v>7.2965311051421095E-2</v>
      </c>
      <c r="AH280" s="179">
        <v>8.0795881028567801E-2</v>
      </c>
      <c r="AI280" s="179">
        <v>9.4536881218350299E-2</v>
      </c>
      <c r="AJ280" s="179">
        <v>0.114418328363392</v>
      </c>
      <c r="AK280" s="179">
        <v>9.0686600961387906E-2</v>
      </c>
      <c r="AL280" s="179">
        <v>0.20192469783980899</v>
      </c>
      <c r="AM280" s="135"/>
    </row>
    <row r="281" spans="1:39" x14ac:dyDescent="0.45">
      <c r="A281" s="76" t="s">
        <v>219</v>
      </c>
      <c r="B281" s="76" t="s">
        <v>83</v>
      </c>
      <c r="C281" s="76" t="s">
        <v>901</v>
      </c>
      <c r="D281" s="176">
        <v>5.1379539850816904</v>
      </c>
      <c r="E281" s="176">
        <v>0.101657399511746</v>
      </c>
      <c r="F281" s="176">
        <v>0.116598487054347</v>
      </c>
      <c r="G281" s="176">
        <v>0.12166885612000899</v>
      </c>
      <c r="H281" s="176">
        <v>0.123739006803623</v>
      </c>
      <c r="I281" s="176">
        <v>0.13844007687566101</v>
      </c>
      <c r="J281" s="176">
        <v>0.13301968233209299</v>
      </c>
      <c r="K281" s="176">
        <v>0.13951015476525799</v>
      </c>
      <c r="L281" s="176">
        <v>0.14935087105837799</v>
      </c>
      <c r="M281" s="176">
        <v>0.16968235096072701</v>
      </c>
      <c r="N281" s="176">
        <v>0.199634531141511</v>
      </c>
      <c r="O281" s="176">
        <v>0.16071169799840099</v>
      </c>
      <c r="P281" s="176">
        <v>0.14444051363975799</v>
      </c>
      <c r="Q281" s="176">
        <v>0.145430585705834</v>
      </c>
      <c r="R281" s="176">
        <v>0.16536203649057701</v>
      </c>
      <c r="S281" s="176">
        <v>0.188213699833847</v>
      </c>
      <c r="T281" s="176">
        <v>0.13213961827335899</v>
      </c>
      <c r="U281" s="176">
        <v>0.17358263485739001</v>
      </c>
      <c r="V281" s="179">
        <v>9.5546954740306597E-2</v>
      </c>
      <c r="W281" s="179">
        <v>0.11134810488576199</v>
      </c>
      <c r="X281" s="179">
        <v>0.116018444833818</v>
      </c>
      <c r="Y281" s="179">
        <v>0.118178602068893</v>
      </c>
      <c r="Z281" s="179">
        <v>0.122998952936051</v>
      </c>
      <c r="AA281" s="179">
        <v>0.11654848341464701</v>
      </c>
      <c r="AB281" s="179">
        <v>0.12573915239165501</v>
      </c>
      <c r="AC281" s="179">
        <v>0.14342043938986199</v>
      </c>
      <c r="AD281" s="179">
        <v>0.16291185814523701</v>
      </c>
      <c r="AE281" s="179">
        <v>0.19575424870072899</v>
      </c>
      <c r="AF281" s="179">
        <v>0.16408194331423601</v>
      </c>
      <c r="AG281" s="179">
        <v>0.150160930021531</v>
      </c>
      <c r="AH281" s="179">
        <v>0.15217107633750299</v>
      </c>
      <c r="AI281" s="179">
        <v>0.17567278699688399</v>
      </c>
      <c r="AJ281" s="179">
        <v>0.20841517027297399</v>
      </c>
      <c r="AK281" s="179">
        <v>0.164021938946595</v>
      </c>
      <c r="AL281" s="179">
        <v>0.311782694262487</v>
      </c>
      <c r="AM281" s="135"/>
    </row>
    <row r="282" spans="1:39" x14ac:dyDescent="0.45">
      <c r="A282" s="76" t="s">
        <v>219</v>
      </c>
      <c r="B282" s="76" t="s">
        <v>83</v>
      </c>
      <c r="C282" s="76" t="s">
        <v>902</v>
      </c>
      <c r="D282" s="176">
        <v>0.85448219666331104</v>
      </c>
      <c r="E282" s="176">
        <v>1.36009899986202E-2</v>
      </c>
      <c r="F282" s="176">
        <v>1.64511974615663E-2</v>
      </c>
      <c r="G282" s="176">
        <v>1.8951379446606801E-2</v>
      </c>
      <c r="H282" s="176">
        <v>1.8451343049598699E-2</v>
      </c>
      <c r="I282" s="176">
        <v>1.7051241137976E-2</v>
      </c>
      <c r="J282" s="176">
        <v>1.7141247689437498E-2</v>
      </c>
      <c r="K282" s="176">
        <v>1.8851372167205099E-2</v>
      </c>
      <c r="L282" s="176">
        <v>2.10915352258014E-2</v>
      </c>
      <c r="M282" s="176">
        <v>2.3861736865226201E-2</v>
      </c>
      <c r="N282" s="176">
        <v>2.7792022945709899E-2</v>
      </c>
      <c r="O282" s="176">
        <v>2.35017106593804E-2</v>
      </c>
      <c r="P282" s="176">
        <v>2.27916589756289E-2</v>
      </c>
      <c r="Q282" s="176">
        <v>2.9012111754409601E-2</v>
      </c>
      <c r="R282" s="176">
        <v>3.4552515033259297E-2</v>
      </c>
      <c r="S282" s="176">
        <v>3.80127669005553E-2</v>
      </c>
      <c r="T282" s="176">
        <v>2.26516487844667E-2</v>
      </c>
      <c r="U282" s="176">
        <v>4.3913196385250798E-2</v>
      </c>
      <c r="V282" s="179">
        <v>1.33209696162956E-2</v>
      </c>
      <c r="W282" s="179">
        <v>1.6161176351301602E-2</v>
      </c>
      <c r="X282" s="179">
        <v>1.69112309468137E-2</v>
      </c>
      <c r="Y282" s="179">
        <v>1.8111318299633201E-2</v>
      </c>
      <c r="Z282" s="179">
        <v>1.56811414101738E-2</v>
      </c>
      <c r="AA282" s="179">
        <v>1.46310649764568E-2</v>
      </c>
      <c r="AB282" s="179">
        <v>1.6171177079241799E-2</v>
      </c>
      <c r="AC282" s="179">
        <v>1.8921377262786299E-2</v>
      </c>
      <c r="AD282" s="179">
        <v>2.2771657519748599E-2</v>
      </c>
      <c r="AE282" s="179">
        <v>2.5871883181198801E-2</v>
      </c>
      <c r="AF282" s="179">
        <v>2.2381629130082299E-2</v>
      </c>
      <c r="AG282" s="179">
        <v>2.4051750696089301E-2</v>
      </c>
      <c r="AH282" s="179">
        <v>2.91821241293924E-2</v>
      </c>
      <c r="AI282" s="179">
        <v>3.4032477180370897E-2</v>
      </c>
      <c r="AJ282" s="179">
        <v>3.89128324151699E-2</v>
      </c>
      <c r="AK282" s="179">
        <v>3.00321860043061E-2</v>
      </c>
      <c r="AL282" s="179">
        <v>8.9656525983551297E-2</v>
      </c>
      <c r="AM282" s="135"/>
    </row>
    <row r="283" spans="1:39" x14ac:dyDescent="0.45">
      <c r="A283" s="78" t="s">
        <v>217</v>
      </c>
      <c r="B283" s="78" t="s">
        <v>84</v>
      </c>
      <c r="C283" s="78" t="s">
        <v>903</v>
      </c>
      <c r="D283" s="175">
        <v>13.5620871669329</v>
      </c>
      <c r="E283" s="175">
        <v>0.23231691004996</v>
      </c>
      <c r="F283" s="175">
        <v>0.27591008314112597</v>
      </c>
      <c r="G283" s="175">
        <v>0.29503147496271598</v>
      </c>
      <c r="H283" s="175">
        <v>0.31103263966697497</v>
      </c>
      <c r="I283" s="175">
        <v>0.30928251227744602</v>
      </c>
      <c r="J283" s="175">
        <v>0.29136120780867603</v>
      </c>
      <c r="K283" s="175">
        <v>0.311242654953718</v>
      </c>
      <c r="L283" s="175">
        <v>0.35873611194154698</v>
      </c>
      <c r="M283" s="175">
        <v>0.41017985646574001</v>
      </c>
      <c r="N283" s="175">
        <v>0.498096255787703</v>
      </c>
      <c r="O283" s="175">
        <v>0.40902977275262098</v>
      </c>
      <c r="P283" s="175">
        <v>0.38443798274776297</v>
      </c>
      <c r="Q283" s="175">
        <v>0.40896976838498</v>
      </c>
      <c r="R283" s="175">
        <v>0.48365520464210898</v>
      </c>
      <c r="S283" s="175">
        <v>0.56252094517822504</v>
      </c>
      <c r="T283" s="175">
        <v>0.37708744771174402</v>
      </c>
      <c r="U283" s="175">
        <v>0.53183871185780895</v>
      </c>
      <c r="V283" s="178">
        <v>0.22112609548491899</v>
      </c>
      <c r="W283" s="178">
        <v>0.25896885001049202</v>
      </c>
      <c r="X283" s="178">
        <v>0.28360064292711101</v>
      </c>
      <c r="Y283" s="178">
        <v>0.29644157760227902</v>
      </c>
      <c r="Z283" s="178">
        <v>0.28659086058121902</v>
      </c>
      <c r="AA283" s="178">
        <v>0.26073897885590103</v>
      </c>
      <c r="AB283" s="178">
        <v>0.28874101708835398</v>
      </c>
      <c r="AC283" s="178">
        <v>0.35041550629533202</v>
      </c>
      <c r="AD283" s="178">
        <v>0.40316934617968597</v>
      </c>
      <c r="AE283" s="178">
        <v>0.48151504886291402</v>
      </c>
      <c r="AF283" s="178">
        <v>0.427831141280125</v>
      </c>
      <c r="AG283" s="178">
        <v>0.40825971670122801</v>
      </c>
      <c r="AH283" s="178">
        <v>0.44092209415379702</v>
      </c>
      <c r="AI283" s="178">
        <v>0.51606756389617403</v>
      </c>
      <c r="AJ283" s="178">
        <v>0.64934726515471097</v>
      </c>
      <c r="AK283" s="178">
        <v>0.49567607962618299</v>
      </c>
      <c r="AL283" s="178">
        <v>1.0419458419016501</v>
      </c>
      <c r="AM283" s="135"/>
    </row>
    <row r="284" spans="1:39" x14ac:dyDescent="0.45">
      <c r="A284" s="76" t="s">
        <v>219</v>
      </c>
      <c r="B284" s="76" t="s">
        <v>84</v>
      </c>
      <c r="C284" s="76" t="s">
        <v>904</v>
      </c>
      <c r="D284" s="176">
        <v>1.38384072799196</v>
      </c>
      <c r="E284" s="176">
        <v>2.36517215784828E-2</v>
      </c>
      <c r="F284" s="176">
        <v>2.7431996739864E-2</v>
      </c>
      <c r="G284" s="176">
        <v>3.0252202018989701E-2</v>
      </c>
      <c r="H284" s="176">
        <v>3.13522820924075E-2</v>
      </c>
      <c r="I284" s="176">
        <v>3.0192197651348701E-2</v>
      </c>
      <c r="J284" s="176">
        <v>2.90521146661703E-2</v>
      </c>
      <c r="K284" s="176">
        <v>3.0722236232177302E-2</v>
      </c>
      <c r="L284" s="176">
        <v>3.36324480627644E-2</v>
      </c>
      <c r="M284" s="176">
        <v>3.9232855709255103E-2</v>
      </c>
      <c r="N284" s="176">
        <v>4.9523604759681601E-2</v>
      </c>
      <c r="O284" s="176">
        <v>4.2453090105987197E-2</v>
      </c>
      <c r="P284" s="176">
        <v>4.08129707238006E-2</v>
      </c>
      <c r="Q284" s="176">
        <v>4.3273149797080503E-2</v>
      </c>
      <c r="R284" s="176">
        <v>5.1163724141868198E-2</v>
      </c>
      <c r="S284" s="176">
        <v>5.74641827441702E-2</v>
      </c>
      <c r="T284" s="176">
        <v>3.86528134887257E-2</v>
      </c>
      <c r="U284" s="176">
        <v>5.9844355993928698E-2</v>
      </c>
      <c r="V284" s="179">
        <v>2.25316400491847E-2</v>
      </c>
      <c r="W284" s="179">
        <v>2.6991964710496901E-2</v>
      </c>
      <c r="X284" s="179">
        <v>2.9332135048494801E-2</v>
      </c>
      <c r="Y284" s="179">
        <v>3.0292204930750299E-2</v>
      </c>
      <c r="Z284" s="179">
        <v>2.9002111026469501E-2</v>
      </c>
      <c r="AA284" s="179">
        <v>2.6961962526676399E-2</v>
      </c>
      <c r="AB284" s="179">
        <v>2.8162049879495901E-2</v>
      </c>
      <c r="AC284" s="179">
        <v>3.4772531047942902E-2</v>
      </c>
      <c r="AD284" s="179">
        <v>3.9222854981314899E-2</v>
      </c>
      <c r="AE284" s="179">
        <v>4.90935734582547E-2</v>
      </c>
      <c r="AF284" s="179">
        <v>4.3523167995584498E-2</v>
      </c>
      <c r="AG284" s="179">
        <v>4.1733037694295497E-2</v>
      </c>
      <c r="AH284" s="179">
        <v>4.5143285921890701E-2</v>
      </c>
      <c r="AI284" s="179">
        <v>5.1083718318346898E-2</v>
      </c>
      <c r="AJ284" s="179">
        <v>6.3454618780327099E-2</v>
      </c>
      <c r="AK284" s="179">
        <v>5.1753767090337702E-2</v>
      </c>
      <c r="AL284" s="179">
        <v>0.112078158025394</v>
      </c>
      <c r="AM284" s="135"/>
    </row>
    <row r="285" spans="1:39" x14ac:dyDescent="0.45">
      <c r="A285" s="76" t="s">
        <v>219</v>
      </c>
      <c r="B285" s="76" t="s">
        <v>84</v>
      </c>
      <c r="C285" s="76" t="s">
        <v>905</v>
      </c>
      <c r="D285" s="176">
        <v>0.75524497331308504</v>
      </c>
      <c r="E285" s="176">
        <v>9.7807119254783199E-3</v>
      </c>
      <c r="F285" s="176">
        <v>1.19908728002541E-2</v>
      </c>
      <c r="G285" s="176">
        <v>1.4391047505892899E-2</v>
      </c>
      <c r="H285" s="176">
        <v>1.5841153057216398E-2</v>
      </c>
      <c r="I285" s="176">
        <v>1.2950942682509599E-2</v>
      </c>
      <c r="J285" s="176">
        <v>1.21208822634762E-2</v>
      </c>
      <c r="K285" s="176">
        <v>1.35709878147997E-2</v>
      </c>
      <c r="L285" s="176">
        <v>1.6611209108608901E-2</v>
      </c>
      <c r="M285" s="176">
        <v>2.03114784464688E-2</v>
      </c>
      <c r="N285" s="176">
        <v>2.6351918122326599E-2</v>
      </c>
      <c r="O285" s="176">
        <v>2.14215592478267E-2</v>
      </c>
      <c r="P285" s="176">
        <v>2.1051532314040802E-2</v>
      </c>
      <c r="Q285" s="176">
        <v>2.4991819122464499E-2</v>
      </c>
      <c r="R285" s="176">
        <v>3.0062188188126601E-2</v>
      </c>
      <c r="S285" s="176">
        <v>3.6702671540394097E-2</v>
      </c>
      <c r="T285" s="176">
        <v>2.6501929041429E-2</v>
      </c>
      <c r="U285" s="176">
        <v>3.9732892106263198E-2</v>
      </c>
      <c r="V285" s="179">
        <v>8.79063985940229E-3</v>
      </c>
      <c r="W285" s="179">
        <v>1.15208385870665E-2</v>
      </c>
      <c r="X285" s="179">
        <v>1.37710023736029E-2</v>
      </c>
      <c r="Y285" s="179">
        <v>1.54011210278493E-2</v>
      </c>
      <c r="Z285" s="179">
        <v>1.2600917204604E-2</v>
      </c>
      <c r="AA285" s="179">
        <v>1.1310823300323101E-2</v>
      </c>
      <c r="AB285" s="179">
        <v>1.2130882991416399E-2</v>
      </c>
      <c r="AC285" s="179">
        <v>1.5631137770473001E-2</v>
      </c>
      <c r="AD285" s="179">
        <v>1.9541422395076301E-2</v>
      </c>
      <c r="AE285" s="179">
        <v>2.42917681666532E-2</v>
      </c>
      <c r="AF285" s="179">
        <v>2.2131610931578199E-2</v>
      </c>
      <c r="AG285" s="179">
        <v>2.2231618210979898E-2</v>
      </c>
      <c r="AH285" s="179">
        <v>2.69119588869756E-2</v>
      </c>
      <c r="AI285" s="179">
        <v>3.07622391439379E-2</v>
      </c>
      <c r="AJ285" s="179">
        <v>4.1593027503133297E-2</v>
      </c>
      <c r="AK285" s="179">
        <v>3.3982473540670098E-2</v>
      </c>
      <c r="AL285" s="179">
        <v>7.8255696131766694E-2</v>
      </c>
      <c r="AM285" s="135"/>
    </row>
    <row r="286" spans="1:39" x14ac:dyDescent="0.45">
      <c r="A286" s="76" t="s">
        <v>219</v>
      </c>
      <c r="B286" s="76" t="s">
        <v>84</v>
      </c>
      <c r="C286" s="76" t="s">
        <v>906</v>
      </c>
      <c r="D286" s="176">
        <v>2.4880511020490501</v>
      </c>
      <c r="E286" s="176">
        <v>4.5553315767437402E-2</v>
      </c>
      <c r="F286" s="176">
        <v>5.1753767090337702E-2</v>
      </c>
      <c r="G286" s="176">
        <v>5.7104156538324298E-2</v>
      </c>
      <c r="H286" s="176">
        <v>5.9574336339544301E-2</v>
      </c>
      <c r="I286" s="176">
        <v>6.0054371280672099E-2</v>
      </c>
      <c r="J286" s="176">
        <v>6.1344465184952998E-2</v>
      </c>
      <c r="K286" s="176">
        <v>6.2764568552456004E-2</v>
      </c>
      <c r="L286" s="176">
        <v>6.8554990029809706E-2</v>
      </c>
      <c r="M286" s="176">
        <v>7.6725584756921997E-2</v>
      </c>
      <c r="N286" s="176">
        <v>9.9007206607602594E-2</v>
      </c>
      <c r="O286" s="176">
        <v>7.9785807506611503E-2</v>
      </c>
      <c r="P286" s="176">
        <v>6.9485057728244704E-2</v>
      </c>
      <c r="Q286" s="176">
        <v>7.09151618236879E-2</v>
      </c>
      <c r="R286" s="176">
        <v>8.3436073204770603E-2</v>
      </c>
      <c r="S286" s="176">
        <v>9.6497023894622003E-2</v>
      </c>
      <c r="T286" s="176">
        <v>7.6105539624631902E-2</v>
      </c>
      <c r="U286" s="176">
        <v>9.0316574027601904E-2</v>
      </c>
      <c r="V286" s="179">
        <v>4.3433161444123097E-2</v>
      </c>
      <c r="W286" s="179">
        <v>4.8853555987690797E-2</v>
      </c>
      <c r="X286" s="179">
        <v>5.3973928693053702E-2</v>
      </c>
      <c r="Y286" s="179">
        <v>5.5414033516436999E-2</v>
      </c>
      <c r="Z286" s="179">
        <v>4.91035741861948E-2</v>
      </c>
      <c r="AA286" s="179">
        <v>4.8283514495101598E-2</v>
      </c>
      <c r="AB286" s="179">
        <v>5.3433889384284901E-2</v>
      </c>
      <c r="AC286" s="179">
        <v>6.3494621692087805E-2</v>
      </c>
      <c r="AD286" s="179">
        <v>7.5475493764401699E-2</v>
      </c>
      <c r="AE286" s="179">
        <v>9.52669343579821E-2</v>
      </c>
      <c r="AF286" s="179">
        <v>8.0945891947670295E-2</v>
      </c>
      <c r="AG286" s="179">
        <v>7.1945236801524606E-2</v>
      </c>
      <c r="AH286" s="179">
        <v>7.5865522154067999E-2</v>
      </c>
      <c r="AI286" s="179">
        <v>8.7826392770501596E-2</v>
      </c>
      <c r="AJ286" s="179">
        <v>0.11667849287786899</v>
      </c>
      <c r="AK286" s="179">
        <v>9.2776753100881806E-2</v>
      </c>
      <c r="AL286" s="179">
        <v>0.16630210491695199</v>
      </c>
      <c r="AM286" s="135"/>
    </row>
    <row r="287" spans="1:39" x14ac:dyDescent="0.45">
      <c r="A287" s="76" t="s">
        <v>219</v>
      </c>
      <c r="B287" s="76" t="s">
        <v>84</v>
      </c>
      <c r="C287" s="76" t="s">
        <v>907</v>
      </c>
      <c r="D287" s="176">
        <v>3.0609027991894702</v>
      </c>
      <c r="E287" s="176">
        <v>6.0544406949739997E-2</v>
      </c>
      <c r="F287" s="176">
        <v>7.0615139985482994E-2</v>
      </c>
      <c r="G287" s="176">
        <v>7.0825155272226395E-2</v>
      </c>
      <c r="H287" s="176">
        <v>7.5365485757059897E-2</v>
      </c>
      <c r="I287" s="176">
        <v>7.4115394764539697E-2</v>
      </c>
      <c r="J287" s="176">
        <v>7.0355121059038794E-2</v>
      </c>
      <c r="K287" s="176">
        <v>7.9175763102261598E-2</v>
      </c>
      <c r="L287" s="176">
        <v>8.88764692042186E-2</v>
      </c>
      <c r="M287" s="176">
        <v>0.100437310703046</v>
      </c>
      <c r="N287" s="176">
        <v>0.117868579502748</v>
      </c>
      <c r="O287" s="176">
        <v>9.4376869571307698E-2</v>
      </c>
      <c r="P287" s="176">
        <v>8.7996405145484402E-2</v>
      </c>
      <c r="Q287" s="176">
        <v>8.8846467020398195E-2</v>
      </c>
      <c r="R287" s="176">
        <v>9.8147144004748693E-2</v>
      </c>
      <c r="S287" s="176">
        <v>0.11401829924578601</v>
      </c>
      <c r="T287" s="176">
        <v>7.1675217147140202E-2</v>
      </c>
      <c r="U287" s="176">
        <v>0.10427759023206799</v>
      </c>
      <c r="V287" s="179">
        <v>5.8054225692639697E-2</v>
      </c>
      <c r="W287" s="179">
        <v>6.4694709044907206E-2</v>
      </c>
      <c r="X287" s="179">
        <v>6.9205037345920206E-2</v>
      </c>
      <c r="Y287" s="179">
        <v>7.2625286301455594E-2</v>
      </c>
      <c r="Z287" s="179">
        <v>7.2305263007370404E-2</v>
      </c>
      <c r="AA287" s="179">
        <v>6.6534842985897E-2</v>
      </c>
      <c r="AB287" s="179">
        <v>7.5135469014436199E-2</v>
      </c>
      <c r="AC287" s="179">
        <v>8.8366432079270404E-2</v>
      </c>
      <c r="AD287" s="179">
        <v>9.7247078490134101E-2</v>
      </c>
      <c r="AE287" s="179">
        <v>0.11288821698854699</v>
      </c>
      <c r="AF287" s="179">
        <v>9.7787117798902895E-2</v>
      </c>
      <c r="AG287" s="179">
        <v>9.20066970494893E-2</v>
      </c>
      <c r="AH287" s="179">
        <v>9.6397016615220404E-2</v>
      </c>
      <c r="AI287" s="179">
        <v>0.104697620805555</v>
      </c>
      <c r="AJ287" s="179">
        <v>0.128909383148687</v>
      </c>
      <c r="AK287" s="179">
        <v>9.5356940909443494E-2</v>
      </c>
      <c r="AL287" s="179">
        <v>0.20117464324429599</v>
      </c>
      <c r="AM287" s="135"/>
    </row>
    <row r="288" spans="1:39" x14ac:dyDescent="0.45">
      <c r="A288" s="76" t="s">
        <v>219</v>
      </c>
      <c r="B288" s="76" t="s">
        <v>84</v>
      </c>
      <c r="C288" s="76" t="s">
        <v>908</v>
      </c>
      <c r="D288" s="176">
        <v>2.48070056701303</v>
      </c>
      <c r="E288" s="176">
        <v>4.2363083554525699E-2</v>
      </c>
      <c r="F288" s="176">
        <v>5.1313735060970603E-2</v>
      </c>
      <c r="G288" s="176">
        <v>5.2913851531396501E-2</v>
      </c>
      <c r="H288" s="176">
        <v>5.7164160905965301E-2</v>
      </c>
      <c r="I288" s="176">
        <v>6.1364466640833303E-2</v>
      </c>
      <c r="J288" s="176">
        <v>5.3843919229831602E-2</v>
      </c>
      <c r="K288" s="176">
        <v>5.6384104126632702E-2</v>
      </c>
      <c r="L288" s="176">
        <v>6.6544843713837204E-2</v>
      </c>
      <c r="M288" s="176">
        <v>7.5765514874666401E-2</v>
      </c>
      <c r="N288" s="176">
        <v>8.9826538358534005E-2</v>
      </c>
      <c r="O288" s="176">
        <v>7.3905379477796296E-2</v>
      </c>
      <c r="P288" s="176">
        <v>6.96650708311677E-2</v>
      </c>
      <c r="Q288" s="176">
        <v>7.3645360551352096E-2</v>
      </c>
      <c r="R288" s="176">
        <v>9.0276571115841295E-2</v>
      </c>
      <c r="S288" s="176">
        <v>0.10750782535674</v>
      </c>
      <c r="T288" s="176">
        <v>6.8334974015126101E-2</v>
      </c>
      <c r="U288" s="176">
        <v>9.2146707240651604E-2</v>
      </c>
      <c r="V288" s="179">
        <v>4.0142921951809803E-2</v>
      </c>
      <c r="W288" s="179">
        <v>4.6803406759957603E-2</v>
      </c>
      <c r="X288" s="179">
        <v>5.0753694296321497E-2</v>
      </c>
      <c r="Y288" s="179">
        <v>5.4133940340096297E-2</v>
      </c>
      <c r="Z288" s="179">
        <v>5.4353956354779798E-2</v>
      </c>
      <c r="AA288" s="179">
        <v>4.6893413311419101E-2</v>
      </c>
      <c r="AB288" s="179">
        <v>5.3503894479866101E-2</v>
      </c>
      <c r="AC288" s="179">
        <v>6.4684708316967002E-2</v>
      </c>
      <c r="AD288" s="179">
        <v>7.5345484301179599E-2</v>
      </c>
      <c r="AE288" s="179">
        <v>8.5576228983965205E-2</v>
      </c>
      <c r="AF288" s="179">
        <v>7.7535643720075098E-2</v>
      </c>
      <c r="AG288" s="179">
        <v>7.4105394036599506E-2</v>
      </c>
      <c r="AH288" s="179">
        <v>7.8495713602330597E-2</v>
      </c>
      <c r="AI288" s="179">
        <v>9.7827120710663504E-2</v>
      </c>
      <c r="AJ288" s="179">
        <v>0.12139883646562501</v>
      </c>
      <c r="AK288" s="179">
        <v>8.7166344726451003E-2</v>
      </c>
      <c r="AL288" s="179">
        <v>0.18901375806906001</v>
      </c>
      <c r="AM288" s="135"/>
    </row>
    <row r="289" spans="1:39" x14ac:dyDescent="0.45">
      <c r="A289" s="76" t="s">
        <v>219</v>
      </c>
      <c r="B289" s="76" t="s">
        <v>84</v>
      </c>
      <c r="C289" s="76" t="s">
        <v>909</v>
      </c>
      <c r="D289" s="176">
        <v>2.57571748317251</v>
      </c>
      <c r="E289" s="176">
        <v>4.0982983098783399E-2</v>
      </c>
      <c r="F289" s="176">
        <v>5.0273659355193803E-2</v>
      </c>
      <c r="G289" s="176">
        <v>5.4553970913583098E-2</v>
      </c>
      <c r="H289" s="176">
        <v>5.6034078648726997E-2</v>
      </c>
      <c r="I289" s="176">
        <v>5.7404178376529197E-2</v>
      </c>
      <c r="J289" s="176">
        <v>5.2523823141730201E-2</v>
      </c>
      <c r="K289" s="176">
        <v>5.5264022597334601E-2</v>
      </c>
      <c r="L289" s="176">
        <v>6.6374831338854398E-2</v>
      </c>
      <c r="M289" s="176">
        <v>7.5525497404102498E-2</v>
      </c>
      <c r="N289" s="176">
        <v>9.0006551461456905E-2</v>
      </c>
      <c r="O289" s="176">
        <v>7.5675508323205007E-2</v>
      </c>
      <c r="P289" s="176">
        <v>7.2185254272088495E-2</v>
      </c>
      <c r="Q289" s="176">
        <v>7.8325701227347805E-2</v>
      </c>
      <c r="R289" s="176">
        <v>9.2546736358258094E-2</v>
      </c>
      <c r="S289" s="176">
        <v>0.108047864665509</v>
      </c>
      <c r="T289" s="176">
        <v>7.0605139257542901E-2</v>
      </c>
      <c r="U289" s="176">
        <v>0.10383755820270101</v>
      </c>
      <c r="V289" s="179">
        <v>3.94328702680583E-2</v>
      </c>
      <c r="W289" s="179">
        <v>4.78134802819139E-2</v>
      </c>
      <c r="X289" s="179">
        <v>5.2173797663824503E-2</v>
      </c>
      <c r="Y289" s="179">
        <v>5.3923925053352903E-2</v>
      </c>
      <c r="Z289" s="179">
        <v>5.5554043707599199E-2</v>
      </c>
      <c r="AA289" s="179">
        <v>4.9983638244929102E-2</v>
      </c>
      <c r="AB289" s="179">
        <v>5.3103865362259597E-2</v>
      </c>
      <c r="AC289" s="179">
        <v>6.6484839346196201E-2</v>
      </c>
      <c r="AD289" s="179">
        <v>7.5445491580581198E-2</v>
      </c>
      <c r="AE289" s="179">
        <v>8.9946547093815998E-2</v>
      </c>
      <c r="AF289" s="179">
        <v>8.2956038263642798E-2</v>
      </c>
      <c r="AG289" s="179">
        <v>8.0525861374183494E-2</v>
      </c>
      <c r="AH289" s="179">
        <v>8.7196346910271394E-2</v>
      </c>
      <c r="AI289" s="179">
        <v>0.103057501423368</v>
      </c>
      <c r="AJ289" s="179">
        <v>0.12988945448682301</v>
      </c>
      <c r="AK289" s="179">
        <v>9.8597176762055996E-2</v>
      </c>
      <c r="AL289" s="179">
        <v>0.20946524670669101</v>
      </c>
      <c r="AM289" s="135"/>
    </row>
    <row r="290" spans="1:39" x14ac:dyDescent="0.45">
      <c r="A290" s="76" t="s">
        <v>219</v>
      </c>
      <c r="B290" s="76" t="s">
        <v>84</v>
      </c>
      <c r="C290" s="76" t="s">
        <v>910</v>
      </c>
      <c r="D290" s="176">
        <v>0.33096409045171699</v>
      </c>
      <c r="E290" s="176">
        <v>4.2503093745688003E-3</v>
      </c>
      <c r="F290" s="176">
        <v>5.3203872641661197E-3</v>
      </c>
      <c r="G290" s="176">
        <v>6.2704564184815001E-3</v>
      </c>
      <c r="H290" s="176">
        <v>6.5504768008060304E-3</v>
      </c>
      <c r="I290" s="176">
        <v>5.2703836244653102E-3</v>
      </c>
      <c r="J290" s="176">
        <v>5.1503748891833703E-3</v>
      </c>
      <c r="K290" s="176">
        <v>5.4803989112087101E-3</v>
      </c>
      <c r="L290" s="176">
        <v>7.7105612418648098E-3</v>
      </c>
      <c r="M290" s="176">
        <v>9.0606595137866595E-3</v>
      </c>
      <c r="N290" s="176">
        <v>9.8607177489996103E-3</v>
      </c>
      <c r="O290" s="176">
        <v>8.4706165653171094E-3</v>
      </c>
      <c r="P290" s="176">
        <v>9.1606667931882803E-3</v>
      </c>
      <c r="Q290" s="176">
        <v>1.14608342194255E-2</v>
      </c>
      <c r="R290" s="176">
        <v>1.5621137042532899E-2</v>
      </c>
      <c r="S290" s="176">
        <v>1.69812360423949E-2</v>
      </c>
      <c r="T290" s="176">
        <v>9.8007133813586399E-3</v>
      </c>
      <c r="U290" s="176">
        <v>1.69012302188736E-2</v>
      </c>
      <c r="V290" s="179">
        <v>3.6802678819795702E-3</v>
      </c>
      <c r="W290" s="179">
        <v>5.1703763450636903E-3</v>
      </c>
      <c r="X290" s="179">
        <v>5.9304316685160003E-3</v>
      </c>
      <c r="Y290" s="179">
        <v>5.6104083744308196E-3</v>
      </c>
      <c r="Z290" s="179">
        <v>5.7604192935332404E-3</v>
      </c>
      <c r="AA290" s="179">
        <v>4.7203435877564096E-3</v>
      </c>
      <c r="AB290" s="179">
        <v>5.5104010950291996E-3</v>
      </c>
      <c r="AC290" s="179">
        <v>7.18052266103623E-3</v>
      </c>
      <c r="AD290" s="179">
        <v>8.2606012785737103E-3</v>
      </c>
      <c r="AE290" s="179">
        <v>9.7807119254783199E-3</v>
      </c>
      <c r="AF290" s="179">
        <v>9.1206638814276403E-3</v>
      </c>
      <c r="AG290" s="179">
        <v>1.02507461386659E-2</v>
      </c>
      <c r="AH290" s="179">
        <v>1.27009244840056E-2</v>
      </c>
      <c r="AI290" s="179">
        <v>1.6591207652728601E-2</v>
      </c>
      <c r="AJ290" s="179">
        <v>1.9221399100991101E-2</v>
      </c>
      <c r="AK290" s="179">
        <v>1.40510227559274E-2</v>
      </c>
      <c r="AL290" s="179">
        <v>3.4102482275952001E-2</v>
      </c>
      <c r="AM290" s="135"/>
    </row>
    <row r="291" spans="1:39" x14ac:dyDescent="0.45">
      <c r="A291" s="76" t="s">
        <v>219</v>
      </c>
      <c r="B291" s="76" t="s">
        <v>84</v>
      </c>
      <c r="C291" s="76" t="s">
        <v>911</v>
      </c>
      <c r="D291" s="176">
        <v>0.48666542375209798</v>
      </c>
      <c r="E291" s="176">
        <v>5.1903778009440198E-3</v>
      </c>
      <c r="F291" s="176">
        <v>7.2105248448567196E-3</v>
      </c>
      <c r="G291" s="176">
        <v>8.7206347638211605E-3</v>
      </c>
      <c r="H291" s="176">
        <v>9.1506660652481194E-3</v>
      </c>
      <c r="I291" s="176">
        <v>7.9305772565483705E-3</v>
      </c>
      <c r="J291" s="176">
        <v>6.9705073742928302E-3</v>
      </c>
      <c r="K291" s="176">
        <v>7.8805736168475592E-3</v>
      </c>
      <c r="L291" s="176">
        <v>1.0430759241588801E-2</v>
      </c>
      <c r="M291" s="176">
        <v>1.31209550574924E-2</v>
      </c>
      <c r="N291" s="176">
        <v>1.5651139226353299E-2</v>
      </c>
      <c r="O291" s="176">
        <v>1.2940941954569501E-2</v>
      </c>
      <c r="P291" s="176">
        <v>1.40810249397479E-2</v>
      </c>
      <c r="Q291" s="176">
        <v>1.7511274623223501E-2</v>
      </c>
      <c r="R291" s="176">
        <v>2.24016305859626E-2</v>
      </c>
      <c r="S291" s="176">
        <v>2.5301841688609598E-2</v>
      </c>
      <c r="T291" s="176">
        <v>1.54111217557895E-2</v>
      </c>
      <c r="U291" s="176">
        <v>2.4781803835721102E-2</v>
      </c>
      <c r="V291" s="179">
        <v>5.0603683377219103E-3</v>
      </c>
      <c r="W291" s="179">
        <v>7.1205182933952596E-3</v>
      </c>
      <c r="X291" s="179">
        <v>8.4606158373769502E-3</v>
      </c>
      <c r="Y291" s="179">
        <v>9.0406580579063395E-3</v>
      </c>
      <c r="Z291" s="179">
        <v>7.9105758006680505E-3</v>
      </c>
      <c r="AA291" s="179">
        <v>6.0504404037979402E-3</v>
      </c>
      <c r="AB291" s="179">
        <v>7.7605648815656202E-3</v>
      </c>
      <c r="AC291" s="179">
        <v>9.8007133813586399E-3</v>
      </c>
      <c r="AD291" s="179">
        <v>1.26309193884245E-2</v>
      </c>
      <c r="AE291" s="179">
        <v>1.4671067888217501E-2</v>
      </c>
      <c r="AF291" s="179">
        <v>1.3831006741243899E-2</v>
      </c>
      <c r="AG291" s="179">
        <v>1.5461125395490299E-2</v>
      </c>
      <c r="AH291" s="179">
        <v>1.82113255790348E-2</v>
      </c>
      <c r="AI291" s="179">
        <v>2.42217630710721E-2</v>
      </c>
      <c r="AJ291" s="179">
        <v>2.82020527912565E-2</v>
      </c>
      <c r="AK291" s="179">
        <v>2.1991600740415999E-2</v>
      </c>
      <c r="AL291" s="179">
        <v>5.1553752531534498E-2</v>
      </c>
      <c r="AM291" s="135"/>
    </row>
    <row r="292" spans="1:39" x14ac:dyDescent="0.45">
      <c r="A292" s="78" t="s">
        <v>217</v>
      </c>
      <c r="B292" s="78" t="s">
        <v>85</v>
      </c>
      <c r="C292" s="78" t="s">
        <v>912</v>
      </c>
      <c r="D292" s="175">
        <v>7.35002499889403</v>
      </c>
      <c r="E292" s="175">
        <v>0.12607917714162101</v>
      </c>
      <c r="F292" s="175">
        <v>0.14725071819094401</v>
      </c>
      <c r="G292" s="175">
        <v>0.154051213190254</v>
      </c>
      <c r="H292" s="175">
        <v>0.16431196005686</v>
      </c>
      <c r="I292" s="175">
        <v>0.162051795542383</v>
      </c>
      <c r="J292" s="175">
        <v>0.15538131000629499</v>
      </c>
      <c r="K292" s="175">
        <v>0.17511274623223499</v>
      </c>
      <c r="L292" s="175">
        <v>0.206675043611385</v>
      </c>
      <c r="M292" s="175">
        <v>0.231406843807406</v>
      </c>
      <c r="N292" s="175">
        <v>0.258348804878202</v>
      </c>
      <c r="O292" s="175">
        <v>0.22381629130082301</v>
      </c>
      <c r="P292" s="175">
        <v>0.22053605253645001</v>
      </c>
      <c r="Q292" s="175">
        <v>0.237077256549478</v>
      </c>
      <c r="R292" s="175">
        <v>0.27678014647192001</v>
      </c>
      <c r="S292" s="175">
        <v>0.307542385615858</v>
      </c>
      <c r="T292" s="175">
        <v>0.187673660525078</v>
      </c>
      <c r="U292" s="175">
        <v>0.28296059633894</v>
      </c>
      <c r="V292" s="178">
        <v>0.11886865229676399</v>
      </c>
      <c r="W292" s="178">
        <v>0.136759954581714</v>
      </c>
      <c r="X292" s="178">
        <v>0.146590670146893</v>
      </c>
      <c r="Y292" s="178">
        <v>0.156861417741439</v>
      </c>
      <c r="Z292" s="178">
        <v>0.15654139444735399</v>
      </c>
      <c r="AA292" s="178">
        <v>0.14364045540454501</v>
      </c>
      <c r="AB292" s="178">
        <v>0.16850226506378799</v>
      </c>
      <c r="AC292" s="178">
        <v>0.200394586464964</v>
      </c>
      <c r="AD292" s="178">
        <v>0.22460634880809599</v>
      </c>
      <c r="AE292" s="178">
        <v>0.26727945492876598</v>
      </c>
      <c r="AF292" s="178">
        <v>0.23192688166029399</v>
      </c>
      <c r="AG292" s="178">
        <v>0.23734727620386201</v>
      </c>
      <c r="AH292" s="178">
        <v>0.25035822325401302</v>
      </c>
      <c r="AI292" s="178">
        <v>0.29083116922784802</v>
      </c>
      <c r="AJ292" s="178">
        <v>0.32858391720195901</v>
      </c>
      <c r="AK292" s="178">
        <v>0.234087038895369</v>
      </c>
      <c r="AL292" s="178">
        <v>0.53978929057023795</v>
      </c>
      <c r="AM292" s="135"/>
    </row>
    <row r="293" spans="1:39" x14ac:dyDescent="0.45">
      <c r="A293" s="76" t="s">
        <v>219</v>
      </c>
      <c r="B293" s="76" t="s">
        <v>85</v>
      </c>
      <c r="C293" s="76" t="s">
        <v>913</v>
      </c>
      <c r="D293" s="176">
        <v>5.1691362547991098</v>
      </c>
      <c r="E293" s="176">
        <v>9.4886906696255893E-2</v>
      </c>
      <c r="F293" s="176">
        <v>0.109517971672713</v>
      </c>
      <c r="G293" s="176">
        <v>0.110928074312276</v>
      </c>
      <c r="H293" s="176">
        <v>0.11667849287786899</v>
      </c>
      <c r="I293" s="176">
        <v>0.118158600613013</v>
      </c>
      <c r="J293" s="176">
        <v>0.112558192966522</v>
      </c>
      <c r="K293" s="176">
        <v>0.128829377325165</v>
      </c>
      <c r="L293" s="176">
        <v>0.15006092274212901</v>
      </c>
      <c r="M293" s="176">
        <v>0.16844226069614701</v>
      </c>
      <c r="N293" s="176">
        <v>0.188693734774974</v>
      </c>
      <c r="O293" s="176">
        <v>0.16182177879975901</v>
      </c>
      <c r="P293" s="176">
        <v>0.154791267057826</v>
      </c>
      <c r="Q293" s="176">
        <v>0.16009165286611099</v>
      </c>
      <c r="R293" s="176">
        <v>0.18229326889327099</v>
      </c>
      <c r="S293" s="176">
        <v>0.20773512077304301</v>
      </c>
      <c r="T293" s="176">
        <v>0.12679922955331199</v>
      </c>
      <c r="U293" s="176">
        <v>0.177572925305514</v>
      </c>
      <c r="V293" s="179">
        <v>9.02365682040807E-2</v>
      </c>
      <c r="W293" s="179">
        <v>0.101897416982309</v>
      </c>
      <c r="X293" s="179">
        <v>0.106117724173058</v>
      </c>
      <c r="Y293" s="179">
        <v>0.112908218444428</v>
      </c>
      <c r="Z293" s="179">
        <v>0.115478405525049</v>
      </c>
      <c r="AA293" s="179">
        <v>0.108487896694876</v>
      </c>
      <c r="AB293" s="179">
        <v>0.12590916476663799</v>
      </c>
      <c r="AC293" s="179">
        <v>0.148590815734925</v>
      </c>
      <c r="AD293" s="179">
        <v>0.166142093269909</v>
      </c>
      <c r="AE293" s="179">
        <v>0.19790440520786301</v>
      </c>
      <c r="AF293" s="179">
        <v>0.16961234586514601</v>
      </c>
      <c r="AG293" s="179">
        <v>0.16863227452700999</v>
      </c>
      <c r="AH293" s="179">
        <v>0.17083243467384501</v>
      </c>
      <c r="AI293" s="179">
        <v>0.19780439792846199</v>
      </c>
      <c r="AJ293" s="179">
        <v>0.22488636919041999</v>
      </c>
      <c r="AK293" s="179">
        <v>0.157321451226687</v>
      </c>
      <c r="AL293" s="179">
        <v>0.33651449445850701</v>
      </c>
      <c r="AM293" s="135"/>
    </row>
    <row r="294" spans="1:39" x14ac:dyDescent="0.45">
      <c r="A294" s="76" t="s">
        <v>219</v>
      </c>
      <c r="B294" s="76" t="s">
        <v>85</v>
      </c>
      <c r="C294" s="76" t="s">
        <v>914</v>
      </c>
      <c r="D294" s="176">
        <v>1.4245636921642999</v>
      </c>
      <c r="E294" s="176">
        <v>2.11515395934424E-2</v>
      </c>
      <c r="F294" s="176">
        <v>2.4971817666584201E-2</v>
      </c>
      <c r="G294" s="176">
        <v>2.9892175813143899E-2</v>
      </c>
      <c r="H294" s="176">
        <v>3.2462362893765501E-2</v>
      </c>
      <c r="I294" s="176">
        <v>3.0422214393972399E-2</v>
      </c>
      <c r="J294" s="176">
        <v>2.9802169261682401E-2</v>
      </c>
      <c r="K294" s="176">
        <v>3.08222435115789E-2</v>
      </c>
      <c r="L294" s="176">
        <v>3.7652740694709502E-2</v>
      </c>
      <c r="M294" s="176">
        <v>4.2063061716320897E-2</v>
      </c>
      <c r="N294" s="176">
        <v>4.83235174068622E-2</v>
      </c>
      <c r="O294" s="176">
        <v>4.1693034782534902E-2</v>
      </c>
      <c r="P294" s="176">
        <v>4.3283150525020603E-2</v>
      </c>
      <c r="Q294" s="176">
        <v>4.5943344157103702E-2</v>
      </c>
      <c r="R294" s="176">
        <v>5.6824136155999801E-2</v>
      </c>
      <c r="S294" s="176">
        <v>6.4074663912617194E-2</v>
      </c>
      <c r="T294" s="176">
        <v>4.1393012944330003E-2</v>
      </c>
      <c r="U294" s="176">
        <v>6.6914870647623206E-2</v>
      </c>
      <c r="V294" s="179">
        <v>1.9661431130358301E-2</v>
      </c>
      <c r="W294" s="179">
        <v>2.3661722306423001E-2</v>
      </c>
      <c r="X294" s="179">
        <v>2.7862028041290999E-2</v>
      </c>
      <c r="Y294" s="179">
        <v>2.99721816366652E-2</v>
      </c>
      <c r="Z294" s="179">
        <v>2.7922032408931999E-2</v>
      </c>
      <c r="AA294" s="179">
        <v>2.4141757247550799E-2</v>
      </c>
      <c r="AB294" s="179">
        <v>2.78820294971713E-2</v>
      </c>
      <c r="AC294" s="179">
        <v>3.4392503386216702E-2</v>
      </c>
      <c r="AD294" s="179">
        <v>3.96428855548017E-2</v>
      </c>
      <c r="AE294" s="179">
        <v>4.72134366055042E-2</v>
      </c>
      <c r="AF294" s="179">
        <v>4.1643031142834103E-2</v>
      </c>
      <c r="AG294" s="179">
        <v>4.5023277186608798E-2</v>
      </c>
      <c r="AH294" s="179">
        <v>4.8513531237725303E-2</v>
      </c>
      <c r="AI294" s="179">
        <v>5.78642118617766E-2</v>
      </c>
      <c r="AJ294" s="179">
        <v>6.8955019147416197E-2</v>
      </c>
      <c r="AK294" s="179">
        <v>5.1373739428611599E-2</v>
      </c>
      <c r="AL294" s="179">
        <v>0.121148818267121</v>
      </c>
      <c r="AM294" s="135"/>
    </row>
    <row r="295" spans="1:39" x14ac:dyDescent="0.45">
      <c r="A295" s="76" t="s">
        <v>219</v>
      </c>
      <c r="B295" s="76" t="s">
        <v>85</v>
      </c>
      <c r="C295" s="76" t="s">
        <v>915</v>
      </c>
      <c r="D295" s="176">
        <v>0.75632505193062305</v>
      </c>
      <c r="E295" s="176">
        <v>1.0040730851922501E-2</v>
      </c>
      <c r="F295" s="176">
        <v>1.27609288516466E-2</v>
      </c>
      <c r="G295" s="176">
        <v>1.3230963064834201E-2</v>
      </c>
      <c r="H295" s="176">
        <v>1.51711042852256E-2</v>
      </c>
      <c r="I295" s="176">
        <v>1.34709805353981E-2</v>
      </c>
      <c r="J295" s="176">
        <v>1.30209477780908E-2</v>
      </c>
      <c r="K295" s="176">
        <v>1.5461125395490299E-2</v>
      </c>
      <c r="L295" s="176">
        <v>1.8961380174546901E-2</v>
      </c>
      <c r="M295" s="176">
        <v>2.09015213949383E-2</v>
      </c>
      <c r="N295" s="176">
        <v>2.1331552696365299E-2</v>
      </c>
      <c r="O295" s="176">
        <v>2.03014777185286E-2</v>
      </c>
      <c r="P295" s="176">
        <v>2.24616349536036E-2</v>
      </c>
      <c r="Q295" s="176">
        <v>3.1042259526262501E-2</v>
      </c>
      <c r="R295" s="176">
        <v>3.76627414226497E-2</v>
      </c>
      <c r="S295" s="176">
        <v>3.5732600930198401E-2</v>
      </c>
      <c r="T295" s="176">
        <v>1.9481418027435301E-2</v>
      </c>
      <c r="U295" s="176">
        <v>3.8472800385802801E-2</v>
      </c>
      <c r="V295" s="179">
        <v>8.9706529623252099E-3</v>
      </c>
      <c r="W295" s="179">
        <v>1.12008152929813E-2</v>
      </c>
      <c r="X295" s="179">
        <v>1.26109179325441E-2</v>
      </c>
      <c r="Y295" s="179">
        <v>1.39810176603463E-2</v>
      </c>
      <c r="Z295" s="179">
        <v>1.3140956513372701E-2</v>
      </c>
      <c r="AA295" s="179">
        <v>1.10108014621182E-2</v>
      </c>
      <c r="AB295" s="179">
        <v>1.4711070799978101E-2</v>
      </c>
      <c r="AC295" s="179">
        <v>1.7411267343821799E-2</v>
      </c>
      <c r="AD295" s="179">
        <v>1.8821369983384701E-2</v>
      </c>
      <c r="AE295" s="179">
        <v>2.2161613115398701E-2</v>
      </c>
      <c r="AF295" s="179">
        <v>2.0671504652314598E-2</v>
      </c>
      <c r="AG295" s="179">
        <v>2.3691724490243499E-2</v>
      </c>
      <c r="AH295" s="179">
        <v>3.1012257342442E-2</v>
      </c>
      <c r="AI295" s="179">
        <v>3.5162559437609202E-2</v>
      </c>
      <c r="AJ295" s="179">
        <v>3.47425288641224E-2</v>
      </c>
      <c r="AK295" s="179">
        <v>2.5391848240070999E-2</v>
      </c>
      <c r="AL295" s="179">
        <v>8.2125977844609399E-2</v>
      </c>
      <c r="AM295" s="135"/>
    </row>
    <row r="296" spans="1:39" x14ac:dyDescent="0.45">
      <c r="A296" s="78" t="s">
        <v>217</v>
      </c>
      <c r="B296" s="78" t="s">
        <v>86</v>
      </c>
      <c r="C296" s="78" t="s">
        <v>916</v>
      </c>
      <c r="D296" s="175">
        <v>9.7396689380118993</v>
      </c>
      <c r="E296" s="175">
        <v>0.17828297698926601</v>
      </c>
      <c r="F296" s="175">
        <v>0.20932523651552801</v>
      </c>
      <c r="G296" s="175">
        <v>0.220766069279074</v>
      </c>
      <c r="H296" s="175">
        <v>0.23297695809401101</v>
      </c>
      <c r="I296" s="175">
        <v>0.240227485850629</v>
      </c>
      <c r="J296" s="175">
        <v>0.22619646455058101</v>
      </c>
      <c r="K296" s="175">
        <v>0.246857968474956</v>
      </c>
      <c r="L296" s="175">
        <v>0.27671014137633898</v>
      </c>
      <c r="M296" s="175">
        <v>0.32303351319516899</v>
      </c>
      <c r="N296" s="175">
        <v>0.37624738656477003</v>
      </c>
      <c r="O296" s="175">
        <v>0.30588226477779101</v>
      </c>
      <c r="P296" s="175">
        <v>0.279940376501011</v>
      </c>
      <c r="Q296" s="175">
        <v>0.28857100471337099</v>
      </c>
      <c r="R296" s="175">
        <v>0.32001329335723999</v>
      </c>
      <c r="S296" s="175">
        <v>0.38821825790914399</v>
      </c>
      <c r="T296" s="175">
        <v>0.243847749364967</v>
      </c>
      <c r="U296" s="175">
        <v>0.35789605079457298</v>
      </c>
      <c r="V296" s="178">
        <v>0.17047240846799899</v>
      </c>
      <c r="W296" s="178">
        <v>0.19713434915647099</v>
      </c>
      <c r="X296" s="178">
        <v>0.20985527509635701</v>
      </c>
      <c r="Y296" s="178">
        <v>0.22179614425690999</v>
      </c>
      <c r="Z296" s="178">
        <v>0.22054605326439</v>
      </c>
      <c r="AA296" s="178">
        <v>0.204634895111592</v>
      </c>
      <c r="AB296" s="178">
        <v>0.23158685691032899</v>
      </c>
      <c r="AC296" s="178">
        <v>0.26851954519334598</v>
      </c>
      <c r="AD296" s="178">
        <v>0.31587299199001301</v>
      </c>
      <c r="AE296" s="178">
        <v>0.36637666808783098</v>
      </c>
      <c r="AF296" s="178">
        <v>0.304812186888194</v>
      </c>
      <c r="AG296" s="178">
        <v>0.290611153213164</v>
      </c>
      <c r="AH296" s="178">
        <v>0.30362210026331499</v>
      </c>
      <c r="AI296" s="178">
        <v>0.342124902832938</v>
      </c>
      <c r="AJ296" s="178">
        <v>0.42815116457420999</v>
      </c>
      <c r="AK296" s="178">
        <v>0.30144194157235898</v>
      </c>
      <c r="AL296" s="178">
        <v>0.64711710282405499</v>
      </c>
      <c r="AM296" s="135"/>
    </row>
    <row r="297" spans="1:39" x14ac:dyDescent="0.45">
      <c r="A297" s="76" t="s">
        <v>219</v>
      </c>
      <c r="B297" s="76" t="s">
        <v>86</v>
      </c>
      <c r="C297" s="76" t="s">
        <v>917</v>
      </c>
      <c r="D297" s="176">
        <v>0.277350187964509</v>
      </c>
      <c r="E297" s="176">
        <v>3.7402722496205402E-3</v>
      </c>
      <c r="F297" s="176">
        <v>4.4003202936712298E-3</v>
      </c>
      <c r="G297" s="176">
        <v>4.7503457715768896E-3</v>
      </c>
      <c r="H297" s="176">
        <v>5.2903850803456302E-3</v>
      </c>
      <c r="I297" s="176">
        <v>4.90035669067932E-3</v>
      </c>
      <c r="J297" s="176">
        <v>4.7103428598162496E-3</v>
      </c>
      <c r="K297" s="176">
        <v>4.89035596273916E-3</v>
      </c>
      <c r="L297" s="176">
        <v>6.2704564184815001E-3</v>
      </c>
      <c r="M297" s="176">
        <v>7.7705656095057802E-3</v>
      </c>
      <c r="N297" s="176">
        <v>8.4506151094367894E-3</v>
      </c>
      <c r="O297" s="176">
        <v>7.7705656095057802E-3</v>
      </c>
      <c r="P297" s="176">
        <v>8.2305990947532295E-3</v>
      </c>
      <c r="Q297" s="176">
        <v>1.00507315798627E-2</v>
      </c>
      <c r="R297" s="176">
        <v>1.2030875712014701E-2</v>
      </c>
      <c r="S297" s="176">
        <v>1.46010627926363E-2</v>
      </c>
      <c r="T297" s="176">
        <v>8.9206493226244004E-3</v>
      </c>
      <c r="U297" s="176">
        <v>1.4961088998482201E-2</v>
      </c>
      <c r="V297" s="179">
        <v>3.8502802569623201E-3</v>
      </c>
      <c r="W297" s="179">
        <v>4.00029117606475E-3</v>
      </c>
      <c r="X297" s="179">
        <v>4.2603101025089603E-3</v>
      </c>
      <c r="Y297" s="179">
        <v>4.4203217495515498E-3</v>
      </c>
      <c r="Z297" s="179">
        <v>4.2203071907483099E-3</v>
      </c>
      <c r="AA297" s="179">
        <v>3.9202853525434596E-3</v>
      </c>
      <c r="AB297" s="179">
        <v>5.2803843524054702E-3</v>
      </c>
      <c r="AC297" s="179">
        <v>5.9904360361569698E-3</v>
      </c>
      <c r="AD297" s="179">
        <v>7.1405197492755796E-3</v>
      </c>
      <c r="AE297" s="179">
        <v>8.3206056462146894E-3</v>
      </c>
      <c r="AF297" s="179">
        <v>7.7505641536254602E-3</v>
      </c>
      <c r="AG297" s="179">
        <v>8.7806391314621292E-3</v>
      </c>
      <c r="AH297" s="179">
        <v>1.04107577857085E-2</v>
      </c>
      <c r="AI297" s="179">
        <v>1.26709223001851E-2</v>
      </c>
      <c r="AJ297" s="179">
        <v>1.5161103557285401E-2</v>
      </c>
      <c r="AK297" s="179">
        <v>1.12908218444428E-2</v>
      </c>
      <c r="AL297" s="179">
        <v>2.81420484236155E-2</v>
      </c>
      <c r="AM297" s="135"/>
    </row>
    <row r="298" spans="1:39" x14ac:dyDescent="0.45">
      <c r="A298" s="76" t="s">
        <v>219</v>
      </c>
      <c r="B298" s="76" t="s">
        <v>86</v>
      </c>
      <c r="C298" s="76" t="s">
        <v>918</v>
      </c>
      <c r="D298" s="176">
        <v>5.3396686676347498</v>
      </c>
      <c r="E298" s="176">
        <v>9.9997278673678594E-2</v>
      </c>
      <c r="F298" s="176">
        <v>0.11678850088521001</v>
      </c>
      <c r="G298" s="176">
        <v>0.122808939105188</v>
      </c>
      <c r="H298" s="176">
        <v>0.12879937514134501</v>
      </c>
      <c r="I298" s="176">
        <v>0.12987945375888199</v>
      </c>
      <c r="J298" s="176">
        <v>0.123168965311034</v>
      </c>
      <c r="K298" s="176">
        <v>0.134639800258399</v>
      </c>
      <c r="L298" s="176">
        <v>0.15462125468284299</v>
      </c>
      <c r="M298" s="176">
        <v>0.179873092731752</v>
      </c>
      <c r="N298" s="176">
        <v>0.21469562741939499</v>
      </c>
      <c r="O298" s="176">
        <v>0.17409267198233799</v>
      </c>
      <c r="P298" s="176">
        <v>0.15613136460180699</v>
      </c>
      <c r="Q298" s="176">
        <v>0.155211297631312</v>
      </c>
      <c r="R298" s="176">
        <v>0.16794222429913799</v>
      </c>
      <c r="S298" s="176">
        <v>0.20328479683967099</v>
      </c>
      <c r="T298" s="176">
        <v>0.12956943119273701</v>
      </c>
      <c r="U298" s="176">
        <v>0.185483501106182</v>
      </c>
      <c r="V298" s="179">
        <v>9.6467021710801501E-2</v>
      </c>
      <c r="W298" s="179">
        <v>0.11055804737849</v>
      </c>
      <c r="X298" s="179">
        <v>0.117018517627834</v>
      </c>
      <c r="Y298" s="179">
        <v>0.123428984237478</v>
      </c>
      <c r="Z298" s="179">
        <v>0.123498989333059</v>
      </c>
      <c r="AA298" s="179">
        <v>0.114078303613427</v>
      </c>
      <c r="AB298" s="179">
        <v>0.13090952873671899</v>
      </c>
      <c r="AC298" s="179">
        <v>0.15390120227115101</v>
      </c>
      <c r="AD298" s="179">
        <v>0.17930305123916199</v>
      </c>
      <c r="AE298" s="179">
        <v>0.21081534497861201</v>
      </c>
      <c r="AF298" s="179">
        <v>0.176132820482131</v>
      </c>
      <c r="AG298" s="179">
        <v>0.16271184358643401</v>
      </c>
      <c r="AH298" s="179">
        <v>0.162391820292349</v>
      </c>
      <c r="AI298" s="179">
        <v>0.18114318518015199</v>
      </c>
      <c r="AJ298" s="179">
        <v>0.22754656282250299</v>
      </c>
      <c r="AK298" s="179">
        <v>0.16139174749833199</v>
      </c>
      <c r="AL298" s="179">
        <v>0.33138412102520398</v>
      </c>
      <c r="AM298" s="135"/>
    </row>
    <row r="299" spans="1:39" x14ac:dyDescent="0.45">
      <c r="A299" s="76" t="s">
        <v>219</v>
      </c>
      <c r="B299" s="76" t="s">
        <v>86</v>
      </c>
      <c r="C299" s="76" t="s">
        <v>919</v>
      </c>
      <c r="D299" s="176">
        <v>4.1226500824126298</v>
      </c>
      <c r="E299" s="176">
        <v>7.4545426065966702E-2</v>
      </c>
      <c r="F299" s="176">
        <v>8.8136415336646706E-2</v>
      </c>
      <c r="G299" s="176">
        <v>9.3206784402308701E-2</v>
      </c>
      <c r="H299" s="176">
        <v>9.8887197872320698E-2</v>
      </c>
      <c r="I299" s="176">
        <v>0.105447675401067</v>
      </c>
      <c r="J299" s="176">
        <v>9.8317156379731499E-2</v>
      </c>
      <c r="K299" s="176">
        <v>0.107327812253817</v>
      </c>
      <c r="L299" s="176">
        <v>0.115818430275015</v>
      </c>
      <c r="M299" s="176">
        <v>0.135389854853912</v>
      </c>
      <c r="N299" s="176">
        <v>0.153101144035938</v>
      </c>
      <c r="O299" s="176">
        <v>0.124019027185947</v>
      </c>
      <c r="P299" s="176">
        <v>0.115578412804451</v>
      </c>
      <c r="Q299" s="176">
        <v>0.12330897550219599</v>
      </c>
      <c r="R299" s="176">
        <v>0.140040193346087</v>
      </c>
      <c r="S299" s="176">
        <v>0.17033239827683699</v>
      </c>
      <c r="T299" s="176">
        <v>0.105357668849605</v>
      </c>
      <c r="U299" s="176">
        <v>0.15745146068990901</v>
      </c>
      <c r="V299" s="179">
        <v>7.0155106500235598E-2</v>
      </c>
      <c r="W299" s="179">
        <v>8.2576010601916702E-2</v>
      </c>
      <c r="X299" s="179">
        <v>8.8576447366013805E-2</v>
      </c>
      <c r="Y299" s="179">
        <v>9.3946838269880706E-2</v>
      </c>
      <c r="Z299" s="179">
        <v>9.2826756740582606E-2</v>
      </c>
      <c r="AA299" s="179">
        <v>8.6636306145622399E-2</v>
      </c>
      <c r="AB299" s="179">
        <v>9.53969438212042E-2</v>
      </c>
      <c r="AC299" s="179">
        <v>0.108627906886038</v>
      </c>
      <c r="AD299" s="179">
        <v>0.12942942100157501</v>
      </c>
      <c r="AE299" s="179">
        <v>0.14724071746300299</v>
      </c>
      <c r="AF299" s="179">
        <v>0.120928802252437</v>
      </c>
      <c r="AG299" s="179">
        <v>0.119118670495268</v>
      </c>
      <c r="AH299" s="179">
        <v>0.130819522185258</v>
      </c>
      <c r="AI299" s="179">
        <v>0.148310795352601</v>
      </c>
      <c r="AJ299" s="179">
        <v>0.18544349819442199</v>
      </c>
      <c r="AK299" s="179">
        <v>0.128759372229584</v>
      </c>
      <c r="AL299" s="179">
        <v>0.287590933375235</v>
      </c>
      <c r="AM299" s="135"/>
    </row>
    <row r="300" spans="1:39" x14ac:dyDescent="0.45">
      <c r="A300" s="78" t="s">
        <v>217</v>
      </c>
      <c r="B300" s="78" t="s">
        <v>87</v>
      </c>
      <c r="C300" s="78" t="s">
        <v>920</v>
      </c>
      <c r="D300" s="175">
        <v>13.5631772462784</v>
      </c>
      <c r="E300" s="175">
        <v>0.23472708548353999</v>
      </c>
      <c r="F300" s="175">
        <v>0.28025039906715599</v>
      </c>
      <c r="G300" s="175">
        <v>0.299901829469574</v>
      </c>
      <c r="H300" s="175">
        <v>0.31333280709321198</v>
      </c>
      <c r="I300" s="175">
        <v>0.29913177341818198</v>
      </c>
      <c r="J300" s="175">
        <v>0.29268130389677799</v>
      </c>
      <c r="K300" s="175">
        <v>0.32141339526886298</v>
      </c>
      <c r="L300" s="175">
        <v>0.36803678892589697</v>
      </c>
      <c r="M300" s="175">
        <v>0.42572098768475097</v>
      </c>
      <c r="N300" s="175">
        <v>0.49662614878049899</v>
      </c>
      <c r="O300" s="175">
        <v>0.41323007848748899</v>
      </c>
      <c r="P300" s="175">
        <v>0.410489879031885</v>
      </c>
      <c r="Q300" s="175">
        <v>0.42262076202330101</v>
      </c>
      <c r="R300" s="175">
        <v>0.47101428452574401</v>
      </c>
      <c r="S300" s="175">
        <v>0.53741911804841902</v>
      </c>
      <c r="T300" s="175">
        <v>0.34485510156060201</v>
      </c>
      <c r="U300" s="175">
        <v>0.51420742849930301</v>
      </c>
      <c r="V300" s="178">
        <v>0.22078607073495399</v>
      </c>
      <c r="W300" s="178">
        <v>0.26375919869382902</v>
      </c>
      <c r="X300" s="178">
        <v>0.28792095739726098</v>
      </c>
      <c r="Y300" s="178">
        <v>0.29627156522729597</v>
      </c>
      <c r="Z300" s="178">
        <v>0.28838099088250801</v>
      </c>
      <c r="AA300" s="178">
        <v>0.27244983127382999</v>
      </c>
      <c r="AB300" s="178">
        <v>0.31115264840225698</v>
      </c>
      <c r="AC300" s="178">
        <v>0.36740674306566701</v>
      </c>
      <c r="AD300" s="178">
        <v>0.419360524714808</v>
      </c>
      <c r="AE300" s="178">
        <v>0.49435598353808202</v>
      </c>
      <c r="AF300" s="178">
        <v>0.43295151398548798</v>
      </c>
      <c r="AG300" s="178">
        <v>0.44023204392592602</v>
      </c>
      <c r="AH300" s="178">
        <v>0.45500311909354502</v>
      </c>
      <c r="AI300" s="178">
        <v>0.51883776553559802</v>
      </c>
      <c r="AJ300" s="178">
        <v>0.60763422891629604</v>
      </c>
      <c r="AK300" s="178">
        <v>0.44961272673379798</v>
      </c>
      <c r="AL300" s="178">
        <v>0.99140216289206795</v>
      </c>
      <c r="AM300" s="135"/>
    </row>
    <row r="301" spans="1:39" x14ac:dyDescent="0.45">
      <c r="A301" s="76" t="s">
        <v>219</v>
      </c>
      <c r="B301" s="76" t="s">
        <v>87</v>
      </c>
      <c r="C301" s="76" t="s">
        <v>921</v>
      </c>
      <c r="D301" s="176">
        <v>0.85456220248683301</v>
      </c>
      <c r="E301" s="176">
        <v>1.4411048961773301E-2</v>
      </c>
      <c r="F301" s="176">
        <v>1.7481272439402999E-2</v>
      </c>
      <c r="G301" s="176">
        <v>1.89413787186666E-2</v>
      </c>
      <c r="H301" s="176">
        <v>1.9791440593580401E-2</v>
      </c>
      <c r="I301" s="176">
        <v>2.0881519939057999E-2</v>
      </c>
      <c r="J301" s="176">
        <v>1.9631428946537799E-2</v>
      </c>
      <c r="K301" s="176">
        <v>2.1561569438989001E-2</v>
      </c>
      <c r="L301" s="176">
        <v>2.43517725342942E-2</v>
      </c>
      <c r="M301" s="176">
        <v>2.7311988004582101E-2</v>
      </c>
      <c r="N301" s="176">
        <v>3.2372356342304003E-2</v>
      </c>
      <c r="O301" s="176">
        <v>2.6361918850266699E-2</v>
      </c>
      <c r="P301" s="176">
        <v>2.65219304973093E-2</v>
      </c>
      <c r="Q301" s="176">
        <v>2.7802023673649999E-2</v>
      </c>
      <c r="R301" s="176">
        <v>3.1302278452706701E-2</v>
      </c>
      <c r="S301" s="176">
        <v>3.4892539783224798E-2</v>
      </c>
      <c r="T301" s="176">
        <v>2.1311551240485001E-2</v>
      </c>
      <c r="U301" s="176">
        <v>3.2682378908449002E-2</v>
      </c>
      <c r="V301" s="179">
        <v>1.33909747118768E-2</v>
      </c>
      <c r="W301" s="179">
        <v>1.6151175623361401E-2</v>
      </c>
      <c r="X301" s="179">
        <v>1.8571351784880601E-2</v>
      </c>
      <c r="Y301" s="179">
        <v>1.7771293549667701E-2</v>
      </c>
      <c r="Z301" s="179">
        <v>1.82213263069749E-2</v>
      </c>
      <c r="AA301" s="179">
        <v>1.7601281174684898E-2</v>
      </c>
      <c r="AB301" s="179">
        <v>1.9731436225939401E-2</v>
      </c>
      <c r="AC301" s="179">
        <v>2.1561569438989001E-2</v>
      </c>
      <c r="AD301" s="179">
        <v>2.54718540635923E-2</v>
      </c>
      <c r="AE301" s="179">
        <v>2.97821678058021E-2</v>
      </c>
      <c r="AF301" s="179">
        <v>2.5611864254754601E-2</v>
      </c>
      <c r="AG301" s="179">
        <v>2.7211980725180499E-2</v>
      </c>
      <c r="AH301" s="179">
        <v>2.7842026585410701E-2</v>
      </c>
      <c r="AI301" s="179">
        <v>3.2992401474594001E-2</v>
      </c>
      <c r="AJ301" s="179">
        <v>3.7092699930060397E-2</v>
      </c>
      <c r="AK301" s="179">
        <v>2.7271985092821499E-2</v>
      </c>
      <c r="AL301" s="179">
        <v>6.0674416412962097E-2</v>
      </c>
      <c r="AM301" s="135"/>
    </row>
    <row r="302" spans="1:39" x14ac:dyDescent="0.45">
      <c r="A302" s="76" t="s">
        <v>219</v>
      </c>
      <c r="B302" s="76" t="s">
        <v>87</v>
      </c>
      <c r="C302" s="76" t="s">
        <v>922</v>
      </c>
      <c r="D302" s="176">
        <v>2.2588744205723001</v>
      </c>
      <c r="E302" s="176">
        <v>4.1493020223731601E-2</v>
      </c>
      <c r="F302" s="176">
        <v>4.8153505031879498E-2</v>
      </c>
      <c r="G302" s="176">
        <v>5.1863775097679497E-2</v>
      </c>
      <c r="H302" s="176">
        <v>5.2683834788772803E-2</v>
      </c>
      <c r="I302" s="176">
        <v>5.1173724869808299E-2</v>
      </c>
      <c r="J302" s="176">
        <v>5.3103865362259597E-2</v>
      </c>
      <c r="K302" s="176">
        <v>5.7704200214734103E-2</v>
      </c>
      <c r="L302" s="176">
        <v>6.3174598398002602E-2</v>
      </c>
      <c r="M302" s="176">
        <v>7.3855375838095497E-2</v>
      </c>
      <c r="N302" s="176">
        <v>8.5496223160443904E-2</v>
      </c>
      <c r="O302" s="176">
        <v>6.8614994397450696E-2</v>
      </c>
      <c r="P302" s="176">
        <v>6.9585065007646399E-2</v>
      </c>
      <c r="Q302" s="176">
        <v>6.6114812412410198E-2</v>
      </c>
      <c r="R302" s="176">
        <v>7.5105466830615697E-2</v>
      </c>
      <c r="S302" s="176">
        <v>8.8686455373355594E-2</v>
      </c>
      <c r="T302" s="176">
        <v>5.8644268641109297E-2</v>
      </c>
      <c r="U302" s="176">
        <v>8.4426145270846603E-2</v>
      </c>
      <c r="V302" s="179">
        <v>3.93828666283575E-2</v>
      </c>
      <c r="W302" s="179">
        <v>4.6103355804146297E-2</v>
      </c>
      <c r="X302" s="179">
        <v>4.96936171346644E-2</v>
      </c>
      <c r="Y302" s="179">
        <v>4.9523604759681601E-2</v>
      </c>
      <c r="Z302" s="179">
        <v>4.6733401664376499E-2</v>
      </c>
      <c r="AA302" s="179">
        <v>4.6083354348265902E-2</v>
      </c>
      <c r="AB302" s="179">
        <v>5.0853701575723199E-2</v>
      </c>
      <c r="AC302" s="179">
        <v>6.0874430971765398E-2</v>
      </c>
      <c r="AD302" s="179">
        <v>6.8074955088681902E-2</v>
      </c>
      <c r="AE302" s="179">
        <v>8.1275915969695606E-2</v>
      </c>
      <c r="AF302" s="179">
        <v>6.7414907044631198E-2</v>
      </c>
      <c r="AG302" s="179">
        <v>6.9755077382629094E-2</v>
      </c>
      <c r="AH302" s="179">
        <v>7.1355193853054999E-2</v>
      </c>
      <c r="AI302" s="179">
        <v>8.2876032440121497E-2</v>
      </c>
      <c r="AJ302" s="179">
        <v>0.10120736675443801</v>
      </c>
      <c r="AK302" s="179">
        <v>7.2995313235241596E-2</v>
      </c>
      <c r="AL302" s="179">
        <v>0.164791994997987</v>
      </c>
      <c r="AM302" s="135"/>
    </row>
    <row r="303" spans="1:39" x14ac:dyDescent="0.45">
      <c r="A303" s="76" t="s">
        <v>219</v>
      </c>
      <c r="B303" s="76" t="s">
        <v>87</v>
      </c>
      <c r="C303" s="76" t="s">
        <v>923</v>
      </c>
      <c r="D303" s="176">
        <v>1.62821851593776</v>
      </c>
      <c r="E303" s="176">
        <v>2.50118205783449E-2</v>
      </c>
      <c r="F303" s="176">
        <v>3.1122265349783799E-2</v>
      </c>
      <c r="G303" s="176">
        <v>3.38824662612685E-2</v>
      </c>
      <c r="H303" s="176">
        <v>3.6942689010957999E-2</v>
      </c>
      <c r="I303" s="176">
        <v>3.5732600930198401E-2</v>
      </c>
      <c r="J303" s="176">
        <v>3.6202635143386001E-2</v>
      </c>
      <c r="K303" s="176">
        <v>4.0582953981176902E-2</v>
      </c>
      <c r="L303" s="176">
        <v>4.4013203664652403E-2</v>
      </c>
      <c r="M303" s="176">
        <v>4.8743547980349002E-2</v>
      </c>
      <c r="N303" s="176">
        <v>5.90242963028354E-2</v>
      </c>
      <c r="O303" s="176">
        <v>4.85835363333064E-2</v>
      </c>
      <c r="P303" s="176">
        <v>4.6513385649692901E-2</v>
      </c>
      <c r="Q303" s="176">
        <v>4.8173506487759803E-2</v>
      </c>
      <c r="R303" s="176">
        <v>5.5894068457564797E-2</v>
      </c>
      <c r="S303" s="176">
        <v>7.2465274654413006E-2</v>
      </c>
      <c r="T303" s="176">
        <v>4.74734555319484E-2</v>
      </c>
      <c r="U303" s="176">
        <v>6.7454909956391904E-2</v>
      </c>
      <c r="V303" s="179">
        <v>2.4051750696089301E-2</v>
      </c>
      <c r="W303" s="179">
        <v>2.9002111026469501E-2</v>
      </c>
      <c r="X303" s="179">
        <v>3.2492365077586002E-2</v>
      </c>
      <c r="Y303" s="179">
        <v>3.4372501930336398E-2</v>
      </c>
      <c r="Z303" s="179">
        <v>3.3092408753995703E-2</v>
      </c>
      <c r="AA303" s="179">
        <v>2.8822097923546501E-2</v>
      </c>
      <c r="AB303" s="179">
        <v>3.4052478636251202E-2</v>
      </c>
      <c r="AC303" s="179">
        <v>4.0612956164997403E-2</v>
      </c>
      <c r="AD303" s="179">
        <v>4.6403377642351099E-2</v>
      </c>
      <c r="AE303" s="179">
        <v>5.8774278104331397E-2</v>
      </c>
      <c r="AF303" s="179">
        <v>5.1693762722696802E-2</v>
      </c>
      <c r="AG303" s="179">
        <v>4.9613611311143099E-2</v>
      </c>
      <c r="AH303" s="179">
        <v>5.2193799119704898E-2</v>
      </c>
      <c r="AI303" s="179">
        <v>6.37446398905918E-2</v>
      </c>
      <c r="AJ303" s="179">
        <v>8.19459647416865E-2</v>
      </c>
      <c r="AK303" s="179">
        <v>6.3254604221523902E-2</v>
      </c>
      <c r="AL303" s="179">
        <v>0.12627919170042401</v>
      </c>
      <c r="AM303" s="135"/>
    </row>
    <row r="304" spans="1:39" x14ac:dyDescent="0.45">
      <c r="A304" s="76" t="s">
        <v>219</v>
      </c>
      <c r="B304" s="76" t="s">
        <v>87</v>
      </c>
      <c r="C304" s="76" t="s">
        <v>924</v>
      </c>
      <c r="D304" s="176">
        <v>6.3876049455725603</v>
      </c>
      <c r="E304" s="176">
        <v>0.120928802252437</v>
      </c>
      <c r="F304" s="176">
        <v>0.141210278515086</v>
      </c>
      <c r="G304" s="176">
        <v>0.14704070290419999</v>
      </c>
      <c r="H304" s="176">
        <v>0.153151147675639</v>
      </c>
      <c r="I304" s="176">
        <v>0.149610889984822</v>
      </c>
      <c r="J304" s="176">
        <v>0.143870472147169</v>
      </c>
      <c r="K304" s="176">
        <v>0.15718144103552401</v>
      </c>
      <c r="L304" s="176">
        <v>0.182003247783006</v>
      </c>
      <c r="M304" s="176">
        <v>0.208305162265632</v>
      </c>
      <c r="N304" s="176">
        <v>0.24307769331357501</v>
      </c>
      <c r="O304" s="176">
        <v>0.200124566810579</v>
      </c>
      <c r="P304" s="176">
        <v>0.18880374278231599</v>
      </c>
      <c r="Q304" s="176">
        <v>0.19139393131881799</v>
      </c>
      <c r="R304" s="176">
        <v>0.205924989015873</v>
      </c>
      <c r="S304" s="176">
        <v>0.223146242528832</v>
      </c>
      <c r="T304" s="176">
        <v>0.14696069708067899</v>
      </c>
      <c r="U304" s="176">
        <v>0.20451488637630999</v>
      </c>
      <c r="V304" s="179">
        <v>0.113478259937017</v>
      </c>
      <c r="W304" s="179">
        <v>0.13309968815561399</v>
      </c>
      <c r="X304" s="179">
        <v>0.14336043502222101</v>
      </c>
      <c r="Y304" s="179">
        <v>0.14566060244845799</v>
      </c>
      <c r="Z304" s="179">
        <v>0.15143102246993101</v>
      </c>
      <c r="AA304" s="179">
        <v>0.14711070799978099</v>
      </c>
      <c r="AB304" s="179">
        <v>0.16495200664503001</v>
      </c>
      <c r="AC304" s="179">
        <v>0.19139393131881799</v>
      </c>
      <c r="AD304" s="179">
        <v>0.21783585599260599</v>
      </c>
      <c r="AE304" s="179">
        <v>0.249668173026141</v>
      </c>
      <c r="AF304" s="179">
        <v>0.21612573151483799</v>
      </c>
      <c r="AG304" s="179">
        <v>0.21421559247826699</v>
      </c>
      <c r="AH304" s="179">
        <v>0.21307550949308901</v>
      </c>
      <c r="AI304" s="179">
        <v>0.22996673898402201</v>
      </c>
      <c r="AJ304" s="179">
        <v>0.26199907057636102</v>
      </c>
      <c r="AK304" s="179">
        <v>0.19208398154668899</v>
      </c>
      <c r="AL304" s="179">
        <v>0.394898744173172</v>
      </c>
      <c r="AM304" s="135"/>
    </row>
    <row r="305" spans="1:39" x14ac:dyDescent="0.45">
      <c r="A305" s="76" t="s">
        <v>219</v>
      </c>
      <c r="B305" s="76" t="s">
        <v>87</v>
      </c>
      <c r="C305" s="76" t="s">
        <v>925</v>
      </c>
      <c r="D305" s="176">
        <v>1.3612790857589501</v>
      </c>
      <c r="E305" s="176">
        <v>1.8771366343683801E-2</v>
      </c>
      <c r="F305" s="176">
        <v>2.4261765982832698E-2</v>
      </c>
      <c r="G305" s="176">
        <v>2.72919865487018E-2</v>
      </c>
      <c r="H305" s="176">
        <v>2.9172123401452199E-2</v>
      </c>
      <c r="I305" s="176">
        <v>2.3081680085893602E-2</v>
      </c>
      <c r="J305" s="176">
        <v>2.2701652424167499E-2</v>
      </c>
      <c r="K305" s="176">
        <v>2.5651867166515199E-2</v>
      </c>
      <c r="L305" s="176">
        <v>3.0862246423339599E-2</v>
      </c>
      <c r="M305" s="176">
        <v>3.7632739238829198E-2</v>
      </c>
      <c r="N305" s="176">
        <v>4.1843045701637299E-2</v>
      </c>
      <c r="O305" s="176">
        <v>3.8692816400486302E-2</v>
      </c>
      <c r="P305" s="176">
        <v>4.4693253164583398E-2</v>
      </c>
      <c r="Q305" s="176">
        <v>5.0683689200740401E-2</v>
      </c>
      <c r="R305" s="176">
        <v>5.6134085928128602E-2</v>
      </c>
      <c r="S305" s="176">
        <v>6.3844647169993496E-2</v>
      </c>
      <c r="T305" s="176">
        <v>3.9342863716596801E-2</v>
      </c>
      <c r="U305" s="176">
        <v>7.2995313235241596E-2</v>
      </c>
      <c r="V305" s="179">
        <v>1.8241327762855301E-2</v>
      </c>
      <c r="W305" s="179">
        <v>2.2821661159449402E-2</v>
      </c>
      <c r="X305" s="179">
        <v>2.5031822034225201E-2</v>
      </c>
      <c r="Y305" s="179">
        <v>2.7331989460462398E-2</v>
      </c>
      <c r="Z305" s="179">
        <v>2.1901594188954501E-2</v>
      </c>
      <c r="AA305" s="179">
        <v>1.9081388909828901E-2</v>
      </c>
      <c r="AB305" s="179">
        <v>2.4271766710772899E-2</v>
      </c>
      <c r="AC305" s="179">
        <v>3.0872247151279699E-2</v>
      </c>
      <c r="AD305" s="179">
        <v>3.4342499746515903E-2</v>
      </c>
      <c r="AE305" s="179">
        <v>4.0792969267920302E-2</v>
      </c>
      <c r="AF305" s="179">
        <v>3.9962908848886897E-2</v>
      </c>
      <c r="AG305" s="179">
        <v>4.3543169451464803E-2</v>
      </c>
      <c r="AH305" s="179">
        <v>4.8793551620049801E-2</v>
      </c>
      <c r="AI305" s="179">
        <v>5.8934289751373999E-2</v>
      </c>
      <c r="AJ305" s="179">
        <v>6.6334828427093706E-2</v>
      </c>
      <c r="AK305" s="179">
        <v>5.1473746708013197E-2</v>
      </c>
      <c r="AL305" s="179">
        <v>0.13989018242698401</v>
      </c>
      <c r="AM305" s="135"/>
    </row>
    <row r="306" spans="1:39" x14ac:dyDescent="0.45">
      <c r="A306" s="76" t="s">
        <v>219</v>
      </c>
      <c r="B306" s="76" t="s">
        <v>87</v>
      </c>
      <c r="C306" s="76" t="s">
        <v>926</v>
      </c>
      <c r="D306" s="176">
        <v>1.07263807595</v>
      </c>
      <c r="E306" s="176">
        <v>1.41110271235684E-2</v>
      </c>
      <c r="F306" s="176">
        <v>1.80213117481717E-2</v>
      </c>
      <c r="G306" s="176">
        <v>2.0881519939057999E-2</v>
      </c>
      <c r="H306" s="176">
        <v>2.1591571622809499E-2</v>
      </c>
      <c r="I306" s="176">
        <v>1.8651357608401899E-2</v>
      </c>
      <c r="J306" s="176">
        <v>1.71712498732579E-2</v>
      </c>
      <c r="K306" s="176">
        <v>1.8731363431923199E-2</v>
      </c>
      <c r="L306" s="176">
        <v>2.3631720122602499E-2</v>
      </c>
      <c r="M306" s="176">
        <v>2.9872174357263501E-2</v>
      </c>
      <c r="N306" s="176">
        <v>3.4812533959703497E-2</v>
      </c>
      <c r="O306" s="176">
        <v>3.0852245695399402E-2</v>
      </c>
      <c r="P306" s="176">
        <v>3.4372501930336398E-2</v>
      </c>
      <c r="Q306" s="176">
        <v>3.8452798929922399E-2</v>
      </c>
      <c r="R306" s="176">
        <v>4.6653395840855198E-2</v>
      </c>
      <c r="S306" s="176">
        <v>5.4383958538600299E-2</v>
      </c>
      <c r="T306" s="176">
        <v>3.1122265349783799E-2</v>
      </c>
      <c r="U306" s="176">
        <v>5.2133794752063901E-2</v>
      </c>
      <c r="V306" s="179">
        <v>1.22408909987581E-2</v>
      </c>
      <c r="W306" s="179">
        <v>1.65812069247884E-2</v>
      </c>
      <c r="X306" s="179">
        <v>1.8771366343683801E-2</v>
      </c>
      <c r="Y306" s="179">
        <v>2.16115730786898E-2</v>
      </c>
      <c r="Z306" s="179">
        <v>1.7001237498275201E-2</v>
      </c>
      <c r="AA306" s="179">
        <v>1.37510009177226E-2</v>
      </c>
      <c r="AB306" s="179">
        <v>1.7291258608539899E-2</v>
      </c>
      <c r="AC306" s="179">
        <v>2.2091608019817601E-2</v>
      </c>
      <c r="AD306" s="179">
        <v>2.72319821810608E-2</v>
      </c>
      <c r="AE306" s="179">
        <v>3.4062479364191399E-2</v>
      </c>
      <c r="AF306" s="179">
        <v>3.2142339599680297E-2</v>
      </c>
      <c r="AG306" s="179">
        <v>3.5892612577241002E-2</v>
      </c>
      <c r="AH306" s="179">
        <v>4.1743038422235701E-2</v>
      </c>
      <c r="AI306" s="179">
        <v>5.0323662994894602E-2</v>
      </c>
      <c r="AJ306" s="179">
        <v>5.9054298486655901E-2</v>
      </c>
      <c r="AK306" s="179">
        <v>4.2533095929508498E-2</v>
      </c>
      <c r="AL306" s="179">
        <v>0.104867633180537</v>
      </c>
      <c r="AM306" s="135"/>
    </row>
    <row r="307" spans="1:39" x14ac:dyDescent="0.45">
      <c r="A307" s="78" t="s">
        <v>217</v>
      </c>
      <c r="B307" s="78" t="s">
        <v>88</v>
      </c>
      <c r="C307" s="78" t="s">
        <v>927</v>
      </c>
      <c r="D307" s="175">
        <v>7.01218040761949</v>
      </c>
      <c r="E307" s="175">
        <v>0.114728350929537</v>
      </c>
      <c r="F307" s="175">
        <v>0.13195960517043601</v>
      </c>
      <c r="G307" s="175">
        <v>0.145450587161714</v>
      </c>
      <c r="H307" s="175">
        <v>0.15752146578549001</v>
      </c>
      <c r="I307" s="175">
        <v>0.148320796080541</v>
      </c>
      <c r="J307" s="175">
        <v>0.13891011108884899</v>
      </c>
      <c r="K307" s="175">
        <v>0.14894084121283099</v>
      </c>
      <c r="L307" s="175">
        <v>0.18401339409897899</v>
      </c>
      <c r="M307" s="175">
        <v>0.21742582614705899</v>
      </c>
      <c r="N307" s="175">
        <v>0.25447852316535902</v>
      </c>
      <c r="O307" s="175">
        <v>0.207025069089291</v>
      </c>
      <c r="P307" s="175">
        <v>0.214545616500293</v>
      </c>
      <c r="Q307" s="175">
        <v>0.22194615517601299</v>
      </c>
      <c r="R307" s="175">
        <v>0.25104827348188402</v>
      </c>
      <c r="S307" s="175">
        <v>0.29773167150655899</v>
      </c>
      <c r="T307" s="175">
        <v>0.19155394296586101</v>
      </c>
      <c r="U307" s="175">
        <v>0.28933106003682302</v>
      </c>
      <c r="V307" s="178">
        <v>0.109787991327097</v>
      </c>
      <c r="W307" s="178">
        <v>0.12769929506792699</v>
      </c>
      <c r="X307" s="178">
        <v>0.13654993929497</v>
      </c>
      <c r="Y307" s="178">
        <v>0.14999091764654801</v>
      </c>
      <c r="Z307" s="178">
        <v>0.137089978603739</v>
      </c>
      <c r="AA307" s="178">
        <v>0.129319412994233</v>
      </c>
      <c r="AB307" s="178">
        <v>0.14794076841881501</v>
      </c>
      <c r="AC307" s="178">
        <v>0.18244327981237299</v>
      </c>
      <c r="AD307" s="178">
        <v>0.21129537991974001</v>
      </c>
      <c r="AE307" s="178">
        <v>0.25309842270961702</v>
      </c>
      <c r="AF307" s="178">
        <v>0.21776585089702499</v>
      </c>
      <c r="AG307" s="178">
        <v>0.22528639830802699</v>
      </c>
      <c r="AH307" s="178">
        <v>0.23515711678496601</v>
      </c>
      <c r="AI307" s="178">
        <v>0.27181978541360002</v>
      </c>
      <c r="AJ307" s="178">
        <v>0.33286422876034799</v>
      </c>
      <c r="AK307" s="178">
        <v>0.25213835282736102</v>
      </c>
      <c r="AL307" s="178">
        <v>0.57700199923558004</v>
      </c>
      <c r="AM307" s="135"/>
    </row>
    <row r="308" spans="1:39" x14ac:dyDescent="0.45">
      <c r="A308" s="76" t="s">
        <v>219</v>
      </c>
      <c r="B308" s="76" t="s">
        <v>88</v>
      </c>
      <c r="C308" s="76" t="s">
        <v>928</v>
      </c>
      <c r="D308" s="176">
        <v>0.45881339643874702</v>
      </c>
      <c r="E308" s="176">
        <v>5.4703981832685501E-3</v>
      </c>
      <c r="F308" s="176">
        <v>6.4304680655240896E-3</v>
      </c>
      <c r="G308" s="176">
        <v>7.5805517786427098E-3</v>
      </c>
      <c r="H308" s="176">
        <v>7.6705583301041602E-3</v>
      </c>
      <c r="I308" s="176">
        <v>7.7805663374459402E-3</v>
      </c>
      <c r="J308" s="176">
        <v>7.5505495948222203E-3</v>
      </c>
      <c r="K308" s="176">
        <v>8.2806027344540407E-3</v>
      </c>
      <c r="L308" s="176">
        <v>1.06707767121527E-2</v>
      </c>
      <c r="M308" s="176">
        <v>1.21208822634762E-2</v>
      </c>
      <c r="N308" s="176">
        <v>1.41410293073889E-2</v>
      </c>
      <c r="O308" s="176">
        <v>1.30909528736719E-2</v>
      </c>
      <c r="P308" s="176">
        <v>1.6091171255720502E-2</v>
      </c>
      <c r="Q308" s="176">
        <v>1.64511974615663E-2</v>
      </c>
      <c r="R308" s="176">
        <v>1.9471417299495201E-2</v>
      </c>
      <c r="S308" s="176">
        <v>2.3971744872568E-2</v>
      </c>
      <c r="T308" s="176">
        <v>1.6031166888079498E-2</v>
      </c>
      <c r="U308" s="176">
        <v>2.65219304973093E-2</v>
      </c>
      <c r="V308" s="179">
        <v>4.9603610583202904E-3</v>
      </c>
      <c r="W308" s="179">
        <v>6.47047097728474E-3</v>
      </c>
      <c r="X308" s="179">
        <v>7.0505131978141301E-3</v>
      </c>
      <c r="Y308" s="179">
        <v>7.0905161095747701E-3</v>
      </c>
      <c r="Z308" s="179">
        <v>6.4404687934642496E-3</v>
      </c>
      <c r="AA308" s="179">
        <v>6.4104666096437696E-3</v>
      </c>
      <c r="AB308" s="179">
        <v>7.3205328521985004E-3</v>
      </c>
      <c r="AC308" s="179">
        <v>9.0406580579063395E-3</v>
      </c>
      <c r="AD308" s="179">
        <v>1.0010728668102001E-2</v>
      </c>
      <c r="AE308" s="179">
        <v>1.35109834471587E-2</v>
      </c>
      <c r="AF308" s="179">
        <v>1.25109106531425E-2</v>
      </c>
      <c r="AG308" s="179">
        <v>1.46210642485167E-2</v>
      </c>
      <c r="AH308" s="179">
        <v>1.6121173439541E-2</v>
      </c>
      <c r="AI308" s="179">
        <v>2.1181541777262902E-2</v>
      </c>
      <c r="AJ308" s="179">
        <v>2.68419537913945E-2</v>
      </c>
      <c r="AK308" s="179">
        <v>2.0711507564075301E-2</v>
      </c>
      <c r="AL308" s="179">
        <v>4.9193580737656298E-2</v>
      </c>
      <c r="AM308" s="135"/>
    </row>
    <row r="309" spans="1:39" x14ac:dyDescent="0.45">
      <c r="A309" s="76" t="s">
        <v>219</v>
      </c>
      <c r="B309" s="76" t="s">
        <v>88</v>
      </c>
      <c r="C309" s="76" t="s">
        <v>929</v>
      </c>
      <c r="D309" s="176">
        <v>5.1902077885690296</v>
      </c>
      <c r="E309" s="176">
        <v>9.13566497333788E-2</v>
      </c>
      <c r="F309" s="176">
        <v>0.10362754291595699</v>
      </c>
      <c r="G309" s="176">
        <v>0.11206815729745399</v>
      </c>
      <c r="H309" s="176">
        <v>0.121408837193565</v>
      </c>
      <c r="I309" s="176">
        <v>0.11695851326019301</v>
      </c>
      <c r="J309" s="176">
        <v>0.108907927268363</v>
      </c>
      <c r="K309" s="176">
        <v>0.115188384414785</v>
      </c>
      <c r="L309" s="176">
        <v>0.14016020208136901</v>
      </c>
      <c r="M309" s="176">
        <v>0.166762138402199</v>
      </c>
      <c r="N309" s="176">
        <v>0.19667431567122401</v>
      </c>
      <c r="O309" s="176">
        <v>0.15647138935177299</v>
      </c>
      <c r="P309" s="176">
        <v>0.15738145559432801</v>
      </c>
      <c r="Q309" s="176">
        <v>0.15715143885170399</v>
      </c>
      <c r="R309" s="176">
        <v>0.17204252275460499</v>
      </c>
      <c r="S309" s="176">
        <v>0.206535033420223</v>
      </c>
      <c r="T309" s="176">
        <v>0.133129690339435</v>
      </c>
      <c r="U309" s="176">
        <v>0.18997382795131501</v>
      </c>
      <c r="V309" s="179">
        <v>8.6996332351468197E-2</v>
      </c>
      <c r="W309" s="179">
        <v>9.9877269938396698E-2</v>
      </c>
      <c r="X309" s="179">
        <v>0.105227659386383</v>
      </c>
      <c r="Y309" s="179">
        <v>0.11575842590737399</v>
      </c>
      <c r="Z309" s="179">
        <v>0.111368106341643</v>
      </c>
      <c r="AA309" s="179">
        <v>0.104147580768846</v>
      </c>
      <c r="AB309" s="179">
        <v>0.117118524907236</v>
      </c>
      <c r="AC309" s="179">
        <v>0.14332043211046</v>
      </c>
      <c r="AD309" s="179">
        <v>0.16700215587276299</v>
      </c>
      <c r="AE309" s="179">
        <v>0.19727435934763299</v>
      </c>
      <c r="AF309" s="179">
        <v>0.16899230073285501</v>
      </c>
      <c r="AG309" s="179">
        <v>0.16893229636521401</v>
      </c>
      <c r="AH309" s="179">
        <v>0.16907230655637701</v>
      </c>
      <c r="AI309" s="179">
        <v>0.19052386798802401</v>
      </c>
      <c r="AJ309" s="179">
        <v>0.23342699085131799</v>
      </c>
      <c r="AK309" s="179">
        <v>0.17761292821727501</v>
      </c>
      <c r="AL309" s="179">
        <v>0.38775822442389701</v>
      </c>
      <c r="AM309" s="135"/>
    </row>
    <row r="310" spans="1:39" x14ac:dyDescent="0.45">
      <c r="A310" s="76" t="s">
        <v>219</v>
      </c>
      <c r="B310" s="76" t="s">
        <v>88</v>
      </c>
      <c r="C310" s="76" t="s">
        <v>930</v>
      </c>
      <c r="D310" s="176">
        <v>0.52982856554183599</v>
      </c>
      <c r="E310" s="176">
        <v>6.4204673375839296E-3</v>
      </c>
      <c r="F310" s="176">
        <v>7.9305772565483705E-3</v>
      </c>
      <c r="G310" s="176">
        <v>1.02807483224864E-2</v>
      </c>
      <c r="H310" s="176">
        <v>1.2880937586928499E-2</v>
      </c>
      <c r="I310" s="176">
        <v>9.3306791681710306E-3</v>
      </c>
      <c r="J310" s="176">
        <v>8.6606303961801901E-3</v>
      </c>
      <c r="K310" s="176">
        <v>1.0400757057768399E-2</v>
      </c>
      <c r="L310" s="176">
        <v>1.24409055575614E-2</v>
      </c>
      <c r="M310" s="176">
        <v>1.37209987339021E-2</v>
      </c>
      <c r="N310" s="176">
        <v>1.56711406822337E-2</v>
      </c>
      <c r="O310" s="176">
        <v>1.4671067888217501E-2</v>
      </c>
      <c r="P310" s="176">
        <v>1.5661139954293499E-2</v>
      </c>
      <c r="Q310" s="176">
        <v>1.87513648878035E-2</v>
      </c>
      <c r="R310" s="176">
        <v>2.4111755063730301E-2</v>
      </c>
      <c r="S310" s="176">
        <v>2.5711871534156199E-2</v>
      </c>
      <c r="T310" s="176">
        <v>1.7221253512958799E-2</v>
      </c>
      <c r="U310" s="176">
        <v>3.0742237688057599E-2</v>
      </c>
      <c r="V310" s="179">
        <v>6.4204673375839296E-3</v>
      </c>
      <c r="W310" s="179">
        <v>8.3306063741548503E-3</v>
      </c>
      <c r="X310" s="179">
        <v>9.1306646093677994E-3</v>
      </c>
      <c r="Y310" s="179">
        <v>1.1150811653280499E-2</v>
      </c>
      <c r="Z310" s="179">
        <v>7.6605576021640002E-3</v>
      </c>
      <c r="AA310" s="179">
        <v>6.8104957272502398E-3</v>
      </c>
      <c r="AB310" s="179">
        <v>9.0906616976071507E-3</v>
      </c>
      <c r="AC310" s="179">
        <v>1.09107941827166E-2</v>
      </c>
      <c r="AD310" s="179">
        <v>1.20108742561344E-2</v>
      </c>
      <c r="AE310" s="179">
        <v>1.51211006455248E-2</v>
      </c>
      <c r="AF310" s="179">
        <v>1.3400975439816901E-2</v>
      </c>
      <c r="AG310" s="179">
        <v>1.5621137042532899E-2</v>
      </c>
      <c r="AH310" s="179">
        <v>1.9051386726008399E-2</v>
      </c>
      <c r="AI310" s="179">
        <v>2.27216538800478E-2</v>
      </c>
      <c r="AJ310" s="179">
        <v>2.69019581590355E-2</v>
      </c>
      <c r="AK310" s="179">
        <v>2.1831589093373401E-2</v>
      </c>
      <c r="AL310" s="179">
        <v>5.9054298486655901E-2</v>
      </c>
      <c r="AM310" s="135"/>
    </row>
    <row r="311" spans="1:39" x14ac:dyDescent="0.45">
      <c r="A311" s="76" t="s">
        <v>219</v>
      </c>
      <c r="B311" s="76" t="s">
        <v>88</v>
      </c>
      <c r="C311" s="76" t="s">
        <v>931</v>
      </c>
      <c r="D311" s="176">
        <v>0.83333065706986897</v>
      </c>
      <c r="E311" s="176">
        <v>1.1480835675305801E-2</v>
      </c>
      <c r="F311" s="176">
        <v>1.39710169324061E-2</v>
      </c>
      <c r="G311" s="176">
        <v>1.55211297631312E-2</v>
      </c>
      <c r="H311" s="176">
        <v>1.5561132674891899E-2</v>
      </c>
      <c r="I311" s="176">
        <v>1.4251037314730699E-2</v>
      </c>
      <c r="J311" s="176">
        <v>1.37910038294832E-2</v>
      </c>
      <c r="K311" s="176">
        <v>1.5071097005824E-2</v>
      </c>
      <c r="L311" s="176">
        <v>2.0741509747895698E-2</v>
      </c>
      <c r="M311" s="176">
        <v>2.48218067474818E-2</v>
      </c>
      <c r="N311" s="176">
        <v>2.7992037504513099E-2</v>
      </c>
      <c r="O311" s="176">
        <v>2.27916589756289E-2</v>
      </c>
      <c r="P311" s="176">
        <v>2.54118496959513E-2</v>
      </c>
      <c r="Q311" s="176">
        <v>2.9592153974939001E-2</v>
      </c>
      <c r="R311" s="176">
        <v>3.5422578364053402E-2</v>
      </c>
      <c r="S311" s="176">
        <v>4.1513021679612003E-2</v>
      </c>
      <c r="T311" s="176">
        <v>2.5171832225387498E-2</v>
      </c>
      <c r="U311" s="176">
        <v>4.2093063900141399E-2</v>
      </c>
      <c r="V311" s="179">
        <v>1.1410830579724701E-2</v>
      </c>
      <c r="W311" s="179">
        <v>1.30209477780908E-2</v>
      </c>
      <c r="X311" s="179">
        <v>1.51411021014051E-2</v>
      </c>
      <c r="Y311" s="179">
        <v>1.5991163976318799E-2</v>
      </c>
      <c r="Z311" s="179">
        <v>1.16208458664681E-2</v>
      </c>
      <c r="AA311" s="179">
        <v>1.19508698884934E-2</v>
      </c>
      <c r="AB311" s="179">
        <v>1.4411048961773301E-2</v>
      </c>
      <c r="AC311" s="179">
        <v>1.9171395461290298E-2</v>
      </c>
      <c r="AD311" s="179">
        <v>2.22716211227405E-2</v>
      </c>
      <c r="AE311" s="179">
        <v>2.7191979269300202E-2</v>
      </c>
      <c r="AF311" s="179">
        <v>2.2861664071210101E-2</v>
      </c>
      <c r="AG311" s="179">
        <v>2.61119006517627E-2</v>
      </c>
      <c r="AH311" s="179">
        <v>3.0912250063040402E-2</v>
      </c>
      <c r="AI311" s="179">
        <v>3.7392721768265302E-2</v>
      </c>
      <c r="AJ311" s="179">
        <v>4.5693325958599602E-2</v>
      </c>
      <c r="AK311" s="179">
        <v>3.1982327952637703E-2</v>
      </c>
      <c r="AL311" s="179">
        <v>8.0995895587371095E-2</v>
      </c>
      <c r="AM311" s="135"/>
    </row>
    <row r="312" spans="1:39" x14ac:dyDescent="0.45">
      <c r="A312" s="78" t="s">
        <v>217</v>
      </c>
      <c r="B312" s="78" t="s">
        <v>89</v>
      </c>
      <c r="C312" s="78" t="s">
        <v>932</v>
      </c>
      <c r="D312" s="175">
        <v>51.245430089139298</v>
      </c>
      <c r="E312" s="175">
        <v>1.07706839842749</v>
      </c>
      <c r="F312" s="175">
        <v>1.20007735209149</v>
      </c>
      <c r="G312" s="175">
        <v>1.21770863544999</v>
      </c>
      <c r="H312" s="175">
        <v>1.20337759231174</v>
      </c>
      <c r="I312" s="175">
        <v>1.3578288346195999</v>
      </c>
      <c r="J312" s="175">
        <v>1.30010463294898</v>
      </c>
      <c r="K312" s="175">
        <v>1.37852034072779</v>
      </c>
      <c r="L312" s="175">
        <v>1.5881656005374101</v>
      </c>
      <c r="M312" s="175">
        <v>1.7352063034416101</v>
      </c>
      <c r="N312" s="175">
        <v>1.90436861654945</v>
      </c>
      <c r="O312" s="175">
        <v>1.5972262600511899</v>
      </c>
      <c r="P312" s="175">
        <v>1.4491354807132799</v>
      </c>
      <c r="Q312" s="175">
        <v>1.44938549891178</v>
      </c>
      <c r="R312" s="175">
        <v>1.61352744659366</v>
      </c>
      <c r="S312" s="175">
        <v>1.7273757334644599</v>
      </c>
      <c r="T312" s="175">
        <v>1.1045103958953</v>
      </c>
      <c r="U312" s="175">
        <v>1.48721825270941</v>
      </c>
      <c r="V312" s="178">
        <v>1.0298349603661101</v>
      </c>
      <c r="W312" s="178">
        <v>1.1391029138403199</v>
      </c>
      <c r="X312" s="178">
        <v>1.1604344665366799</v>
      </c>
      <c r="Y312" s="178">
        <v>1.15960440611765</v>
      </c>
      <c r="Z312" s="178">
        <v>1.32925675489456</v>
      </c>
      <c r="AA312" s="178">
        <v>1.3381474020333599</v>
      </c>
      <c r="AB312" s="178">
        <v>1.4069824124454899</v>
      </c>
      <c r="AC312" s="178">
        <v>1.6138474698877401</v>
      </c>
      <c r="AD312" s="178">
        <v>1.76394839554163</v>
      </c>
      <c r="AE312" s="178">
        <v>1.9308205419511699</v>
      </c>
      <c r="AF312" s="178">
        <v>1.6778721301606601</v>
      </c>
      <c r="AG312" s="178">
        <v>1.5595235157167799</v>
      </c>
      <c r="AH312" s="178">
        <v>1.55218298140871</v>
      </c>
      <c r="AI312" s="178">
        <v>1.7673386423133499</v>
      </c>
      <c r="AJ312" s="178">
        <v>2.0142866173397702</v>
      </c>
      <c r="AK312" s="178">
        <v>1.4616863942781799</v>
      </c>
      <c r="AL312" s="178">
        <v>2.94975470886251</v>
      </c>
      <c r="AM312" s="135"/>
    </row>
    <row r="313" spans="1:39" x14ac:dyDescent="0.45">
      <c r="A313" s="76" t="s">
        <v>219</v>
      </c>
      <c r="B313" s="76" t="s">
        <v>89</v>
      </c>
      <c r="C313" s="76" t="s">
        <v>933</v>
      </c>
      <c r="D313" s="176">
        <v>16.6543522489427</v>
      </c>
      <c r="E313" s="176">
        <v>0.37076698765356197</v>
      </c>
      <c r="F313" s="176">
        <v>0.391898525791124</v>
      </c>
      <c r="G313" s="176">
        <v>0.38280786409351603</v>
      </c>
      <c r="H313" s="176">
        <v>0.37665741641031703</v>
      </c>
      <c r="I313" s="176">
        <v>0.497816235405378</v>
      </c>
      <c r="J313" s="176">
        <v>0.51218728145539105</v>
      </c>
      <c r="K313" s="176">
        <v>0.51515749765361896</v>
      </c>
      <c r="L313" s="176">
        <v>0.57440180997113799</v>
      </c>
      <c r="M313" s="176">
        <v>0.60893432354851695</v>
      </c>
      <c r="N313" s="176">
        <v>0.650647359786932</v>
      </c>
      <c r="O313" s="176">
        <v>0.547859878017948</v>
      </c>
      <c r="P313" s="176">
        <v>0.477044723473662</v>
      </c>
      <c r="Q313" s="176">
        <v>0.430021300699021</v>
      </c>
      <c r="R313" s="176">
        <v>0.44674251781497099</v>
      </c>
      <c r="S313" s="176">
        <v>0.46391376768822901</v>
      </c>
      <c r="T313" s="176">
        <v>0.28477072809610998</v>
      </c>
      <c r="U313" s="176">
        <v>0.36909686608755499</v>
      </c>
      <c r="V313" s="179">
        <v>0.35190561475841597</v>
      </c>
      <c r="W313" s="179">
        <v>0.36992692650658798</v>
      </c>
      <c r="X313" s="179">
        <v>0.36682670084513802</v>
      </c>
      <c r="Y313" s="179">
        <v>0.36525658655853199</v>
      </c>
      <c r="Z313" s="179">
        <v>0.52199799556468995</v>
      </c>
      <c r="AA313" s="179">
        <v>0.56805134772913501</v>
      </c>
      <c r="AB313" s="179">
        <v>0.558510653274221</v>
      </c>
      <c r="AC313" s="179">
        <v>0.60840428496768795</v>
      </c>
      <c r="AD313" s="179">
        <v>0.64219674467749499</v>
      </c>
      <c r="AE313" s="179">
        <v>0.68227966226166403</v>
      </c>
      <c r="AF313" s="179">
        <v>0.57953218340444101</v>
      </c>
      <c r="AG313" s="179">
        <v>0.50795697353670199</v>
      </c>
      <c r="AH313" s="179">
        <v>0.46146358934289</v>
      </c>
      <c r="AI313" s="179">
        <v>0.49337591219994598</v>
      </c>
      <c r="AJ313" s="179">
        <v>0.54905996537076796</v>
      </c>
      <c r="AK313" s="179">
        <v>0.38781822879153799</v>
      </c>
      <c r="AL313" s="179">
        <v>0.73906379550590295</v>
      </c>
      <c r="AM313" s="135"/>
    </row>
    <row r="314" spans="1:39" x14ac:dyDescent="0.45">
      <c r="A314" s="76" t="s">
        <v>219</v>
      </c>
      <c r="B314" s="76" t="s">
        <v>89</v>
      </c>
      <c r="C314" s="76" t="s">
        <v>934</v>
      </c>
      <c r="D314" s="176">
        <v>2.9519248668255198</v>
      </c>
      <c r="E314" s="176">
        <v>7.4125395492479901E-2</v>
      </c>
      <c r="F314" s="176">
        <v>8.4726167109051495E-2</v>
      </c>
      <c r="G314" s="176">
        <v>8.6036262469212699E-2</v>
      </c>
      <c r="H314" s="176">
        <v>7.4795444264470698E-2</v>
      </c>
      <c r="I314" s="176">
        <v>7.0885159639867398E-2</v>
      </c>
      <c r="J314" s="176">
        <v>6.9335046809142306E-2</v>
      </c>
      <c r="K314" s="176">
        <v>8.2355994587233097E-2</v>
      </c>
      <c r="L314" s="176">
        <v>0.10193741989407</v>
      </c>
      <c r="M314" s="176">
        <v>0.114788355297178</v>
      </c>
      <c r="N314" s="176">
        <v>0.12695924120035501</v>
      </c>
      <c r="O314" s="176">
        <v>9.3356795321411196E-2</v>
      </c>
      <c r="P314" s="176">
        <v>7.5355485029119804E-2</v>
      </c>
      <c r="Q314" s="176">
        <v>7.7665653183297198E-2</v>
      </c>
      <c r="R314" s="176">
        <v>8.6786317064724797E-2</v>
      </c>
      <c r="S314" s="176">
        <v>9.2546736358258094E-2</v>
      </c>
      <c r="T314" s="176">
        <v>5.8134231516160997E-2</v>
      </c>
      <c r="U314" s="176">
        <v>6.6424834978555197E-2</v>
      </c>
      <c r="V314" s="179">
        <v>7.1495204044217303E-2</v>
      </c>
      <c r="W314" s="179">
        <v>8.0795881028567801E-2</v>
      </c>
      <c r="X314" s="179">
        <v>8.2025970565207704E-2</v>
      </c>
      <c r="Y314" s="179">
        <v>7.4015387485138098E-2</v>
      </c>
      <c r="Z314" s="179">
        <v>7.0125104316415096E-2</v>
      </c>
      <c r="AA314" s="179">
        <v>7.13051902133542E-2</v>
      </c>
      <c r="AB314" s="179">
        <v>8.3556081940052498E-2</v>
      </c>
      <c r="AC314" s="179">
        <v>0.102217440276395</v>
      </c>
      <c r="AD314" s="179">
        <v>0.115468404797109</v>
      </c>
      <c r="AE314" s="179">
        <v>0.11719853073075701</v>
      </c>
      <c r="AF314" s="179">
        <v>8.9056482307141596E-2</v>
      </c>
      <c r="AG314" s="179">
        <v>7.9145760918441097E-2</v>
      </c>
      <c r="AH314" s="179">
        <v>8.2706020065138705E-2</v>
      </c>
      <c r="AI314" s="179">
        <v>9.4496878306589593E-2</v>
      </c>
      <c r="AJ314" s="179">
        <v>0.105397671761366</v>
      </c>
      <c r="AK314" s="179">
        <v>7.1265187301593605E-2</v>
      </c>
      <c r="AL314" s="179">
        <v>0.12543913055344999</v>
      </c>
      <c r="AM314" s="135"/>
    </row>
    <row r="315" spans="1:39" x14ac:dyDescent="0.45">
      <c r="A315" s="76" t="s">
        <v>219</v>
      </c>
      <c r="B315" s="76" t="s">
        <v>89</v>
      </c>
      <c r="C315" s="76" t="s">
        <v>935</v>
      </c>
      <c r="D315" s="176">
        <v>1.64469971558314</v>
      </c>
      <c r="E315" s="176">
        <v>4.0472945973835099E-2</v>
      </c>
      <c r="F315" s="176">
        <v>4.5223291745412002E-2</v>
      </c>
      <c r="G315" s="176">
        <v>4.0922978731142402E-2</v>
      </c>
      <c r="H315" s="176">
        <v>3.6952689738898203E-2</v>
      </c>
      <c r="I315" s="176">
        <v>3.59026133051812E-2</v>
      </c>
      <c r="J315" s="176">
        <v>3.3622447334824203E-2</v>
      </c>
      <c r="K315" s="176">
        <v>4.5813334693881602E-2</v>
      </c>
      <c r="L315" s="176">
        <v>5.5124012406172297E-2</v>
      </c>
      <c r="M315" s="176">
        <v>5.5914069913445101E-2</v>
      </c>
      <c r="N315" s="176">
        <v>5.53740306046763E-2</v>
      </c>
      <c r="O315" s="176">
        <v>4.4113210944054099E-2</v>
      </c>
      <c r="P315" s="176">
        <v>4.1903050069278303E-2</v>
      </c>
      <c r="Q315" s="176">
        <v>4.76834708186918E-2</v>
      </c>
      <c r="R315" s="176">
        <v>5.37339112224898E-2</v>
      </c>
      <c r="S315" s="176">
        <v>5.9184307949878001E-2</v>
      </c>
      <c r="T315" s="176">
        <v>4.0272931415031903E-2</v>
      </c>
      <c r="U315" s="176">
        <v>5.1403741612432101E-2</v>
      </c>
      <c r="V315" s="179">
        <v>3.9582881187160697E-2</v>
      </c>
      <c r="W315" s="179">
        <v>4.1643031142834103E-2</v>
      </c>
      <c r="X315" s="179">
        <v>3.9762894290083603E-2</v>
      </c>
      <c r="Y315" s="179">
        <v>3.60326227684033E-2</v>
      </c>
      <c r="Z315" s="179">
        <v>3.6312643150727797E-2</v>
      </c>
      <c r="AA315" s="179">
        <v>3.6532659165411298E-2</v>
      </c>
      <c r="AB315" s="179">
        <v>4.74134511643075E-2</v>
      </c>
      <c r="AC315" s="179">
        <v>5.49740014870699E-2</v>
      </c>
      <c r="AD315" s="179">
        <v>5.3883922141592197E-2</v>
      </c>
      <c r="AE315" s="179">
        <v>5.6964146347162098E-2</v>
      </c>
      <c r="AF315" s="179">
        <v>4.8093500664238502E-2</v>
      </c>
      <c r="AG315" s="179">
        <v>4.8503530509785099E-2</v>
      </c>
      <c r="AH315" s="179">
        <v>5.2863847891695702E-2</v>
      </c>
      <c r="AI315" s="179">
        <v>6.0564408405620399E-2</v>
      </c>
      <c r="AJ315" s="179">
        <v>6.7104884478486199E-2</v>
      </c>
      <c r="AK315" s="179">
        <v>4.7603464995170597E-2</v>
      </c>
      <c r="AL315" s="179">
        <v>9.3246787314069393E-2</v>
      </c>
      <c r="AM315" s="135"/>
    </row>
    <row r="316" spans="1:39" x14ac:dyDescent="0.45">
      <c r="A316" s="76" t="s">
        <v>219</v>
      </c>
      <c r="B316" s="76" t="s">
        <v>89</v>
      </c>
      <c r="C316" s="76" t="s">
        <v>936</v>
      </c>
      <c r="D316" s="176">
        <v>4.42277192789689</v>
      </c>
      <c r="E316" s="176">
        <v>0.104047573489444</v>
      </c>
      <c r="F316" s="176">
        <v>0.115698421539733</v>
      </c>
      <c r="G316" s="176">
        <v>0.123288974046316</v>
      </c>
      <c r="H316" s="176">
        <v>0.119168674134969</v>
      </c>
      <c r="I316" s="176">
        <v>0.11487836184864</v>
      </c>
      <c r="J316" s="176">
        <v>9.9697256835473799E-2</v>
      </c>
      <c r="K316" s="176">
        <v>0.115328394605947</v>
      </c>
      <c r="L316" s="176">
        <v>0.13790003756689201</v>
      </c>
      <c r="M316" s="176">
        <v>0.15943160482206101</v>
      </c>
      <c r="N316" s="176">
        <v>0.179403058518564</v>
      </c>
      <c r="O316" s="176">
        <v>0.14978090235980401</v>
      </c>
      <c r="P316" s="176">
        <v>0.12941942027363501</v>
      </c>
      <c r="Q316" s="176">
        <v>0.121318830642104</v>
      </c>
      <c r="R316" s="176">
        <v>0.12867936640606301</v>
      </c>
      <c r="S316" s="176">
        <v>0.13754001136104599</v>
      </c>
      <c r="T316" s="176">
        <v>8.8416435718971204E-2</v>
      </c>
      <c r="U316" s="176">
        <v>0.10909794109922601</v>
      </c>
      <c r="V316" s="179">
        <v>9.6697038453425199E-2</v>
      </c>
      <c r="W316" s="179">
        <v>0.112048155841574</v>
      </c>
      <c r="X316" s="179">
        <v>0.115358396789767</v>
      </c>
      <c r="Y316" s="179">
        <v>0.11442832909133201</v>
      </c>
      <c r="Z316" s="179">
        <v>0.111478114348984</v>
      </c>
      <c r="AA316" s="179">
        <v>0.104187583680606</v>
      </c>
      <c r="AB316" s="179">
        <v>0.118998661759986</v>
      </c>
      <c r="AC316" s="179">
        <v>0.14355044885308399</v>
      </c>
      <c r="AD316" s="179">
        <v>0.16598208162286701</v>
      </c>
      <c r="AE316" s="179">
        <v>0.18484345451801201</v>
      </c>
      <c r="AF316" s="179">
        <v>0.15759147088107101</v>
      </c>
      <c r="AG316" s="179">
        <v>0.13768002155220899</v>
      </c>
      <c r="AH316" s="179">
        <v>0.130129471957386</v>
      </c>
      <c r="AI316" s="179">
        <v>0.141880327287077</v>
      </c>
      <c r="AJ316" s="179">
        <v>0.158001500726618</v>
      </c>
      <c r="AK316" s="179">
        <v>0.107377815893518</v>
      </c>
      <c r="AL316" s="179">
        <v>0.189443789370487</v>
      </c>
      <c r="AM316" s="135"/>
    </row>
    <row r="317" spans="1:39" x14ac:dyDescent="0.45">
      <c r="A317" s="76" t="s">
        <v>219</v>
      </c>
      <c r="B317" s="76" t="s">
        <v>89</v>
      </c>
      <c r="C317" s="76" t="s">
        <v>937</v>
      </c>
      <c r="D317" s="176">
        <v>0.84171126708372501</v>
      </c>
      <c r="E317" s="176">
        <v>1.61911785351221E-2</v>
      </c>
      <c r="F317" s="176">
        <v>1.88113692554445E-2</v>
      </c>
      <c r="G317" s="176">
        <v>1.88813743510256E-2</v>
      </c>
      <c r="H317" s="176">
        <v>1.9311405652452599E-2</v>
      </c>
      <c r="I317" s="176">
        <v>1.9441415115674699E-2</v>
      </c>
      <c r="J317" s="176">
        <v>1.6891229490933399E-2</v>
      </c>
      <c r="K317" s="176">
        <v>1.8961380174546901E-2</v>
      </c>
      <c r="L317" s="176">
        <v>2.3401703379978801E-2</v>
      </c>
      <c r="M317" s="176">
        <v>2.67719486958134E-2</v>
      </c>
      <c r="N317" s="176">
        <v>2.8122046967735199E-2</v>
      </c>
      <c r="O317" s="176">
        <v>2.35117113873206E-2</v>
      </c>
      <c r="P317" s="176">
        <v>2.3871737593166398E-2</v>
      </c>
      <c r="Q317" s="176">
        <v>2.7211980725180499E-2</v>
      </c>
      <c r="R317" s="176">
        <v>3.3492437871602103E-2</v>
      </c>
      <c r="S317" s="176">
        <v>3.4822534687643701E-2</v>
      </c>
      <c r="T317" s="176">
        <v>2.08315162993572E-2</v>
      </c>
      <c r="U317" s="176">
        <v>2.9072116122050601E-2</v>
      </c>
      <c r="V317" s="179">
        <v>1.5381119571969E-2</v>
      </c>
      <c r="W317" s="179">
        <v>1.8711361976042899E-2</v>
      </c>
      <c r="X317" s="179">
        <v>1.84013394098979E-2</v>
      </c>
      <c r="Y317" s="179">
        <v>1.7941305924650399E-2</v>
      </c>
      <c r="Z317" s="179">
        <v>1.9421413659794402E-2</v>
      </c>
      <c r="AA317" s="179">
        <v>1.67112163880105E-2</v>
      </c>
      <c r="AB317" s="179">
        <v>1.9211398373051001E-2</v>
      </c>
      <c r="AC317" s="179">
        <v>2.3031676446192799E-2</v>
      </c>
      <c r="AD317" s="179">
        <v>2.5421850423891501E-2</v>
      </c>
      <c r="AE317" s="179">
        <v>2.6741946511992899E-2</v>
      </c>
      <c r="AF317" s="179">
        <v>2.4471781269576099E-2</v>
      </c>
      <c r="AG317" s="179">
        <v>2.5801878085617701E-2</v>
      </c>
      <c r="AH317" s="179">
        <v>2.9302132864674299E-2</v>
      </c>
      <c r="AI317" s="179">
        <v>3.4922541967045299E-2</v>
      </c>
      <c r="AJ317" s="179">
        <v>3.8352791650520801E-2</v>
      </c>
      <c r="AK317" s="179">
        <v>2.5691870078275902E-2</v>
      </c>
      <c r="AL317" s="179">
        <v>6.2594556177473198E-2</v>
      </c>
      <c r="AM317" s="135"/>
    </row>
    <row r="318" spans="1:39" x14ac:dyDescent="0.45">
      <c r="A318" s="76" t="s">
        <v>219</v>
      </c>
      <c r="B318" s="76" t="s">
        <v>89</v>
      </c>
      <c r="C318" s="76" t="s">
        <v>938</v>
      </c>
      <c r="D318" s="176">
        <v>4.5648822719265896</v>
      </c>
      <c r="E318" s="176">
        <v>9.6677036997544902E-2</v>
      </c>
      <c r="F318" s="176">
        <v>0.110218022628524</v>
      </c>
      <c r="G318" s="176">
        <v>0.11090807285639501</v>
      </c>
      <c r="H318" s="176">
        <v>0.111068084503438</v>
      </c>
      <c r="I318" s="176">
        <v>0.11999873455400201</v>
      </c>
      <c r="J318" s="176">
        <v>0.10840789087135499</v>
      </c>
      <c r="K318" s="176">
        <v>0.112798210437086</v>
      </c>
      <c r="L318" s="176">
        <v>0.132509645207145</v>
      </c>
      <c r="M318" s="176">
        <v>0.148370799720242</v>
      </c>
      <c r="N318" s="176">
        <v>0.16148175404979401</v>
      </c>
      <c r="O318" s="176">
        <v>0.14165031054445301</v>
      </c>
      <c r="P318" s="176">
        <v>0.132869671412991</v>
      </c>
      <c r="Q318" s="176">
        <v>0.132869671412991</v>
      </c>
      <c r="R318" s="176">
        <v>0.15082097806558101</v>
      </c>
      <c r="S318" s="176">
        <v>0.156041358050346</v>
      </c>
      <c r="T318" s="176">
        <v>0.10085734127653299</v>
      </c>
      <c r="U318" s="176">
        <v>0.14145029598565001</v>
      </c>
      <c r="V318" s="179">
        <v>9.3926836814000395E-2</v>
      </c>
      <c r="W318" s="179">
        <v>0.104507606974692</v>
      </c>
      <c r="X318" s="179">
        <v>0.105697693599571</v>
      </c>
      <c r="Y318" s="179">
        <v>0.107977859569928</v>
      </c>
      <c r="Z318" s="179">
        <v>0.117068521267535</v>
      </c>
      <c r="AA318" s="179">
        <v>0.11122809615048</v>
      </c>
      <c r="AB318" s="179">
        <v>0.115428401885348</v>
      </c>
      <c r="AC318" s="179">
        <v>0.13500982719218499</v>
      </c>
      <c r="AD318" s="179">
        <v>0.14965089289658201</v>
      </c>
      <c r="AE318" s="179">
        <v>0.16480199572592799</v>
      </c>
      <c r="AF318" s="179">
        <v>0.15067096714647901</v>
      </c>
      <c r="AG318" s="179">
        <v>0.14288040008109301</v>
      </c>
      <c r="AH318" s="179">
        <v>0.143450441573682</v>
      </c>
      <c r="AI318" s="179">
        <v>0.160751700910162</v>
      </c>
      <c r="AJ318" s="179">
        <v>0.181873238319784</v>
      </c>
      <c r="AK318" s="179">
        <v>0.13426977332461301</v>
      </c>
      <c r="AL318" s="179">
        <v>0.27669013992045899</v>
      </c>
      <c r="AM318" s="135"/>
    </row>
    <row r="319" spans="1:39" x14ac:dyDescent="0.45">
      <c r="A319" s="76" t="s">
        <v>219</v>
      </c>
      <c r="B319" s="76" t="s">
        <v>89</v>
      </c>
      <c r="C319" s="76" t="s">
        <v>939</v>
      </c>
      <c r="D319" s="176">
        <v>1.3108854176684801</v>
      </c>
      <c r="E319" s="176">
        <v>2.5771875901797199E-2</v>
      </c>
      <c r="F319" s="176">
        <v>3.02322005631094E-2</v>
      </c>
      <c r="G319" s="176">
        <v>3.1422287187988597E-2</v>
      </c>
      <c r="H319" s="176">
        <v>3.06322296807158E-2</v>
      </c>
      <c r="I319" s="176">
        <v>3.0662231864536298E-2</v>
      </c>
      <c r="J319" s="176">
        <v>2.87920957397261E-2</v>
      </c>
      <c r="K319" s="176">
        <v>3.1892321401176198E-2</v>
      </c>
      <c r="L319" s="176">
        <v>3.7842754525572599E-2</v>
      </c>
      <c r="M319" s="176">
        <v>3.9832899385664797E-2</v>
      </c>
      <c r="N319" s="176">
        <v>4.2553097385388802E-2</v>
      </c>
      <c r="O319" s="176">
        <v>3.8862828775469101E-2</v>
      </c>
      <c r="P319" s="176">
        <v>3.9022840422511702E-2</v>
      </c>
      <c r="Q319" s="176">
        <v>4.3263149069140298E-2</v>
      </c>
      <c r="R319" s="176">
        <v>4.8113502120118799E-2</v>
      </c>
      <c r="S319" s="176">
        <v>4.8333518134802397E-2</v>
      </c>
      <c r="T319" s="176">
        <v>3.1162268261544401E-2</v>
      </c>
      <c r="U319" s="176">
        <v>4.7953490473076198E-2</v>
      </c>
      <c r="V319" s="179">
        <v>2.54018489680112E-2</v>
      </c>
      <c r="W319" s="179">
        <v>2.89221052029482E-2</v>
      </c>
      <c r="X319" s="179">
        <v>2.9242128497033299E-2</v>
      </c>
      <c r="Y319" s="179">
        <v>3.02422012910495E-2</v>
      </c>
      <c r="Z319" s="179">
        <v>2.9672159798460301E-2</v>
      </c>
      <c r="AA319" s="179">
        <v>2.8522076085341699E-2</v>
      </c>
      <c r="AB319" s="179">
        <v>3.18623192173558E-2</v>
      </c>
      <c r="AC319" s="179">
        <v>3.5292568900831302E-2</v>
      </c>
      <c r="AD319" s="179">
        <v>3.9652886282741898E-2</v>
      </c>
      <c r="AE319" s="179">
        <v>4.1293005664928398E-2</v>
      </c>
      <c r="AF319" s="179">
        <v>4.1653031870774203E-2</v>
      </c>
      <c r="AG319" s="179">
        <v>4.0902977275262098E-2</v>
      </c>
      <c r="AH319" s="179">
        <v>4.4783259716044903E-2</v>
      </c>
      <c r="AI319" s="179">
        <v>4.9663614950843898E-2</v>
      </c>
      <c r="AJ319" s="179">
        <v>5.30938646343194E-2</v>
      </c>
      <c r="AK319" s="179">
        <v>3.93028608048362E-2</v>
      </c>
      <c r="AL319" s="179">
        <v>9.5036917615358305E-2</v>
      </c>
      <c r="AM319" s="135"/>
    </row>
    <row r="320" spans="1:39" x14ac:dyDescent="0.45">
      <c r="A320" s="76" t="s">
        <v>219</v>
      </c>
      <c r="B320" s="76" t="s">
        <v>89</v>
      </c>
      <c r="C320" s="76" t="s">
        <v>940</v>
      </c>
      <c r="D320" s="176">
        <v>2.1358254639965502</v>
      </c>
      <c r="E320" s="176">
        <v>3.59126140331213E-2</v>
      </c>
      <c r="F320" s="176">
        <v>4.2033059532500402E-2</v>
      </c>
      <c r="G320" s="176">
        <v>4.6403377642351099E-2</v>
      </c>
      <c r="H320" s="176">
        <v>4.6843409671718302E-2</v>
      </c>
      <c r="I320" s="176">
        <v>4.3513167267644301E-2</v>
      </c>
      <c r="J320" s="176">
        <v>4.1443016584030802E-2</v>
      </c>
      <c r="K320" s="176">
        <v>4.6253366723248701E-2</v>
      </c>
      <c r="L320" s="176">
        <v>5.4253949075378199E-2</v>
      </c>
      <c r="M320" s="176">
        <v>5.9134304310177202E-2</v>
      </c>
      <c r="N320" s="176">
        <v>6.6454837162375699E-2</v>
      </c>
      <c r="O320" s="176">
        <v>6.1064444802628397E-2</v>
      </c>
      <c r="P320" s="176">
        <v>6.4104666096437696E-2</v>
      </c>
      <c r="Q320" s="176">
        <v>7.2925308139660402E-2</v>
      </c>
      <c r="R320" s="176">
        <v>8.3256060101847704E-2</v>
      </c>
      <c r="S320" s="176">
        <v>9.1596667203942703E-2</v>
      </c>
      <c r="T320" s="176">
        <v>5.6344101214872003E-2</v>
      </c>
      <c r="U320" s="176">
        <v>8.7026334535288699E-2</v>
      </c>
      <c r="V320" s="179">
        <v>3.4412504842097E-2</v>
      </c>
      <c r="W320" s="179">
        <v>4.01629234076901E-2</v>
      </c>
      <c r="X320" s="179">
        <v>4.4123211671994199E-2</v>
      </c>
      <c r="Y320" s="179">
        <v>4.59133419732832E-2</v>
      </c>
      <c r="Z320" s="179">
        <v>4.4433234238139198E-2</v>
      </c>
      <c r="AA320" s="179">
        <v>4.0892976547321901E-2</v>
      </c>
      <c r="AB320" s="179">
        <v>4.4563243701361298E-2</v>
      </c>
      <c r="AC320" s="179">
        <v>5.3173870457840701E-2</v>
      </c>
      <c r="AD320" s="179">
        <v>5.9994366913031102E-2</v>
      </c>
      <c r="AE320" s="179">
        <v>6.69248713755633E-2</v>
      </c>
      <c r="AF320" s="179">
        <v>6.4824718508129306E-2</v>
      </c>
      <c r="AG320" s="179">
        <v>7.0435126882560095E-2</v>
      </c>
      <c r="AH320" s="179">
        <v>7.5785516330546698E-2</v>
      </c>
      <c r="AI320" s="179">
        <v>9.0776607512849397E-2</v>
      </c>
      <c r="AJ320" s="179">
        <v>0.103247515254231</v>
      </c>
      <c r="AK320" s="179">
        <v>7.5975530161409802E-2</v>
      </c>
      <c r="AL320" s="179">
        <v>0.18162322012127999</v>
      </c>
      <c r="AM320" s="135"/>
    </row>
    <row r="321" spans="1:39" x14ac:dyDescent="0.45">
      <c r="A321" s="76" t="s">
        <v>219</v>
      </c>
      <c r="B321" s="76" t="s">
        <v>89</v>
      </c>
      <c r="C321" s="76" t="s">
        <v>941</v>
      </c>
      <c r="D321" s="176">
        <v>1.77811942703284</v>
      </c>
      <c r="E321" s="176">
        <v>3.4312497562695402E-2</v>
      </c>
      <c r="F321" s="176">
        <v>3.8882830231349398E-2</v>
      </c>
      <c r="G321" s="176">
        <v>4.10129852826039E-2</v>
      </c>
      <c r="H321" s="176">
        <v>4.1042987466424402E-2</v>
      </c>
      <c r="I321" s="176">
        <v>4.3073135238277202E-2</v>
      </c>
      <c r="J321" s="176">
        <v>3.8732819312247001E-2</v>
      </c>
      <c r="K321" s="176">
        <v>4.4703253892523602E-2</v>
      </c>
      <c r="L321" s="176">
        <v>5.1253730693329599E-2</v>
      </c>
      <c r="M321" s="176">
        <v>5.7034151442743201E-2</v>
      </c>
      <c r="N321" s="176">
        <v>5.88342824719724E-2</v>
      </c>
      <c r="O321" s="176">
        <v>4.6533387105573198E-2</v>
      </c>
      <c r="P321" s="176">
        <v>4.6633394384974901E-2</v>
      </c>
      <c r="Q321" s="176">
        <v>5.4773986928266599E-2</v>
      </c>
      <c r="R321" s="176">
        <v>6.9085028610638297E-2</v>
      </c>
      <c r="S321" s="176">
        <v>7.4575428249787107E-2</v>
      </c>
      <c r="T321" s="176">
        <v>4.06829612605785E-2</v>
      </c>
      <c r="U321" s="176">
        <v>6.00143683689114E-2</v>
      </c>
      <c r="V321" s="179">
        <v>3.2192343239381097E-2</v>
      </c>
      <c r="W321" s="179">
        <v>3.8442798201982299E-2</v>
      </c>
      <c r="X321" s="179">
        <v>3.7442725407966101E-2</v>
      </c>
      <c r="Y321" s="179">
        <v>3.7902758893213498E-2</v>
      </c>
      <c r="Z321" s="179">
        <v>3.8622811304905198E-2</v>
      </c>
      <c r="AA321" s="179">
        <v>3.6922687555077702E-2</v>
      </c>
      <c r="AB321" s="179">
        <v>4.1333008576689097E-2</v>
      </c>
      <c r="AC321" s="179">
        <v>4.9503603303801297E-2</v>
      </c>
      <c r="AD321" s="179">
        <v>5.5104010950292E-2</v>
      </c>
      <c r="AE321" s="179">
        <v>5.7374176192708702E-2</v>
      </c>
      <c r="AF321" s="179">
        <v>4.8933561811212098E-2</v>
      </c>
      <c r="AG321" s="179">
        <v>4.9863629509647102E-2</v>
      </c>
      <c r="AH321" s="179">
        <v>6.1194454265850601E-2</v>
      </c>
      <c r="AI321" s="179">
        <v>7.6745586212802294E-2</v>
      </c>
      <c r="AJ321" s="179">
        <v>8.3706092859155007E-2</v>
      </c>
      <c r="AK321" s="179">
        <v>5.8394250442605197E-2</v>
      </c>
      <c r="AL321" s="179">
        <v>0.13325969980265701</v>
      </c>
      <c r="AM321" s="135"/>
    </row>
    <row r="322" spans="1:39" x14ac:dyDescent="0.45">
      <c r="A322" s="76" t="s">
        <v>219</v>
      </c>
      <c r="B322" s="76" t="s">
        <v>89</v>
      </c>
      <c r="C322" s="76" t="s">
        <v>942</v>
      </c>
      <c r="D322" s="176">
        <v>1.06668764282561</v>
      </c>
      <c r="E322" s="176">
        <v>1.9161394733350198E-2</v>
      </c>
      <c r="F322" s="176">
        <v>2.3481709203500099E-2</v>
      </c>
      <c r="G322" s="176">
        <v>2.4201761615191799E-2</v>
      </c>
      <c r="H322" s="176">
        <v>2.41617587034311E-2</v>
      </c>
      <c r="I322" s="176">
        <v>2.3881738321106599E-2</v>
      </c>
      <c r="J322" s="176">
        <v>2.3751728857884499E-2</v>
      </c>
      <c r="K322" s="176">
        <v>2.5811878813557801E-2</v>
      </c>
      <c r="L322" s="176">
        <v>2.93121335926145E-2</v>
      </c>
      <c r="M322" s="176">
        <v>3.2822389099611299E-2</v>
      </c>
      <c r="N322" s="176">
        <v>3.5502584187574703E-2</v>
      </c>
      <c r="O322" s="176">
        <v>2.84020673500597E-2</v>
      </c>
      <c r="P322" s="176">
        <v>2.86120826368031E-2</v>
      </c>
      <c r="Q322" s="176">
        <v>3.2822389099611299E-2</v>
      </c>
      <c r="R322" s="176">
        <v>4.0102919040049097E-2</v>
      </c>
      <c r="S322" s="176">
        <v>4.6103355804146297E-2</v>
      </c>
      <c r="T322" s="176">
        <v>2.7982036776572902E-2</v>
      </c>
      <c r="U322" s="176">
        <v>4.0252929959151598E-2</v>
      </c>
      <c r="V322" s="179">
        <v>1.8511347417239601E-2</v>
      </c>
      <c r="W322" s="179">
        <v>2.1311551240485001E-2</v>
      </c>
      <c r="X322" s="179">
        <v>2.2951670622671502E-2</v>
      </c>
      <c r="Y322" s="179">
        <v>2.1581570894869301E-2</v>
      </c>
      <c r="Z322" s="179">
        <v>2.14815636154677E-2</v>
      </c>
      <c r="AA322" s="179">
        <v>2.0541495189092498E-2</v>
      </c>
      <c r="AB322" s="179">
        <v>2.4141757247550799E-2</v>
      </c>
      <c r="AC322" s="179">
        <v>2.9002111026469501E-2</v>
      </c>
      <c r="AD322" s="179">
        <v>3.0832244239519101E-2</v>
      </c>
      <c r="AE322" s="179">
        <v>3.3092408753995703E-2</v>
      </c>
      <c r="AF322" s="179">
        <v>2.95121481514177E-2</v>
      </c>
      <c r="AG322" s="179">
        <v>3.0922250790980502E-2</v>
      </c>
      <c r="AH322" s="179">
        <v>3.5662595834617297E-2</v>
      </c>
      <c r="AI322" s="179">
        <v>4.5973346340924197E-2</v>
      </c>
      <c r="AJ322" s="179">
        <v>5.12037270536288E-2</v>
      </c>
      <c r="AK322" s="179">
        <v>3.7972763988794699E-2</v>
      </c>
      <c r="AL322" s="179">
        <v>8.5626232623666004E-2</v>
      </c>
      <c r="AM322" s="135"/>
    </row>
    <row r="323" spans="1:39" x14ac:dyDescent="0.45">
      <c r="A323" s="76" t="s">
        <v>219</v>
      </c>
      <c r="B323" s="76" t="s">
        <v>89</v>
      </c>
      <c r="C323" s="76" t="s">
        <v>943</v>
      </c>
      <c r="D323" s="176">
        <v>1.2249591632066099</v>
      </c>
      <c r="E323" s="176">
        <v>2.17415825419119E-2</v>
      </c>
      <c r="F323" s="176">
        <v>2.6201907203224101E-2</v>
      </c>
      <c r="G323" s="176">
        <v>2.8462071717700699E-2</v>
      </c>
      <c r="H323" s="176">
        <v>2.7972036048632801E-2</v>
      </c>
      <c r="I323" s="176">
        <v>2.6391921034087201E-2</v>
      </c>
      <c r="J323" s="176">
        <v>2.36417208505427E-2</v>
      </c>
      <c r="K323" s="176">
        <v>2.6291913754685599E-2</v>
      </c>
      <c r="L323" s="176">
        <v>3.2532367989346597E-2</v>
      </c>
      <c r="M323" s="176">
        <v>3.4932542694985497E-2</v>
      </c>
      <c r="N323" s="176">
        <v>3.9132848429853401E-2</v>
      </c>
      <c r="O323" s="176">
        <v>3.1712308298253299E-2</v>
      </c>
      <c r="P323" s="176">
        <v>3.1372283548287798E-2</v>
      </c>
      <c r="Q323" s="176">
        <v>3.9032841150451802E-2</v>
      </c>
      <c r="R323" s="176">
        <v>5.0623684833099397E-2</v>
      </c>
      <c r="S323" s="176">
        <v>5.4803989112087101E-2</v>
      </c>
      <c r="T323" s="176">
        <v>3.2112337415859803E-2</v>
      </c>
      <c r="U323" s="176">
        <v>4.6743402392316599E-2</v>
      </c>
      <c r="V323" s="179">
        <v>2.0851517755237501E-2</v>
      </c>
      <c r="W323" s="179">
        <v>2.5521857703293099E-2</v>
      </c>
      <c r="X323" s="179">
        <v>2.6861955247274801E-2</v>
      </c>
      <c r="Y323" s="179">
        <v>2.73619916442829E-2</v>
      </c>
      <c r="Z323" s="179">
        <v>2.5111827857746499E-2</v>
      </c>
      <c r="AA323" s="179">
        <v>2.2051605108056899E-2</v>
      </c>
      <c r="AB323" s="179">
        <v>2.5241837320968599E-2</v>
      </c>
      <c r="AC323" s="179">
        <v>3.1002256614501799E-2</v>
      </c>
      <c r="AD323" s="179">
        <v>3.3612446606884103E-2</v>
      </c>
      <c r="AE323" s="179">
        <v>3.8682815672546202E-2</v>
      </c>
      <c r="AF323" s="179">
        <v>3.40224764524307E-2</v>
      </c>
      <c r="AG323" s="179">
        <v>3.4162486643592997E-2</v>
      </c>
      <c r="AH323" s="179">
        <v>4.3103137422097697E-2</v>
      </c>
      <c r="AI323" s="179">
        <v>5.4964000759129703E-2</v>
      </c>
      <c r="AJ323" s="179">
        <v>6.3174598398002602E-2</v>
      </c>
      <c r="AK323" s="179">
        <v>4.3623175274986097E-2</v>
      </c>
      <c r="AL323" s="179">
        <v>0.10190741771025</v>
      </c>
      <c r="AM323" s="135"/>
    </row>
    <row r="324" spans="1:39" x14ac:dyDescent="0.45">
      <c r="A324" s="76" t="s">
        <v>219</v>
      </c>
      <c r="B324" s="76" t="s">
        <v>89</v>
      </c>
      <c r="C324" s="76" t="s">
        <v>944</v>
      </c>
      <c r="D324" s="176">
        <v>10.7817647908326</v>
      </c>
      <c r="E324" s="176">
        <v>0.20109463742077499</v>
      </c>
      <c r="F324" s="176">
        <v>0.23045677465309</v>
      </c>
      <c r="G324" s="176">
        <v>0.24059751278441499</v>
      </c>
      <c r="H324" s="176">
        <v>0.25049823344517502</v>
      </c>
      <c r="I324" s="176">
        <v>0.28052041872154099</v>
      </c>
      <c r="J324" s="176">
        <v>0.25686869714305799</v>
      </c>
      <c r="K324" s="176">
        <v>0.26485927876724702</v>
      </c>
      <c r="L324" s="176">
        <v>0.30220199689581201</v>
      </c>
      <c r="M324" s="176">
        <v>0.33881466188474402</v>
      </c>
      <c r="N324" s="176">
        <v>0.391618505408799</v>
      </c>
      <c r="O324" s="176">
        <v>0.33453435032635498</v>
      </c>
      <c r="P324" s="176">
        <v>0.307952415461405</v>
      </c>
      <c r="Q324" s="176">
        <v>0.31481291482835599</v>
      </c>
      <c r="R324" s="176">
        <v>0.35536586662571201</v>
      </c>
      <c r="S324" s="176">
        <v>0.39546878566576099</v>
      </c>
      <c r="T324" s="176">
        <v>0.274199958663359</v>
      </c>
      <c r="U324" s="176">
        <v>0.37423724024879801</v>
      </c>
      <c r="V324" s="179">
        <v>0.19515420502431899</v>
      </c>
      <c r="W324" s="179">
        <v>0.21683578319859001</v>
      </c>
      <c r="X324" s="179">
        <v>0.23084680304275701</v>
      </c>
      <c r="Y324" s="179">
        <v>0.23848735918903999</v>
      </c>
      <c r="Z324" s="179">
        <v>0.25416850059921398</v>
      </c>
      <c r="AA324" s="179">
        <v>0.24363773407822401</v>
      </c>
      <c r="AB324" s="179">
        <v>0.25318842926107799</v>
      </c>
      <c r="AC324" s="179">
        <v>0.29904176686672101</v>
      </c>
      <c r="AD324" s="179">
        <v>0.33670450828936999</v>
      </c>
      <c r="AE324" s="179">
        <v>0.39624884244509401</v>
      </c>
      <c r="AF324" s="179">
        <v>0.35412577636113202</v>
      </c>
      <c r="AG324" s="179">
        <v>0.33654449664232799</v>
      </c>
      <c r="AH324" s="179">
        <v>0.33224418362805802</v>
      </c>
      <c r="AI324" s="179">
        <v>0.39321862187922502</v>
      </c>
      <c r="AJ324" s="179">
        <v>0.477594763510371</v>
      </c>
      <c r="AK324" s="179">
        <v>0.37009693888157102</v>
      </c>
      <c r="AL324" s="179">
        <v>0.73952382899115099</v>
      </c>
      <c r="AM324" s="135"/>
    </row>
    <row r="325" spans="1:39" x14ac:dyDescent="0.45">
      <c r="A325" s="76" t="s">
        <v>219</v>
      </c>
      <c r="B325" s="76" t="s">
        <v>89</v>
      </c>
      <c r="C325" s="76" t="s">
        <v>945</v>
      </c>
      <c r="D325" s="176">
        <v>1.8668458853179599</v>
      </c>
      <c r="E325" s="176">
        <v>3.6792678091855602E-2</v>
      </c>
      <c r="F325" s="176">
        <v>4.2213072635423302E-2</v>
      </c>
      <c r="G325" s="176">
        <v>4.2763112672132203E-2</v>
      </c>
      <c r="H325" s="176">
        <v>4.4273222591096603E-2</v>
      </c>
      <c r="I325" s="176">
        <v>5.08637023036633E-2</v>
      </c>
      <c r="J325" s="176">
        <v>4.6733401664376499E-2</v>
      </c>
      <c r="K325" s="176">
        <v>4.8293515223041698E-2</v>
      </c>
      <c r="L325" s="176">
        <v>5.54940393399583E-2</v>
      </c>
      <c r="M325" s="176">
        <v>5.8424252626425699E-2</v>
      </c>
      <c r="N325" s="176">
        <v>6.8284970375425302E-2</v>
      </c>
      <c r="O325" s="176">
        <v>5.58440648178639E-2</v>
      </c>
      <c r="P325" s="176">
        <v>5.0973710311005102E-2</v>
      </c>
      <c r="Q325" s="176">
        <v>5.498400221501E-2</v>
      </c>
      <c r="R325" s="176">
        <v>6.6724856816760103E-2</v>
      </c>
      <c r="S325" s="176">
        <v>7.2445273198532695E-2</v>
      </c>
      <c r="T325" s="176">
        <v>4.8743547980349002E-2</v>
      </c>
      <c r="U325" s="176">
        <v>6.4444690846403196E-2</v>
      </c>
      <c r="V325" s="179">
        <v>3.4322498290635599E-2</v>
      </c>
      <c r="W325" s="179">
        <v>4.0272931415031903E-2</v>
      </c>
      <c r="X325" s="179">
        <v>4.0892976547321901E-2</v>
      </c>
      <c r="Y325" s="179">
        <v>4.2463090833927401E-2</v>
      </c>
      <c r="Z325" s="179">
        <v>3.9362865172477203E-2</v>
      </c>
      <c r="AA325" s="179">
        <v>3.7562734143247997E-2</v>
      </c>
      <c r="AB325" s="179">
        <v>4.3533168723524703E-2</v>
      </c>
      <c r="AC325" s="179">
        <v>4.9643613494963601E-2</v>
      </c>
      <c r="AD325" s="179">
        <v>5.54440357002575E-2</v>
      </c>
      <c r="AE325" s="179">
        <v>6.4374685750822003E-2</v>
      </c>
      <c r="AF325" s="179">
        <v>5.5384031332616497E-2</v>
      </c>
      <c r="AG325" s="179">
        <v>5.47239832885658E-2</v>
      </c>
      <c r="AH325" s="179">
        <v>5.9494330516023E-2</v>
      </c>
      <c r="AI325" s="179">
        <v>7.00050955811332E-2</v>
      </c>
      <c r="AJ325" s="179">
        <v>8.2476003322515007E-2</v>
      </c>
      <c r="AK325" s="179">
        <v>6.2294534339268397E-2</v>
      </c>
      <c r="AL325" s="179">
        <v>0.126299193156304</v>
      </c>
      <c r="AM325" s="135"/>
    </row>
    <row r="326" spans="1:39" x14ac:dyDescent="0.45">
      <c r="A326" s="78" t="s">
        <v>217</v>
      </c>
      <c r="B326" s="78" t="s">
        <v>90</v>
      </c>
      <c r="C326" s="78" t="s">
        <v>946</v>
      </c>
      <c r="D326" s="175">
        <v>8.1828156166551391</v>
      </c>
      <c r="E326" s="175">
        <v>0.168742282534351</v>
      </c>
      <c r="F326" s="175">
        <v>0.193424079090671</v>
      </c>
      <c r="G326" s="175">
        <v>0.20404485216312301</v>
      </c>
      <c r="H326" s="175">
        <v>0.20368482595727699</v>
      </c>
      <c r="I326" s="175">
        <v>0.194364147517046</v>
      </c>
      <c r="J326" s="175">
        <v>0.18278330456233899</v>
      </c>
      <c r="K326" s="175">
        <v>0.19740436881085499</v>
      </c>
      <c r="L326" s="175">
        <v>0.23404703598360799</v>
      </c>
      <c r="M326" s="175">
        <v>0.25826879905468098</v>
      </c>
      <c r="N326" s="175">
        <v>0.26961962526676397</v>
      </c>
      <c r="O326" s="175">
        <v>0.237297272564161</v>
      </c>
      <c r="P326" s="175">
        <v>0.24231763799012199</v>
      </c>
      <c r="Q326" s="175">
        <v>0.26070897667207998</v>
      </c>
      <c r="R326" s="175">
        <v>0.298111699168286</v>
      </c>
      <c r="S326" s="175">
        <v>0.29436142619072497</v>
      </c>
      <c r="T326" s="175">
        <v>0.176942879445284</v>
      </c>
      <c r="U326" s="175">
        <v>0.27644012172195498</v>
      </c>
      <c r="V326" s="178">
        <v>0.159321596814719</v>
      </c>
      <c r="W326" s="178">
        <v>0.18352335842991099</v>
      </c>
      <c r="X326" s="178">
        <v>0.194024122767081</v>
      </c>
      <c r="Y326" s="178">
        <v>0.197724392104941</v>
      </c>
      <c r="Z326" s="178">
        <v>0.19167395170114301</v>
      </c>
      <c r="AA326" s="178">
        <v>0.17607281611448999</v>
      </c>
      <c r="AB326" s="178">
        <v>0.20028457845762199</v>
      </c>
      <c r="AC326" s="178">
        <v>0.23502710732174401</v>
      </c>
      <c r="AD326" s="178">
        <v>0.25760875101063002</v>
      </c>
      <c r="AE326" s="178">
        <v>0.272969869126719</v>
      </c>
      <c r="AF326" s="178">
        <v>0.252198357195002</v>
      </c>
      <c r="AG326" s="178">
        <v>0.25855882016494502</v>
      </c>
      <c r="AH326" s="178">
        <v>0.28100045366266901</v>
      </c>
      <c r="AI326" s="178">
        <v>0.31751311137220001</v>
      </c>
      <c r="AJ326" s="178">
        <v>0.32288350227606599</v>
      </c>
      <c r="AK326" s="178">
        <v>0.23812733298319499</v>
      </c>
      <c r="AL326" s="178">
        <v>0.55174016045873098</v>
      </c>
      <c r="AM326" s="135"/>
    </row>
    <row r="327" spans="1:39" x14ac:dyDescent="0.45">
      <c r="A327" s="76" t="s">
        <v>219</v>
      </c>
      <c r="B327" s="76" t="s">
        <v>90</v>
      </c>
      <c r="C327" s="76" t="s">
        <v>947</v>
      </c>
      <c r="D327" s="176">
        <v>3.4277795036743099</v>
      </c>
      <c r="E327" s="176">
        <v>7.09151618236879E-2</v>
      </c>
      <c r="F327" s="176">
        <v>8.1365922521157097E-2</v>
      </c>
      <c r="G327" s="176">
        <v>8.3256060101847704E-2</v>
      </c>
      <c r="H327" s="176">
        <v>8.5146197682538297E-2</v>
      </c>
      <c r="I327" s="176">
        <v>8.5636233351606195E-2</v>
      </c>
      <c r="J327" s="176">
        <v>8.0185836624217993E-2</v>
      </c>
      <c r="K327" s="176">
        <v>8.5186200594298905E-2</v>
      </c>
      <c r="L327" s="176">
        <v>0.101737405335267</v>
      </c>
      <c r="M327" s="176">
        <v>0.108467895238996</v>
      </c>
      <c r="N327" s="176">
        <v>0.11430832035605</v>
      </c>
      <c r="O327" s="176">
        <v>0.103847558930641</v>
      </c>
      <c r="P327" s="176">
        <v>0.101807410430848</v>
      </c>
      <c r="Q327" s="176">
        <v>0.105977713981895</v>
      </c>
      <c r="R327" s="176">
        <v>0.119058666127627</v>
      </c>
      <c r="S327" s="176">
        <v>0.116608487782288</v>
      </c>
      <c r="T327" s="176">
        <v>7.2225257183849104E-2</v>
      </c>
      <c r="U327" s="176">
        <v>0.110348032091746</v>
      </c>
      <c r="V327" s="179">
        <v>6.7434908500511606E-2</v>
      </c>
      <c r="W327" s="179">
        <v>7.6945600771605505E-2</v>
      </c>
      <c r="X327" s="179">
        <v>8.0785880300627694E-2</v>
      </c>
      <c r="Y327" s="179">
        <v>8.3336065925368893E-2</v>
      </c>
      <c r="Z327" s="179">
        <v>8.4346139447325302E-2</v>
      </c>
      <c r="AA327" s="179">
        <v>7.8605721609672399E-2</v>
      </c>
      <c r="AB327" s="179">
        <v>8.7536371660236895E-2</v>
      </c>
      <c r="AC327" s="179">
        <v>0.102177437364634</v>
      </c>
      <c r="AD327" s="179">
        <v>0.10960797822417399</v>
      </c>
      <c r="AE327" s="179">
        <v>0.119458695245234</v>
      </c>
      <c r="AF327" s="179">
        <v>0.11121809542254001</v>
      </c>
      <c r="AG327" s="179">
        <v>0.111398108525463</v>
      </c>
      <c r="AH327" s="179">
        <v>0.11510837859126299</v>
      </c>
      <c r="AI327" s="179">
        <v>0.127389272501782</v>
      </c>
      <c r="AJ327" s="179">
        <v>0.13091952946465901</v>
      </c>
      <c r="AK327" s="179">
        <v>9.92572248061067E-2</v>
      </c>
      <c r="AL327" s="179">
        <v>0.216175735154539</v>
      </c>
      <c r="AM327" s="135"/>
    </row>
    <row r="328" spans="1:39" x14ac:dyDescent="0.45">
      <c r="A328" s="76" t="s">
        <v>219</v>
      </c>
      <c r="B328" s="76" t="s">
        <v>90</v>
      </c>
      <c r="C328" s="76" t="s">
        <v>948</v>
      </c>
      <c r="D328" s="176">
        <v>1.26850233265807</v>
      </c>
      <c r="E328" s="176">
        <v>2.9392139416135801E-2</v>
      </c>
      <c r="F328" s="176">
        <v>3.2092335959979498E-2</v>
      </c>
      <c r="G328" s="176">
        <v>3.3942470628909399E-2</v>
      </c>
      <c r="H328" s="176">
        <v>3.33724291363202E-2</v>
      </c>
      <c r="I328" s="176">
        <v>3.2742383276089998E-2</v>
      </c>
      <c r="J328" s="176">
        <v>2.9882175085203699E-2</v>
      </c>
      <c r="K328" s="176">
        <v>3.3192416033397301E-2</v>
      </c>
      <c r="L328" s="176">
        <v>3.8232782915238898E-2</v>
      </c>
      <c r="M328" s="176">
        <v>4.5033277914548898E-2</v>
      </c>
      <c r="N328" s="176">
        <v>4.7103428598162501E-2</v>
      </c>
      <c r="O328" s="176">
        <v>3.8642812760785503E-2</v>
      </c>
      <c r="P328" s="176">
        <v>3.4392503386216702E-2</v>
      </c>
      <c r="Q328" s="176">
        <v>3.5922614761061497E-2</v>
      </c>
      <c r="R328" s="176">
        <v>4.0532950341476102E-2</v>
      </c>
      <c r="S328" s="176">
        <v>4.3193143973559202E-2</v>
      </c>
      <c r="T328" s="176">
        <v>2.7762020761889401E-2</v>
      </c>
      <c r="U328" s="176">
        <v>3.6802678819795702E-2</v>
      </c>
      <c r="V328" s="179">
        <v>2.71019727178387E-2</v>
      </c>
      <c r="W328" s="179">
        <v>2.99121772690242E-2</v>
      </c>
      <c r="X328" s="179">
        <v>3.2062333776158997E-2</v>
      </c>
      <c r="Y328" s="179">
        <v>3.2552369445226902E-2</v>
      </c>
      <c r="Z328" s="179">
        <v>3.33724291363202E-2</v>
      </c>
      <c r="AA328" s="179">
        <v>3.0392212210151998E-2</v>
      </c>
      <c r="AB328" s="179">
        <v>3.3722454614225898E-2</v>
      </c>
      <c r="AC328" s="179">
        <v>3.8982837510751003E-2</v>
      </c>
      <c r="AD328" s="179">
        <v>4.4313225502857302E-2</v>
      </c>
      <c r="AE328" s="179">
        <v>4.6513385649692901E-2</v>
      </c>
      <c r="AF328" s="179">
        <v>3.9372865900417303E-2</v>
      </c>
      <c r="AG328" s="179">
        <v>3.6422651158069599E-2</v>
      </c>
      <c r="AH328" s="179">
        <v>3.7852755253512699E-2</v>
      </c>
      <c r="AI328" s="179">
        <v>4.4943271363087497E-2</v>
      </c>
      <c r="AJ328" s="179">
        <v>4.7223437333444397E-2</v>
      </c>
      <c r="AK328" s="179">
        <v>3.4112483003892198E-2</v>
      </c>
      <c r="AL328" s="179">
        <v>6.7414907044631198E-2</v>
      </c>
      <c r="AM328" s="135"/>
    </row>
    <row r="329" spans="1:39" x14ac:dyDescent="0.45">
      <c r="A329" s="76" t="s">
        <v>219</v>
      </c>
      <c r="B329" s="76" t="s">
        <v>90</v>
      </c>
      <c r="C329" s="76" t="s">
        <v>949</v>
      </c>
      <c r="D329" s="176">
        <v>1.25275118615232</v>
      </c>
      <c r="E329" s="176">
        <v>2.50018198504047E-2</v>
      </c>
      <c r="F329" s="176">
        <v>2.8812097195606401E-2</v>
      </c>
      <c r="G329" s="176">
        <v>3.1672305386492697E-2</v>
      </c>
      <c r="H329" s="176">
        <v>3.22623483349622E-2</v>
      </c>
      <c r="I329" s="176">
        <v>2.7131974901659198E-2</v>
      </c>
      <c r="J329" s="176">
        <v>2.6171905019403599E-2</v>
      </c>
      <c r="K329" s="176">
        <v>2.8312060798598299E-2</v>
      </c>
      <c r="L329" s="176">
        <v>3.3492437871602103E-2</v>
      </c>
      <c r="M329" s="176">
        <v>3.8172778547597902E-2</v>
      </c>
      <c r="N329" s="176">
        <v>4.0532950341476102E-2</v>
      </c>
      <c r="O329" s="176">
        <v>3.2242346879081903E-2</v>
      </c>
      <c r="P329" s="176">
        <v>3.7472727591786603E-2</v>
      </c>
      <c r="Q329" s="176">
        <v>4.1593027503133297E-2</v>
      </c>
      <c r="R329" s="176">
        <v>4.84535268700843E-2</v>
      </c>
      <c r="S329" s="176">
        <v>4.8593537061246597E-2</v>
      </c>
      <c r="T329" s="176">
        <v>2.7051969078137901E-2</v>
      </c>
      <c r="U329" s="176">
        <v>4.5643322318898803E-2</v>
      </c>
      <c r="V329" s="179">
        <v>2.3411704107918999E-2</v>
      </c>
      <c r="W329" s="179">
        <v>2.7702016394248401E-2</v>
      </c>
      <c r="X329" s="179">
        <v>2.9472145239657101E-2</v>
      </c>
      <c r="Y329" s="179">
        <v>3.0092190371947099E-2</v>
      </c>
      <c r="Z329" s="179">
        <v>2.6861955247274801E-2</v>
      </c>
      <c r="AA329" s="179">
        <v>2.42317637990122E-2</v>
      </c>
      <c r="AB329" s="179">
        <v>2.8662086276504E-2</v>
      </c>
      <c r="AC329" s="179">
        <v>3.35024385995423E-2</v>
      </c>
      <c r="AD329" s="179">
        <v>3.78827574373332E-2</v>
      </c>
      <c r="AE329" s="179">
        <v>3.9992911032707398E-2</v>
      </c>
      <c r="AF329" s="179">
        <v>3.6392648974249098E-2</v>
      </c>
      <c r="AG329" s="179">
        <v>3.9922905937126198E-2</v>
      </c>
      <c r="AH329" s="179">
        <v>4.6153359443847103E-2</v>
      </c>
      <c r="AI329" s="179">
        <v>5.2433816590268703E-2</v>
      </c>
      <c r="AJ329" s="179">
        <v>5.2353810766747499E-2</v>
      </c>
      <c r="AK329" s="179">
        <v>3.7562734143247997E-2</v>
      </c>
      <c r="AL329" s="179">
        <v>9.3506806240513607E-2</v>
      </c>
      <c r="AM329" s="135"/>
    </row>
    <row r="330" spans="1:39" x14ac:dyDescent="0.45">
      <c r="A330" s="76" t="s">
        <v>219</v>
      </c>
      <c r="B330" s="76" t="s">
        <v>90</v>
      </c>
      <c r="C330" s="76" t="s">
        <v>950</v>
      </c>
      <c r="D330" s="176">
        <v>0.73454346647695001</v>
      </c>
      <c r="E330" s="176">
        <v>1.4411048961773301E-2</v>
      </c>
      <c r="F330" s="176">
        <v>1.78312979173086E-2</v>
      </c>
      <c r="G330" s="176">
        <v>1.7931305196710299E-2</v>
      </c>
      <c r="H330" s="176">
        <v>1.7931305196710299E-2</v>
      </c>
      <c r="I330" s="176">
        <v>1.71812506011981E-2</v>
      </c>
      <c r="J330" s="176">
        <v>1.55111290351911E-2</v>
      </c>
      <c r="K330" s="176">
        <v>1.6481199645386801E-2</v>
      </c>
      <c r="L330" s="176">
        <v>2.11615403213825E-2</v>
      </c>
      <c r="M330" s="176">
        <v>2.27216538800478E-2</v>
      </c>
      <c r="N330" s="176">
        <v>2.3611718666722199E-2</v>
      </c>
      <c r="O330" s="176">
        <v>1.99814544244434E-2</v>
      </c>
      <c r="P330" s="176">
        <v>2.1571570166929201E-2</v>
      </c>
      <c r="Q330" s="176">
        <v>2.5441851879771799E-2</v>
      </c>
      <c r="R330" s="176">
        <v>2.9352136504375102E-2</v>
      </c>
      <c r="S330" s="176">
        <v>2.8372065166239299E-2</v>
      </c>
      <c r="T330" s="176">
        <v>1.5981163248378699E-2</v>
      </c>
      <c r="U330" s="176">
        <v>2.6601936320830601E-2</v>
      </c>
      <c r="V330" s="179">
        <v>1.33509718001161E-2</v>
      </c>
      <c r="W330" s="179">
        <v>1.6831225123292399E-2</v>
      </c>
      <c r="X330" s="179">
        <v>1.8251328490795402E-2</v>
      </c>
      <c r="Y330" s="179">
        <v>1.6961234586514599E-2</v>
      </c>
      <c r="Z330" s="179">
        <v>1.37810031015431E-2</v>
      </c>
      <c r="AA330" s="179">
        <v>1.3200960881013701E-2</v>
      </c>
      <c r="AB330" s="179">
        <v>1.6571206196848199E-2</v>
      </c>
      <c r="AC330" s="179">
        <v>1.99814544244434E-2</v>
      </c>
      <c r="AD330" s="179">
        <v>2.2371628402142098E-2</v>
      </c>
      <c r="AE330" s="179">
        <v>2.1851590549253699E-2</v>
      </c>
      <c r="AF330" s="179">
        <v>2.0871519211117798E-2</v>
      </c>
      <c r="AG330" s="179">
        <v>2.2291622578620801E-2</v>
      </c>
      <c r="AH330" s="179">
        <v>2.6981963982556801E-2</v>
      </c>
      <c r="AI330" s="179">
        <v>3.0262202746929898E-2</v>
      </c>
      <c r="AJ330" s="179">
        <v>3.0702234776297001E-2</v>
      </c>
      <c r="AK330" s="179">
        <v>2.2371628402142098E-2</v>
      </c>
      <c r="AL330" s="179">
        <v>5.58340640899238E-2</v>
      </c>
      <c r="AM330" s="135"/>
    </row>
    <row r="331" spans="1:39" x14ac:dyDescent="0.45">
      <c r="A331" s="76" t="s">
        <v>219</v>
      </c>
      <c r="B331" s="76" t="s">
        <v>90</v>
      </c>
      <c r="C331" s="76" t="s">
        <v>951</v>
      </c>
      <c r="D331" s="176">
        <v>1.49923912769349</v>
      </c>
      <c r="E331" s="176">
        <v>2.9022112482349802E-2</v>
      </c>
      <c r="F331" s="176">
        <v>3.3322425496619401E-2</v>
      </c>
      <c r="G331" s="176">
        <v>3.7242710849162801E-2</v>
      </c>
      <c r="H331" s="176">
        <v>3.4972545606746099E-2</v>
      </c>
      <c r="I331" s="176">
        <v>3.1672305386492697E-2</v>
      </c>
      <c r="J331" s="176">
        <v>3.1032258798322301E-2</v>
      </c>
      <c r="K331" s="176">
        <v>3.4232491739174101E-2</v>
      </c>
      <c r="L331" s="176">
        <v>3.9422869540118102E-2</v>
      </c>
      <c r="M331" s="176">
        <v>4.3873193473490203E-2</v>
      </c>
      <c r="N331" s="176">
        <v>4.4063207304353202E-2</v>
      </c>
      <c r="O331" s="176">
        <v>4.2583099569209297E-2</v>
      </c>
      <c r="P331" s="176">
        <v>4.7073426414342E-2</v>
      </c>
      <c r="Q331" s="176">
        <v>5.1773768546218103E-2</v>
      </c>
      <c r="R331" s="176">
        <v>6.0714419324722803E-2</v>
      </c>
      <c r="S331" s="176">
        <v>5.75941922073923E-2</v>
      </c>
      <c r="T331" s="176">
        <v>3.3922469173029102E-2</v>
      </c>
      <c r="U331" s="176">
        <v>5.7044152170683399E-2</v>
      </c>
      <c r="V331" s="179">
        <v>2.8022039688333601E-2</v>
      </c>
      <c r="W331" s="179">
        <v>3.21323388717401E-2</v>
      </c>
      <c r="X331" s="179">
        <v>3.3452434959841501E-2</v>
      </c>
      <c r="Y331" s="179">
        <v>3.4782531775883002E-2</v>
      </c>
      <c r="Z331" s="179">
        <v>3.3312424768679197E-2</v>
      </c>
      <c r="AA331" s="179">
        <v>2.96421576146398E-2</v>
      </c>
      <c r="AB331" s="179">
        <v>3.3792459709807002E-2</v>
      </c>
      <c r="AC331" s="179">
        <v>4.0382939422373698E-2</v>
      </c>
      <c r="AD331" s="179">
        <v>4.3433161444123097E-2</v>
      </c>
      <c r="AE331" s="179">
        <v>4.5153286649830898E-2</v>
      </c>
      <c r="AF331" s="179">
        <v>4.4343227686677797E-2</v>
      </c>
      <c r="AG331" s="179">
        <v>4.8523531965665397E-2</v>
      </c>
      <c r="AH331" s="179">
        <v>5.4903996391488699E-2</v>
      </c>
      <c r="AI331" s="179">
        <v>6.2484548170131403E-2</v>
      </c>
      <c r="AJ331" s="179">
        <v>6.1684489934918499E-2</v>
      </c>
      <c r="AK331" s="179">
        <v>4.4823262627805602E-2</v>
      </c>
      <c r="AL331" s="179">
        <v>0.118808647929123</v>
      </c>
      <c r="AM331" s="135"/>
    </row>
    <row r="332" spans="1:39" x14ac:dyDescent="0.45">
      <c r="A332" s="78" t="s">
        <v>217</v>
      </c>
      <c r="B332" s="78" t="s">
        <v>91</v>
      </c>
      <c r="C332" s="78" t="s">
        <v>952</v>
      </c>
      <c r="D332" s="175">
        <v>13.360352482924</v>
      </c>
      <c r="E332" s="175">
        <v>0.25774876120179202</v>
      </c>
      <c r="F332" s="175">
        <v>0.29373138033049501</v>
      </c>
      <c r="G332" s="175">
        <v>0.30794241473346501</v>
      </c>
      <c r="H332" s="175">
        <v>0.31331280563733199</v>
      </c>
      <c r="I332" s="175">
        <v>0.279270327729021</v>
      </c>
      <c r="J332" s="175">
        <v>0.26857954956098701</v>
      </c>
      <c r="K332" s="175">
        <v>0.30568225021898798</v>
      </c>
      <c r="L332" s="175">
        <v>0.35088554050852</v>
      </c>
      <c r="M332" s="175">
        <v>0.38651813415931702</v>
      </c>
      <c r="N332" s="175">
        <v>0.439041957301047</v>
      </c>
      <c r="O332" s="175">
        <v>0.39547878639370199</v>
      </c>
      <c r="P332" s="175">
        <v>0.41223000569347301</v>
      </c>
      <c r="Q332" s="175">
        <v>0.45234292546146199</v>
      </c>
      <c r="R332" s="175">
        <v>0.51553752531534502</v>
      </c>
      <c r="S332" s="175">
        <v>0.51399741321255998</v>
      </c>
      <c r="T332" s="175">
        <v>0.30911249990246398</v>
      </c>
      <c r="U332" s="175">
        <v>0.49910632930965898</v>
      </c>
      <c r="V332" s="178">
        <v>0.24311769622533499</v>
      </c>
      <c r="W332" s="178">
        <v>0.278850297155534</v>
      </c>
      <c r="X332" s="178">
        <v>0.29163122746306103</v>
      </c>
      <c r="Y332" s="178">
        <v>0.29937179088874599</v>
      </c>
      <c r="Z332" s="178">
        <v>0.27103972863426701</v>
      </c>
      <c r="AA332" s="178">
        <v>0.262309093142506</v>
      </c>
      <c r="AB332" s="178">
        <v>0.30690233902768799</v>
      </c>
      <c r="AC332" s="178">
        <v>0.35951616872087899</v>
      </c>
      <c r="AD332" s="178">
        <v>0.39835899604046798</v>
      </c>
      <c r="AE332" s="178">
        <v>0.45412305503481099</v>
      </c>
      <c r="AF332" s="178">
        <v>0.42982128614021697</v>
      </c>
      <c r="AG332" s="178">
        <v>0.44610247122680102</v>
      </c>
      <c r="AH332" s="178">
        <v>0.48095500809826502</v>
      </c>
      <c r="AI332" s="178">
        <v>0.54855992897375905</v>
      </c>
      <c r="AJ332" s="178">
        <v>0.57704200214734103</v>
      </c>
      <c r="AK332" s="178">
        <v>0.42320080424383</v>
      </c>
      <c r="AL332" s="178">
        <v>0.98893198309084795</v>
      </c>
      <c r="AM332" s="135"/>
    </row>
    <row r="333" spans="1:39" x14ac:dyDescent="0.45">
      <c r="A333" s="76" t="s">
        <v>219</v>
      </c>
      <c r="B333" s="76" t="s">
        <v>91</v>
      </c>
      <c r="C333" s="76" t="s">
        <v>953</v>
      </c>
      <c r="D333" s="176">
        <v>5.0947508403801898</v>
      </c>
      <c r="E333" s="176">
        <v>9.4916908880076395E-2</v>
      </c>
      <c r="F333" s="176">
        <v>0.10686777876857</v>
      </c>
      <c r="G333" s="176">
        <v>0.112608196606223</v>
      </c>
      <c r="H333" s="176">
        <v>0.11637847103966401</v>
      </c>
      <c r="I333" s="176">
        <v>0.109277954202149</v>
      </c>
      <c r="J333" s="176">
        <v>0.104637616437914</v>
      </c>
      <c r="K333" s="176">
        <v>0.118718641377662</v>
      </c>
      <c r="L333" s="176">
        <v>0.13181959497927401</v>
      </c>
      <c r="M333" s="176">
        <v>0.14535057988231301</v>
      </c>
      <c r="N333" s="176">
        <v>0.17247255405603201</v>
      </c>
      <c r="O333" s="176">
        <v>0.15300113675653701</v>
      </c>
      <c r="P333" s="176">
        <v>0.15907157861621499</v>
      </c>
      <c r="Q333" s="176">
        <v>0.165812069247884</v>
      </c>
      <c r="R333" s="176">
        <v>0.191103910208553</v>
      </c>
      <c r="S333" s="176">
        <v>0.19510420138461801</v>
      </c>
      <c r="T333" s="176">
        <v>0.117728569311586</v>
      </c>
      <c r="U333" s="176">
        <v>0.18051313931992199</v>
      </c>
      <c r="V333" s="179">
        <v>8.9506515064448802E-2</v>
      </c>
      <c r="W333" s="179">
        <v>0.10014728959278101</v>
      </c>
      <c r="X333" s="179">
        <v>0.106457748923023</v>
      </c>
      <c r="Y333" s="179">
        <v>0.112848214076787</v>
      </c>
      <c r="Z333" s="179">
        <v>0.11155812017250601</v>
      </c>
      <c r="AA333" s="179">
        <v>0.107837849378766</v>
      </c>
      <c r="AB333" s="179">
        <v>0.121138817539181</v>
      </c>
      <c r="AC333" s="179">
        <v>0.138530083427122</v>
      </c>
      <c r="AD333" s="179">
        <v>0.15387120008733099</v>
      </c>
      <c r="AE333" s="179">
        <v>0.18512347490033701</v>
      </c>
      <c r="AF333" s="179">
        <v>0.17214253003400601</v>
      </c>
      <c r="AG333" s="179">
        <v>0.17790294932754</v>
      </c>
      <c r="AH333" s="179">
        <v>0.183433351878449</v>
      </c>
      <c r="AI333" s="179">
        <v>0.210305307853664</v>
      </c>
      <c r="AJ333" s="179">
        <v>0.22502637938158199</v>
      </c>
      <c r="AK333" s="179">
        <v>0.16084170746162399</v>
      </c>
      <c r="AL333" s="179">
        <v>0.36269640020585098</v>
      </c>
      <c r="AM333" s="135"/>
    </row>
    <row r="334" spans="1:39" x14ac:dyDescent="0.45">
      <c r="A334" s="76" t="s">
        <v>219</v>
      </c>
      <c r="B334" s="76" t="s">
        <v>91</v>
      </c>
      <c r="C334" s="76" t="s">
        <v>954</v>
      </c>
      <c r="D334" s="176">
        <v>3.12965780377808</v>
      </c>
      <c r="E334" s="176">
        <v>6.3024587478900204E-2</v>
      </c>
      <c r="F334" s="176">
        <v>7.1225184389832899E-2</v>
      </c>
      <c r="G334" s="176">
        <v>7.3415343808728398E-2</v>
      </c>
      <c r="H334" s="176">
        <v>7.5255477749718094E-2</v>
      </c>
      <c r="I334" s="176">
        <v>7.0975166191328903E-2</v>
      </c>
      <c r="J334" s="176">
        <v>6.7344901949050101E-2</v>
      </c>
      <c r="K334" s="176">
        <v>7.4495422426265903E-2</v>
      </c>
      <c r="L334" s="176">
        <v>8.5456220248683296E-2</v>
      </c>
      <c r="M334" s="176">
        <v>9.2156707968591697E-2</v>
      </c>
      <c r="N334" s="176">
        <v>0.100817338364772</v>
      </c>
      <c r="O334" s="176">
        <v>8.9826538358534005E-2</v>
      </c>
      <c r="P334" s="176">
        <v>9.0076556557038098E-2</v>
      </c>
      <c r="Q334" s="176">
        <v>0.100647325989789</v>
      </c>
      <c r="R334" s="176">
        <v>0.11989872727460101</v>
      </c>
      <c r="S334" s="176">
        <v>0.12248891581110299</v>
      </c>
      <c r="T334" s="176">
        <v>7.1965238257404904E-2</v>
      </c>
      <c r="U334" s="176">
        <v>0.11497836912804101</v>
      </c>
      <c r="V334" s="179">
        <v>5.9164306493997697E-2</v>
      </c>
      <c r="W334" s="179">
        <v>6.8935017691535899E-2</v>
      </c>
      <c r="X334" s="179">
        <v>7.1535206955977898E-2</v>
      </c>
      <c r="Y334" s="179">
        <v>6.9435054088543904E-2</v>
      </c>
      <c r="Z334" s="179">
        <v>6.3074591118601003E-2</v>
      </c>
      <c r="AA334" s="179">
        <v>6.0574409133560499E-2</v>
      </c>
      <c r="AB334" s="179">
        <v>7.1975238985345094E-2</v>
      </c>
      <c r="AC334" s="179">
        <v>8.4566155462008893E-2</v>
      </c>
      <c r="AD334" s="179">
        <v>9.3786826622838104E-2</v>
      </c>
      <c r="AE334" s="179">
        <v>0.103657545099778</v>
      </c>
      <c r="AF334" s="179">
        <v>9.7467094504817706E-2</v>
      </c>
      <c r="AG334" s="179">
        <v>9.6427018799040906E-2</v>
      </c>
      <c r="AH334" s="179">
        <v>0.105497679040768</v>
      </c>
      <c r="AI334" s="179">
        <v>0.126519209170988</v>
      </c>
      <c r="AJ334" s="179">
        <v>0.13672995239789301</v>
      </c>
      <c r="AK334" s="179">
        <v>0.102237441732275</v>
      </c>
      <c r="AL334" s="179">
        <v>0.234027034527728</v>
      </c>
      <c r="AM334" s="135"/>
    </row>
    <row r="335" spans="1:39" x14ac:dyDescent="0.45">
      <c r="A335" s="76" t="s">
        <v>219</v>
      </c>
      <c r="B335" s="76" t="s">
        <v>91</v>
      </c>
      <c r="C335" s="76" t="s">
        <v>955</v>
      </c>
      <c r="D335" s="176">
        <v>2.69225596585922</v>
      </c>
      <c r="E335" s="176">
        <v>5.9444326876322201E-2</v>
      </c>
      <c r="F335" s="176">
        <v>6.7244894669648503E-2</v>
      </c>
      <c r="G335" s="176">
        <v>6.9895087573791398E-2</v>
      </c>
      <c r="H335" s="176">
        <v>6.9835083206150395E-2</v>
      </c>
      <c r="I335" s="176">
        <v>5.8224238067622502E-2</v>
      </c>
      <c r="J335" s="176">
        <v>5.8164233699981499E-2</v>
      </c>
      <c r="K335" s="176">
        <v>6.69248713755633E-2</v>
      </c>
      <c r="L335" s="176">
        <v>7.5405488668820603E-2</v>
      </c>
      <c r="M335" s="176">
        <v>8.3036044087164099E-2</v>
      </c>
      <c r="N335" s="176">
        <v>9.2186710152412199E-2</v>
      </c>
      <c r="O335" s="176">
        <v>8.1745950182883206E-2</v>
      </c>
      <c r="P335" s="176">
        <v>8.0635869381525296E-2</v>
      </c>
      <c r="Q335" s="176">
        <v>8.6786317064724797E-2</v>
      </c>
      <c r="R335" s="176">
        <v>9.5346940181503401E-2</v>
      </c>
      <c r="S335" s="176">
        <v>9.27367501891211E-2</v>
      </c>
      <c r="T335" s="176">
        <v>5.6964146347162098E-2</v>
      </c>
      <c r="U335" s="176">
        <v>8.7176345454391097E-2</v>
      </c>
      <c r="V335" s="179">
        <v>5.6074081560487703E-2</v>
      </c>
      <c r="W335" s="179">
        <v>6.301458675096E-2</v>
      </c>
      <c r="X335" s="179">
        <v>6.4844719964009603E-2</v>
      </c>
      <c r="Y335" s="179">
        <v>6.6124813140350402E-2</v>
      </c>
      <c r="Z335" s="179">
        <v>5.8414251898485502E-2</v>
      </c>
      <c r="AA335" s="179">
        <v>5.7884213317657002E-2</v>
      </c>
      <c r="AB335" s="179">
        <v>6.8584992213630194E-2</v>
      </c>
      <c r="AC335" s="179">
        <v>7.8265696859706899E-2</v>
      </c>
      <c r="AD335" s="179">
        <v>8.8276425527808899E-2</v>
      </c>
      <c r="AE335" s="179">
        <v>9.56569627476484E-2</v>
      </c>
      <c r="AF335" s="179">
        <v>8.8146416064586799E-2</v>
      </c>
      <c r="AG335" s="179">
        <v>8.9116486674782502E-2</v>
      </c>
      <c r="AH335" s="179">
        <v>9.1866686858326996E-2</v>
      </c>
      <c r="AI335" s="179">
        <v>0.101127360930917</v>
      </c>
      <c r="AJ335" s="179">
        <v>0.103717549467419</v>
      </c>
      <c r="AK335" s="179">
        <v>7.5325482845299302E-2</v>
      </c>
      <c r="AL335" s="179">
        <v>0.16406194185835599</v>
      </c>
      <c r="AM335" s="135"/>
    </row>
    <row r="336" spans="1:39" x14ac:dyDescent="0.45">
      <c r="A336" s="76" t="s">
        <v>219</v>
      </c>
      <c r="B336" s="76" t="s">
        <v>91</v>
      </c>
      <c r="C336" s="76" t="s">
        <v>956</v>
      </c>
      <c r="D336" s="176">
        <v>1.3161858034767699</v>
      </c>
      <c r="E336" s="176">
        <v>2.2621646600646202E-2</v>
      </c>
      <c r="F336" s="176">
        <v>2.7151976357539499E-2</v>
      </c>
      <c r="G336" s="176">
        <v>2.8512075357401499E-2</v>
      </c>
      <c r="H336" s="176">
        <v>2.8752092827965401E-2</v>
      </c>
      <c r="I336" s="176">
        <v>2.2981672806492E-2</v>
      </c>
      <c r="J336" s="176">
        <v>2.1491564343407901E-2</v>
      </c>
      <c r="K336" s="176">
        <v>2.4651794372499002E-2</v>
      </c>
      <c r="L336" s="176">
        <v>3.2052333048218799E-2</v>
      </c>
      <c r="M336" s="176">
        <v>3.4762530320002698E-2</v>
      </c>
      <c r="N336" s="176">
        <v>3.8422796746101898E-2</v>
      </c>
      <c r="O336" s="176">
        <v>3.7262712305043202E-2</v>
      </c>
      <c r="P336" s="176">
        <v>4.4423233510199098E-2</v>
      </c>
      <c r="Q336" s="176">
        <v>5.1603756171235297E-2</v>
      </c>
      <c r="R336" s="176">
        <v>5.5404032788496801E-2</v>
      </c>
      <c r="S336" s="176">
        <v>5.34838930239857E-2</v>
      </c>
      <c r="T336" s="176">
        <v>3.2952398562833399E-2</v>
      </c>
      <c r="U336" s="176">
        <v>6.0774423692363799E-2</v>
      </c>
      <c r="V336" s="179">
        <v>2.13415534243055E-2</v>
      </c>
      <c r="W336" s="179">
        <v>2.66419392325913E-2</v>
      </c>
      <c r="X336" s="179">
        <v>2.7051969078137901E-2</v>
      </c>
      <c r="Y336" s="179">
        <v>2.7401994556043599E-2</v>
      </c>
      <c r="Z336" s="179">
        <v>2.3631720122602499E-2</v>
      </c>
      <c r="AA336" s="179">
        <v>2.1681578174271E-2</v>
      </c>
      <c r="AB336" s="179">
        <v>2.6471926857608501E-2</v>
      </c>
      <c r="AC336" s="179">
        <v>3.23923577981843E-2</v>
      </c>
      <c r="AD336" s="179">
        <v>3.4552515033259297E-2</v>
      </c>
      <c r="AE336" s="179">
        <v>3.86628142166658E-2</v>
      </c>
      <c r="AF336" s="179">
        <v>4.0762967084099801E-2</v>
      </c>
      <c r="AG336" s="179">
        <v>4.5583317951257897E-2</v>
      </c>
      <c r="AH336" s="179">
        <v>5.3113866090199802E-2</v>
      </c>
      <c r="AI336" s="179">
        <v>5.7814208222075801E-2</v>
      </c>
      <c r="AJ336" s="179">
        <v>5.77342023985545E-2</v>
      </c>
      <c r="AK336" s="179">
        <v>4.4043205848472898E-2</v>
      </c>
      <c r="AL336" s="179">
        <v>0.11999873455400201</v>
      </c>
      <c r="AM336" s="135"/>
    </row>
    <row r="337" spans="1:39" x14ac:dyDescent="0.45">
      <c r="A337" s="76" t="s">
        <v>219</v>
      </c>
      <c r="B337" s="76" t="s">
        <v>91</v>
      </c>
      <c r="C337" s="76" t="s">
        <v>957</v>
      </c>
      <c r="D337" s="176">
        <v>0.362906415492594</v>
      </c>
      <c r="E337" s="176">
        <v>5.2003785288841798E-3</v>
      </c>
      <c r="F337" s="176">
        <v>6.3004586023019896E-3</v>
      </c>
      <c r="G337" s="176">
        <v>7.0905161095747701E-3</v>
      </c>
      <c r="H337" s="176">
        <v>7.0805153816346101E-3</v>
      </c>
      <c r="I337" s="176">
        <v>5.3403887200464397E-3</v>
      </c>
      <c r="J337" s="176">
        <v>5.4903996391488701E-3</v>
      </c>
      <c r="K337" s="176">
        <v>6.2404542346610097E-3</v>
      </c>
      <c r="L337" s="176">
        <v>8.1005896315311209E-3</v>
      </c>
      <c r="M337" s="176">
        <v>9.1606667931882803E-3</v>
      </c>
      <c r="N337" s="176">
        <v>1.05807701606913E-2</v>
      </c>
      <c r="O337" s="176">
        <v>1.05807701606913E-2</v>
      </c>
      <c r="P337" s="176">
        <v>1.27009244840056E-2</v>
      </c>
      <c r="Q337" s="176">
        <v>1.5981163248378699E-2</v>
      </c>
      <c r="R337" s="176">
        <v>1.8051313931992202E-2</v>
      </c>
      <c r="S337" s="176">
        <v>1.6151175623361401E-2</v>
      </c>
      <c r="T337" s="176">
        <v>9.4506879034529801E-3</v>
      </c>
      <c r="U337" s="176">
        <v>1.83513357701971E-2</v>
      </c>
      <c r="V337" s="179">
        <v>5.58040619061033E-3</v>
      </c>
      <c r="W337" s="179">
        <v>6.3404615140626296E-3</v>
      </c>
      <c r="X337" s="179">
        <v>6.5804789846265199E-3</v>
      </c>
      <c r="Y337" s="179">
        <v>6.9005022787116998E-3</v>
      </c>
      <c r="Z337" s="179">
        <v>4.7103428598162496E-3</v>
      </c>
      <c r="AA337" s="179">
        <v>4.77034722745722E-3</v>
      </c>
      <c r="AB337" s="179">
        <v>6.1804498670200402E-3</v>
      </c>
      <c r="AC337" s="179">
        <v>8.3306063741548503E-3</v>
      </c>
      <c r="AD337" s="179">
        <v>8.4206129256162998E-3</v>
      </c>
      <c r="AE337" s="179">
        <v>1.00507315798627E-2</v>
      </c>
      <c r="AF337" s="179">
        <v>1.06707767121527E-2</v>
      </c>
      <c r="AG337" s="179">
        <v>1.25809157487236E-2</v>
      </c>
      <c r="AH337" s="179">
        <v>1.63211879983442E-2</v>
      </c>
      <c r="AI337" s="179">
        <v>1.7541276807043898E-2</v>
      </c>
      <c r="AJ337" s="179">
        <v>1.7001237498275201E-2</v>
      </c>
      <c r="AK337" s="179">
        <v>1.2840934675167901E-2</v>
      </c>
      <c r="AL337" s="179">
        <v>3.6232637327206503E-2</v>
      </c>
      <c r="AM337" s="135"/>
    </row>
    <row r="338" spans="1:39" x14ac:dyDescent="0.45">
      <c r="A338" s="76" t="s">
        <v>219</v>
      </c>
      <c r="B338" s="76" t="s">
        <v>91</v>
      </c>
      <c r="C338" s="76" t="s">
        <v>958</v>
      </c>
      <c r="D338" s="176">
        <v>0.20815515134652901</v>
      </c>
      <c r="E338" s="176">
        <v>2.5401848968011199E-3</v>
      </c>
      <c r="F338" s="176">
        <v>3.21023366879196E-3</v>
      </c>
      <c r="G338" s="176">
        <v>3.5002547790566598E-3</v>
      </c>
      <c r="H338" s="176">
        <v>3.7902758893213501E-3</v>
      </c>
      <c r="I338" s="176">
        <v>2.7902030953051698E-3</v>
      </c>
      <c r="J338" s="176">
        <v>2.5901885365019299E-3</v>
      </c>
      <c r="K338" s="176">
        <v>2.9702161982280801E-3</v>
      </c>
      <c r="L338" s="176">
        <v>3.8102773452016801E-3</v>
      </c>
      <c r="M338" s="176">
        <v>5.2303807127046598E-3</v>
      </c>
      <c r="N338" s="176">
        <v>6.1604484111397202E-3</v>
      </c>
      <c r="O338" s="176">
        <v>6.8204964551903998E-3</v>
      </c>
      <c r="P338" s="176">
        <v>7.7205619698049698E-3</v>
      </c>
      <c r="Q338" s="176">
        <v>9.69070537401686E-3</v>
      </c>
      <c r="R338" s="176">
        <v>1.1500837131186201E-2</v>
      </c>
      <c r="S338" s="176">
        <v>9.5106922710939505E-3</v>
      </c>
      <c r="T338" s="176">
        <v>5.8604265729348603E-3</v>
      </c>
      <c r="U338" s="176">
        <v>1.09107941827166E-2</v>
      </c>
      <c r="V338" s="179">
        <v>2.5801878085617699E-3</v>
      </c>
      <c r="W338" s="179">
        <v>2.9002111026469502E-3</v>
      </c>
      <c r="X338" s="179">
        <v>3.3902467717148799E-3</v>
      </c>
      <c r="Y338" s="179">
        <v>4.1403013672270204E-3</v>
      </c>
      <c r="Z338" s="179">
        <v>2.1701579630151301E-3</v>
      </c>
      <c r="AA338" s="179">
        <v>2.1301550512544802E-3</v>
      </c>
      <c r="AB338" s="179">
        <v>3.23023512467229E-3</v>
      </c>
      <c r="AC338" s="179">
        <v>4.08029699958605E-3</v>
      </c>
      <c r="AD338" s="179">
        <v>4.4303224774917098E-3</v>
      </c>
      <c r="AE338" s="179">
        <v>5.67041274207179E-3</v>
      </c>
      <c r="AF338" s="179">
        <v>6.4404687934642496E-3</v>
      </c>
      <c r="AG338" s="179">
        <v>7.6605576021640002E-3</v>
      </c>
      <c r="AH338" s="179">
        <v>9.4506879034529801E-3</v>
      </c>
      <c r="AI338" s="179">
        <v>1.0140738131324101E-2</v>
      </c>
      <c r="AJ338" s="179">
        <v>1.02207439548454E-2</v>
      </c>
      <c r="AK338" s="179">
        <v>8.2405998226933903E-3</v>
      </c>
      <c r="AL338" s="179">
        <v>2.2671650240347001E-2</v>
      </c>
      <c r="AM338" s="135"/>
    </row>
    <row r="339" spans="1:39" x14ac:dyDescent="0.45">
      <c r="A339" s="76" t="s">
        <v>219</v>
      </c>
      <c r="B339" s="76" t="s">
        <v>91</v>
      </c>
      <c r="C339" s="76" t="s">
        <v>959</v>
      </c>
      <c r="D339" s="176">
        <v>0.25978890970158502</v>
      </c>
      <c r="E339" s="176">
        <v>4.5303297568933297E-3</v>
      </c>
      <c r="F339" s="176">
        <v>5.8404251170545403E-3</v>
      </c>
      <c r="G339" s="176">
        <v>6.4804717052249E-3</v>
      </c>
      <c r="H339" s="176">
        <v>6.1604484111397202E-3</v>
      </c>
      <c r="I339" s="176">
        <v>4.5303297568933297E-3</v>
      </c>
      <c r="J339" s="176">
        <v>3.9002838966631301E-3</v>
      </c>
      <c r="K339" s="176">
        <v>5.1103719774227199E-3</v>
      </c>
      <c r="L339" s="176">
        <v>6.4204673375839296E-3</v>
      </c>
      <c r="M339" s="176">
        <v>7.8305699771467497E-3</v>
      </c>
      <c r="N339" s="176">
        <v>8.2806027344540407E-3</v>
      </c>
      <c r="O339" s="176">
        <v>7.1305190213354196E-3</v>
      </c>
      <c r="P339" s="176">
        <v>7.8505714330270801E-3</v>
      </c>
      <c r="Q339" s="176">
        <v>9.4506879034529801E-3</v>
      </c>
      <c r="R339" s="176">
        <v>1.0460761425409301E-2</v>
      </c>
      <c r="S339" s="176">
        <v>1.13308247562034E-2</v>
      </c>
      <c r="T339" s="176">
        <v>6.7904942713699198E-3</v>
      </c>
      <c r="U339" s="176">
        <v>1.24709077413819E-2</v>
      </c>
      <c r="V339" s="179">
        <v>4.1803042789876699E-3</v>
      </c>
      <c r="W339" s="179">
        <v>5.5304025509095196E-3</v>
      </c>
      <c r="X339" s="179">
        <v>5.9204309405758299E-3</v>
      </c>
      <c r="Y339" s="179">
        <v>6.1904505949602001E-3</v>
      </c>
      <c r="Z339" s="179">
        <v>3.7102700658000602E-3</v>
      </c>
      <c r="AA339" s="179">
        <v>3.6202635143385998E-3</v>
      </c>
      <c r="AB339" s="179">
        <v>4.3403159260302603E-3</v>
      </c>
      <c r="AC339" s="179">
        <v>6.0404396758577802E-3</v>
      </c>
      <c r="AD339" s="179">
        <v>7.5005459551214099E-3</v>
      </c>
      <c r="AE339" s="179">
        <v>7.5105466830615699E-3</v>
      </c>
      <c r="AF339" s="179">
        <v>6.6404833522674903E-3</v>
      </c>
      <c r="AG339" s="179">
        <v>8.0205838080098305E-3</v>
      </c>
      <c r="AH339" s="179">
        <v>9.1906689770087698E-3</v>
      </c>
      <c r="AI339" s="179">
        <v>1.10708058297592E-2</v>
      </c>
      <c r="AJ339" s="179">
        <v>1.21508844472967E-2</v>
      </c>
      <c r="AK339" s="179">
        <v>9.0706602417268307E-3</v>
      </c>
      <c r="AL339" s="179">
        <v>2.4531785637217099E-2</v>
      </c>
      <c r="AM339" s="135"/>
    </row>
    <row r="340" spans="1:39" x14ac:dyDescent="0.45">
      <c r="A340" s="76" t="s">
        <v>219</v>
      </c>
      <c r="B340" s="76" t="s">
        <v>91</v>
      </c>
      <c r="C340" s="76" t="s">
        <v>960</v>
      </c>
      <c r="D340" s="176">
        <v>0.29665159288902199</v>
      </c>
      <c r="E340" s="176">
        <v>5.4703981832685501E-3</v>
      </c>
      <c r="F340" s="176">
        <v>5.8904287567553499E-3</v>
      </c>
      <c r="G340" s="176">
        <v>6.4404687934642496E-3</v>
      </c>
      <c r="H340" s="176">
        <v>6.0604411317381002E-3</v>
      </c>
      <c r="I340" s="176">
        <v>5.1503748891833703E-3</v>
      </c>
      <c r="J340" s="176">
        <v>4.9603610583202904E-3</v>
      </c>
      <c r="K340" s="176">
        <v>6.5704782566863599E-3</v>
      </c>
      <c r="L340" s="176">
        <v>7.8205692492065906E-3</v>
      </c>
      <c r="M340" s="176">
        <v>8.9906544182055299E-3</v>
      </c>
      <c r="N340" s="176">
        <v>1.01207366754438E-2</v>
      </c>
      <c r="O340" s="176">
        <v>9.1106631534874707E-3</v>
      </c>
      <c r="P340" s="176">
        <v>9.7507097416578304E-3</v>
      </c>
      <c r="Q340" s="176">
        <v>1.23709004619802E-2</v>
      </c>
      <c r="R340" s="176">
        <v>1.37710023736029E-2</v>
      </c>
      <c r="S340" s="176">
        <v>1.31909601530735E-2</v>
      </c>
      <c r="T340" s="176">
        <v>7.4005386757197899E-3</v>
      </c>
      <c r="U340" s="176">
        <v>1.3931014020645499E-2</v>
      </c>
      <c r="V340" s="179">
        <v>4.6903414039359201E-3</v>
      </c>
      <c r="W340" s="179">
        <v>5.3403887200464397E-3</v>
      </c>
      <c r="X340" s="179">
        <v>5.8504258449947003E-3</v>
      </c>
      <c r="Y340" s="179">
        <v>6.3304607861224696E-3</v>
      </c>
      <c r="Z340" s="179">
        <v>3.7702744334410301E-3</v>
      </c>
      <c r="AA340" s="179">
        <v>3.8102773452016801E-3</v>
      </c>
      <c r="AB340" s="179">
        <v>4.9803625142006199E-3</v>
      </c>
      <c r="AC340" s="179">
        <v>7.3105321242583404E-3</v>
      </c>
      <c r="AD340" s="179">
        <v>7.5205474110017299E-3</v>
      </c>
      <c r="AE340" s="179">
        <v>7.7905670653861097E-3</v>
      </c>
      <c r="AF340" s="179">
        <v>7.5505495948222203E-3</v>
      </c>
      <c r="AG340" s="179">
        <v>8.8106413152826205E-3</v>
      </c>
      <c r="AH340" s="179">
        <v>1.20808793517156E-2</v>
      </c>
      <c r="AI340" s="179">
        <v>1.40410220279873E-2</v>
      </c>
      <c r="AJ340" s="179">
        <v>1.44610526014741E-2</v>
      </c>
      <c r="AK340" s="179">
        <v>1.0600771616571599E-2</v>
      </c>
      <c r="AL340" s="179">
        <v>2.4711798740140001E-2</v>
      </c>
      <c r="AM340" s="135"/>
    </row>
    <row r="341" spans="1:39" x14ac:dyDescent="0.45">
      <c r="A341" s="78" t="s">
        <v>217</v>
      </c>
      <c r="B341" s="78" t="s">
        <v>92</v>
      </c>
      <c r="C341" s="78" t="s">
        <v>961</v>
      </c>
      <c r="D341" s="175">
        <v>17.587730188325999</v>
      </c>
      <c r="E341" s="175">
        <v>0.35961617600028101</v>
      </c>
      <c r="F341" s="175">
        <v>0.412270008605233</v>
      </c>
      <c r="G341" s="175">
        <v>0.42069062153085002</v>
      </c>
      <c r="H341" s="175">
        <v>0.41434015928884699</v>
      </c>
      <c r="I341" s="175">
        <v>0.39492874635699299</v>
      </c>
      <c r="J341" s="175">
        <v>0.38366792669637001</v>
      </c>
      <c r="K341" s="175">
        <v>0.42626102699351998</v>
      </c>
      <c r="L341" s="175">
        <v>0.50113647708151199</v>
      </c>
      <c r="M341" s="175">
        <v>0.54324954243753398</v>
      </c>
      <c r="N341" s="175">
        <v>0.57188162653021701</v>
      </c>
      <c r="O341" s="175">
        <v>0.50166651566234</v>
      </c>
      <c r="P341" s="175">
        <v>0.52203799847645005</v>
      </c>
      <c r="Q341" s="175">
        <v>0.56713128075864006</v>
      </c>
      <c r="R341" s="175">
        <v>0.63348611064161398</v>
      </c>
      <c r="S341" s="175">
        <v>0.63653633266336396</v>
      </c>
      <c r="T341" s="175">
        <v>0.397498933437614</v>
      </c>
      <c r="U341" s="175">
        <v>0.66095811029323903</v>
      </c>
      <c r="V341" s="178">
        <v>0.34496510956794402</v>
      </c>
      <c r="W341" s="178">
        <v>0.38821825790914399</v>
      </c>
      <c r="X341" s="178">
        <v>0.404329430620745</v>
      </c>
      <c r="Y341" s="178">
        <v>0.39657886646711898</v>
      </c>
      <c r="Z341" s="178">
        <v>0.38729819093864898</v>
      </c>
      <c r="AA341" s="178">
        <v>0.38320789321112297</v>
      </c>
      <c r="AB341" s="178">
        <v>0.43363156348541898</v>
      </c>
      <c r="AC341" s="178">
        <v>0.50334663795628798</v>
      </c>
      <c r="AD341" s="178">
        <v>0.54568972005493299</v>
      </c>
      <c r="AE341" s="178">
        <v>0.58494257722006804</v>
      </c>
      <c r="AF341" s="178">
        <v>0.53869921122476006</v>
      </c>
      <c r="AG341" s="178">
        <v>0.56680125673661497</v>
      </c>
      <c r="AH341" s="178">
        <v>0.60398396321813697</v>
      </c>
      <c r="AI341" s="178">
        <v>0.67234893941708296</v>
      </c>
      <c r="AJ341" s="178">
        <v>0.700681001671562</v>
      </c>
      <c r="AK341" s="178">
        <v>0.52239802468229601</v>
      </c>
      <c r="AL341" s="178">
        <v>1.2632519504894899</v>
      </c>
      <c r="AM341" s="135"/>
    </row>
    <row r="342" spans="1:39" x14ac:dyDescent="0.45">
      <c r="A342" s="76" t="s">
        <v>219</v>
      </c>
      <c r="B342" s="76" t="s">
        <v>92</v>
      </c>
      <c r="C342" s="76" t="s">
        <v>962</v>
      </c>
      <c r="D342" s="176">
        <v>1.0494463878567699</v>
      </c>
      <c r="E342" s="176">
        <v>1.9061387453948499E-2</v>
      </c>
      <c r="F342" s="176">
        <v>2.3261693188816501E-2</v>
      </c>
      <c r="G342" s="176">
        <v>2.46817965563195E-2</v>
      </c>
      <c r="H342" s="176">
        <v>2.45517870930974E-2</v>
      </c>
      <c r="I342" s="176">
        <v>2.24616349536036E-2</v>
      </c>
      <c r="J342" s="176">
        <v>2.1201543233143199E-2</v>
      </c>
      <c r="K342" s="176">
        <v>2.3861736865226201E-2</v>
      </c>
      <c r="L342" s="176">
        <v>2.7922032408931999E-2</v>
      </c>
      <c r="M342" s="176">
        <v>3.0952252974801E-2</v>
      </c>
      <c r="N342" s="176">
        <v>3.2452362165825303E-2</v>
      </c>
      <c r="O342" s="176">
        <v>2.9302132864674299E-2</v>
      </c>
      <c r="P342" s="176">
        <v>3.3252420401038298E-2</v>
      </c>
      <c r="Q342" s="176">
        <v>3.5892612577241002E-2</v>
      </c>
      <c r="R342" s="176">
        <v>4.0082917584168799E-2</v>
      </c>
      <c r="S342" s="176">
        <v>4.0892976547321901E-2</v>
      </c>
      <c r="T342" s="176">
        <v>2.6281913026745402E-2</v>
      </c>
      <c r="U342" s="176">
        <v>4.4453235694019599E-2</v>
      </c>
      <c r="V342" s="179">
        <v>1.80913168437528E-2</v>
      </c>
      <c r="W342" s="179">
        <v>2.1581570894869301E-2</v>
      </c>
      <c r="X342" s="179">
        <v>2.41617587034311E-2</v>
      </c>
      <c r="Y342" s="179">
        <v>2.2981672806492E-2</v>
      </c>
      <c r="Z342" s="179">
        <v>2.2491637137424102E-2</v>
      </c>
      <c r="AA342" s="179">
        <v>2.1071533769921099E-2</v>
      </c>
      <c r="AB342" s="179">
        <v>2.3541713571141099E-2</v>
      </c>
      <c r="AC342" s="179">
        <v>2.7832025857470501E-2</v>
      </c>
      <c r="AD342" s="179">
        <v>3.0742237688057599E-2</v>
      </c>
      <c r="AE342" s="179">
        <v>3.2452362165825303E-2</v>
      </c>
      <c r="AF342" s="179">
        <v>3.08822478792199E-2</v>
      </c>
      <c r="AG342" s="179">
        <v>3.5292568900831302E-2</v>
      </c>
      <c r="AH342" s="179">
        <v>3.6862683187436698E-2</v>
      </c>
      <c r="AI342" s="179">
        <v>4.2073062444260997E-2</v>
      </c>
      <c r="AJ342" s="179">
        <v>4.2273077003064298E-2</v>
      </c>
      <c r="AK342" s="179">
        <v>3.2462362893765501E-2</v>
      </c>
      <c r="AL342" s="179">
        <v>8.4086120520881102E-2</v>
      </c>
      <c r="AM342" s="135"/>
    </row>
    <row r="343" spans="1:39" x14ac:dyDescent="0.45">
      <c r="A343" s="76" t="s">
        <v>219</v>
      </c>
      <c r="B343" s="76" t="s">
        <v>92</v>
      </c>
      <c r="C343" s="76" t="s">
        <v>963</v>
      </c>
      <c r="D343" s="176">
        <v>1.5739645668623801</v>
      </c>
      <c r="E343" s="176">
        <v>2.9042113938230099E-2</v>
      </c>
      <c r="F343" s="176">
        <v>3.3812461165687299E-2</v>
      </c>
      <c r="G343" s="176">
        <v>3.5632593650796802E-2</v>
      </c>
      <c r="H343" s="176">
        <v>3.4772531047942902E-2</v>
      </c>
      <c r="I343" s="176">
        <v>3.4262493922994602E-2</v>
      </c>
      <c r="J343" s="176">
        <v>3.2562370173167099E-2</v>
      </c>
      <c r="K343" s="176">
        <v>3.6312643150727797E-2</v>
      </c>
      <c r="L343" s="176">
        <v>4.4593245885181799E-2</v>
      </c>
      <c r="M343" s="176">
        <v>4.6763403848197001E-2</v>
      </c>
      <c r="N343" s="176">
        <v>4.6503384921752697E-2</v>
      </c>
      <c r="O343" s="176">
        <v>4.1883048613397998E-2</v>
      </c>
      <c r="P343" s="176">
        <v>4.4713254620463799E-2</v>
      </c>
      <c r="Q343" s="176">
        <v>5.2353810766747499E-2</v>
      </c>
      <c r="R343" s="176">
        <v>6.5874794941846296E-2</v>
      </c>
      <c r="S343" s="176">
        <v>6.5684781110983206E-2</v>
      </c>
      <c r="T343" s="176">
        <v>4.0772967812039998E-2</v>
      </c>
      <c r="U343" s="176">
        <v>6.7754931794596698E-2</v>
      </c>
      <c r="V343" s="179">
        <v>2.7201979997240298E-2</v>
      </c>
      <c r="W343" s="179">
        <v>3.27823861878506E-2</v>
      </c>
      <c r="X343" s="179">
        <v>3.2542368717286801E-2</v>
      </c>
      <c r="Y343" s="179">
        <v>3.3872465533328303E-2</v>
      </c>
      <c r="Z343" s="179">
        <v>3.2092335959979498E-2</v>
      </c>
      <c r="AA343" s="179">
        <v>2.81320476956754E-2</v>
      </c>
      <c r="AB343" s="179">
        <v>3.4372501930336398E-2</v>
      </c>
      <c r="AC343" s="179">
        <v>4.1393012944330003E-2</v>
      </c>
      <c r="AD343" s="179">
        <v>4.4473237149899897E-2</v>
      </c>
      <c r="AE343" s="179">
        <v>4.66933987526158E-2</v>
      </c>
      <c r="AF343" s="179">
        <v>4.29031228632945E-2</v>
      </c>
      <c r="AG343" s="179">
        <v>4.8473528325964597E-2</v>
      </c>
      <c r="AH343" s="179">
        <v>5.5784060450223001E-2</v>
      </c>
      <c r="AI343" s="179">
        <v>6.6844865552041999E-2</v>
      </c>
      <c r="AJ343" s="179">
        <v>6.9885086845851194E-2</v>
      </c>
      <c r="AK343" s="179">
        <v>5.2353810766747499E-2</v>
      </c>
      <c r="AL343" s="179">
        <v>0.13086952582495801</v>
      </c>
      <c r="AM343" s="135"/>
    </row>
    <row r="344" spans="1:39" x14ac:dyDescent="0.45">
      <c r="A344" s="76" t="s">
        <v>219</v>
      </c>
      <c r="B344" s="76" t="s">
        <v>92</v>
      </c>
      <c r="C344" s="76" t="s">
        <v>964</v>
      </c>
      <c r="D344" s="176">
        <v>0.50803697936022396</v>
      </c>
      <c r="E344" s="176">
        <v>9.1906689770087698E-3</v>
      </c>
      <c r="F344" s="176">
        <v>1.02807483224864E-2</v>
      </c>
      <c r="G344" s="176">
        <v>1.11408109253403E-2</v>
      </c>
      <c r="H344" s="176">
        <v>1.1190814565041099E-2</v>
      </c>
      <c r="I344" s="176">
        <v>9.7607104695979999E-3</v>
      </c>
      <c r="J344" s="176">
        <v>9.6307010063758896E-3</v>
      </c>
      <c r="K344" s="176">
        <v>1.0870791270956E-2</v>
      </c>
      <c r="L344" s="176">
        <v>1.3500982719218501E-2</v>
      </c>
      <c r="M344" s="176">
        <v>1.41710314912094E-2</v>
      </c>
      <c r="N344" s="176">
        <v>1.4331043138252E-2</v>
      </c>
      <c r="O344" s="176">
        <v>1.36109907265603E-2</v>
      </c>
      <c r="P344" s="176">
        <v>1.4161030763269199E-2</v>
      </c>
      <c r="Q344" s="176">
        <v>1.7801295733488098E-2</v>
      </c>
      <c r="R344" s="176">
        <v>2.15415679831087E-2</v>
      </c>
      <c r="S344" s="176">
        <v>2.10915352258014E-2</v>
      </c>
      <c r="T344" s="176">
        <v>1.33109688883555E-2</v>
      </c>
      <c r="U344" s="176">
        <v>2.4531785637217099E-2</v>
      </c>
      <c r="V344" s="179">
        <v>8.3306063741548503E-3</v>
      </c>
      <c r="W344" s="179">
        <v>1.0330751962187201E-2</v>
      </c>
      <c r="X344" s="179">
        <v>1.0230744682785601E-2</v>
      </c>
      <c r="Y344" s="179">
        <v>1.0500764337169999E-2</v>
      </c>
      <c r="Z344" s="179">
        <v>9.0506587858465003E-3</v>
      </c>
      <c r="AA344" s="179">
        <v>9.5606959107947601E-3</v>
      </c>
      <c r="AB344" s="179">
        <v>1.10108014621182E-2</v>
      </c>
      <c r="AC344" s="179">
        <v>1.2550913564903199E-2</v>
      </c>
      <c r="AD344" s="179">
        <v>1.2980944866330099E-2</v>
      </c>
      <c r="AE344" s="179">
        <v>1.42010336750299E-2</v>
      </c>
      <c r="AF344" s="179">
        <v>1.47910766234994E-2</v>
      </c>
      <c r="AG344" s="179">
        <v>1.5881155968977101E-2</v>
      </c>
      <c r="AH344" s="179">
        <v>1.8711361976042899E-2</v>
      </c>
      <c r="AI344" s="179">
        <v>2.2221617483039701E-2</v>
      </c>
      <c r="AJ344" s="179">
        <v>2.2941669894731401E-2</v>
      </c>
      <c r="AK344" s="179">
        <v>1.7531276079103798E-2</v>
      </c>
      <c r="AL344" s="179">
        <v>4.7093427870222297E-2</v>
      </c>
      <c r="AM344" s="135"/>
    </row>
    <row r="345" spans="1:39" x14ac:dyDescent="0.45">
      <c r="A345" s="76" t="s">
        <v>219</v>
      </c>
      <c r="B345" s="76" t="s">
        <v>92</v>
      </c>
      <c r="C345" s="76" t="s">
        <v>965</v>
      </c>
      <c r="D345" s="176">
        <v>1.8927177684991601</v>
      </c>
      <c r="E345" s="176">
        <v>4.9273586561177599E-2</v>
      </c>
      <c r="F345" s="176">
        <v>5.6594119413376102E-2</v>
      </c>
      <c r="G345" s="176">
        <v>5.5294024781154999E-2</v>
      </c>
      <c r="H345" s="176">
        <v>4.9583609127322598E-2</v>
      </c>
      <c r="I345" s="176">
        <v>4.3763185466148401E-2</v>
      </c>
      <c r="J345" s="176">
        <v>4.6013349252684799E-2</v>
      </c>
      <c r="K345" s="176">
        <v>5.5554043707599199E-2</v>
      </c>
      <c r="L345" s="176">
        <v>6.4224674831719605E-2</v>
      </c>
      <c r="M345" s="176">
        <v>6.8534988573929395E-2</v>
      </c>
      <c r="N345" s="176">
        <v>6.5954800765367597E-2</v>
      </c>
      <c r="O345" s="176">
        <v>5.0393668090475699E-2</v>
      </c>
      <c r="P345" s="176">
        <v>5.10637168624666E-2</v>
      </c>
      <c r="Q345" s="176">
        <v>5.3833918501891398E-2</v>
      </c>
      <c r="R345" s="176">
        <v>5.97543494424672E-2</v>
      </c>
      <c r="S345" s="176">
        <v>5.8514259177887197E-2</v>
      </c>
      <c r="T345" s="176">
        <v>3.5312570356711599E-2</v>
      </c>
      <c r="U345" s="176">
        <v>5.6104083744308197E-2</v>
      </c>
      <c r="V345" s="179">
        <v>4.7163432965803401E-2</v>
      </c>
      <c r="W345" s="179">
        <v>5.3183871185780898E-2</v>
      </c>
      <c r="X345" s="179">
        <v>5.2923852259336698E-2</v>
      </c>
      <c r="Y345" s="179">
        <v>4.6223364539428199E-2</v>
      </c>
      <c r="Z345" s="179">
        <v>4.2333081370705197E-2</v>
      </c>
      <c r="AA345" s="179">
        <v>4.3493165811763997E-2</v>
      </c>
      <c r="AB345" s="179">
        <v>5.5614048075240202E-2</v>
      </c>
      <c r="AC345" s="179">
        <v>6.3354611500925501E-2</v>
      </c>
      <c r="AD345" s="179">
        <v>6.6444836434435495E-2</v>
      </c>
      <c r="AE345" s="179">
        <v>6.4524696669924497E-2</v>
      </c>
      <c r="AF345" s="179">
        <v>5.3303879921062801E-2</v>
      </c>
      <c r="AG345" s="179">
        <v>5.4773986928266599E-2</v>
      </c>
      <c r="AH345" s="179">
        <v>5.8534260633767501E-2</v>
      </c>
      <c r="AI345" s="179">
        <v>6.2514550353951898E-2</v>
      </c>
      <c r="AJ345" s="179">
        <v>6.4054662456736799E-2</v>
      </c>
      <c r="AK345" s="179">
        <v>4.3193143973559202E-2</v>
      </c>
      <c r="AL345" s="179">
        <v>0.10131737476178</v>
      </c>
      <c r="AM345" s="135"/>
    </row>
    <row r="346" spans="1:39" x14ac:dyDescent="0.45">
      <c r="A346" s="76" t="s">
        <v>219</v>
      </c>
      <c r="B346" s="76" t="s">
        <v>92</v>
      </c>
      <c r="C346" s="76" t="s">
        <v>966</v>
      </c>
      <c r="D346" s="176">
        <v>0.61104447714389099</v>
      </c>
      <c r="E346" s="176">
        <v>9.6106995504955696E-3</v>
      </c>
      <c r="F346" s="176">
        <v>1.23709004619802E-2</v>
      </c>
      <c r="G346" s="176">
        <v>1.29309412266293E-2</v>
      </c>
      <c r="H346" s="176">
        <v>1.31509572413129E-2</v>
      </c>
      <c r="I346" s="176">
        <v>1.1090807285639499E-2</v>
      </c>
      <c r="J346" s="176">
        <v>1.1430832035605E-2</v>
      </c>
      <c r="K346" s="176">
        <v>1.28309339472277E-2</v>
      </c>
      <c r="L346" s="176">
        <v>1.44910547852946E-2</v>
      </c>
      <c r="M346" s="176">
        <v>1.6591207652728601E-2</v>
      </c>
      <c r="N346" s="176">
        <v>1.67812214835916E-2</v>
      </c>
      <c r="O346" s="176">
        <v>1.5731145049874599E-2</v>
      </c>
      <c r="P346" s="176">
        <v>1.9191396917170599E-2</v>
      </c>
      <c r="Q346" s="176">
        <v>2.3491709931440299E-2</v>
      </c>
      <c r="R346" s="176">
        <v>2.8062042600094199E-2</v>
      </c>
      <c r="S346" s="176">
        <v>2.81320476956754E-2</v>
      </c>
      <c r="T346" s="176">
        <v>1.6231181446882698E-2</v>
      </c>
      <c r="U346" s="176">
        <v>3.1362282820347698E-2</v>
      </c>
      <c r="V346" s="179">
        <v>9.7807119254783199E-3</v>
      </c>
      <c r="W346" s="179">
        <v>1.0730781079793699E-2</v>
      </c>
      <c r="X346" s="179">
        <v>1.14608342194255E-2</v>
      </c>
      <c r="Y346" s="179">
        <v>1.1830861153211501E-2</v>
      </c>
      <c r="Z346" s="179">
        <v>1.10408036459387E-2</v>
      </c>
      <c r="AA346" s="179">
        <v>1.0040730851922501E-2</v>
      </c>
      <c r="AB346" s="179">
        <v>1.1900866248792601E-2</v>
      </c>
      <c r="AC346" s="179">
        <v>1.3961016204465999E-2</v>
      </c>
      <c r="AD346" s="179">
        <v>1.50910984617043E-2</v>
      </c>
      <c r="AE346" s="179">
        <v>1.5651139226353299E-2</v>
      </c>
      <c r="AF346" s="179">
        <v>1.7031239682095699E-2</v>
      </c>
      <c r="AG346" s="179">
        <v>1.9731436225939401E-2</v>
      </c>
      <c r="AH346" s="179">
        <v>2.3141684453534601E-2</v>
      </c>
      <c r="AI346" s="179">
        <v>2.8432069533880201E-2</v>
      </c>
      <c r="AJ346" s="179">
        <v>2.7862028041290999E-2</v>
      </c>
      <c r="AK346" s="179">
        <v>2.02414733508876E-2</v>
      </c>
      <c r="AL346" s="179">
        <v>5.9634340707185297E-2</v>
      </c>
      <c r="AM346" s="135"/>
    </row>
    <row r="347" spans="1:39" x14ac:dyDescent="0.45">
      <c r="A347" s="76" t="s">
        <v>219</v>
      </c>
      <c r="B347" s="76" t="s">
        <v>92</v>
      </c>
      <c r="C347" s="76" t="s">
        <v>967</v>
      </c>
      <c r="D347" s="176">
        <v>1.37030974308892</v>
      </c>
      <c r="E347" s="176">
        <v>2.42317637990122E-2</v>
      </c>
      <c r="F347" s="176">
        <v>2.8722090644144899E-2</v>
      </c>
      <c r="G347" s="176">
        <v>3.01021910998873E-2</v>
      </c>
      <c r="H347" s="176">
        <v>2.9812169989622599E-2</v>
      </c>
      <c r="I347" s="176">
        <v>2.6931960342855901E-2</v>
      </c>
      <c r="J347" s="176">
        <v>2.7071970534018198E-2</v>
      </c>
      <c r="K347" s="176">
        <v>2.9462144511716901E-2</v>
      </c>
      <c r="L347" s="176">
        <v>3.5382575452292703E-2</v>
      </c>
      <c r="M347" s="176">
        <v>3.81427763637774E-2</v>
      </c>
      <c r="N347" s="176">
        <v>4.2533095929508498E-2</v>
      </c>
      <c r="O347" s="176">
        <v>3.9322862260716497E-2</v>
      </c>
      <c r="P347" s="176">
        <v>4.2403086466286398E-2</v>
      </c>
      <c r="Q347" s="176">
        <v>4.6313371090889698E-2</v>
      </c>
      <c r="R347" s="176">
        <v>5.2253803487345797E-2</v>
      </c>
      <c r="S347" s="176">
        <v>5.3683907582789001E-2</v>
      </c>
      <c r="T347" s="176">
        <v>3.4472509209738003E-2</v>
      </c>
      <c r="U347" s="176">
        <v>5.69941485309826E-2</v>
      </c>
      <c r="V347" s="179">
        <v>2.3461707747619801E-2</v>
      </c>
      <c r="W347" s="179">
        <v>2.7702016394248401E-2</v>
      </c>
      <c r="X347" s="179">
        <v>2.88020964676662E-2</v>
      </c>
      <c r="Y347" s="179">
        <v>2.97021619822808E-2</v>
      </c>
      <c r="Z347" s="179">
        <v>3.0972254430681301E-2</v>
      </c>
      <c r="AA347" s="179">
        <v>3.0132193283707701E-2</v>
      </c>
      <c r="AB347" s="179">
        <v>3.2612373812867898E-2</v>
      </c>
      <c r="AC347" s="179">
        <v>3.6472654797770399E-2</v>
      </c>
      <c r="AD347" s="179">
        <v>4.0272931415031903E-2</v>
      </c>
      <c r="AE347" s="179">
        <v>4.3053133782396898E-2</v>
      </c>
      <c r="AF347" s="179">
        <v>4.1303006392868602E-2</v>
      </c>
      <c r="AG347" s="179">
        <v>4.4683252436643298E-2</v>
      </c>
      <c r="AH347" s="179">
        <v>4.8593537061246597E-2</v>
      </c>
      <c r="AI347" s="179">
        <v>5.5784060450223001E-2</v>
      </c>
      <c r="AJ347" s="179">
        <v>5.9444326876322201E-2</v>
      </c>
      <c r="AK347" s="179">
        <v>4.6923415495239498E-2</v>
      </c>
      <c r="AL347" s="179">
        <v>0.112558192966522</v>
      </c>
      <c r="AM347" s="135"/>
    </row>
    <row r="348" spans="1:39" x14ac:dyDescent="0.45">
      <c r="A348" s="76" t="s">
        <v>219</v>
      </c>
      <c r="B348" s="76" t="s">
        <v>92</v>
      </c>
      <c r="C348" s="76" t="s">
        <v>968</v>
      </c>
      <c r="D348" s="176">
        <v>0.44722255275609901</v>
      </c>
      <c r="E348" s="176">
        <v>6.8404979110707302E-3</v>
      </c>
      <c r="F348" s="176">
        <v>8.5206202050179206E-3</v>
      </c>
      <c r="G348" s="176">
        <v>9.2906762564103906E-3</v>
      </c>
      <c r="H348" s="176">
        <v>8.90064786674407E-3</v>
      </c>
      <c r="I348" s="176">
        <v>6.7804935434297598E-3</v>
      </c>
      <c r="J348" s="176">
        <v>7.1205182933952596E-3</v>
      </c>
      <c r="K348" s="176">
        <v>8.4306136535564694E-3</v>
      </c>
      <c r="L348" s="176">
        <v>1.02507461386659E-2</v>
      </c>
      <c r="M348" s="176">
        <v>1.0630773800392099E-2</v>
      </c>
      <c r="N348" s="176">
        <v>1.22708931825786E-2</v>
      </c>
      <c r="O348" s="176">
        <v>1.2430904829621199E-2</v>
      </c>
      <c r="P348" s="176">
        <v>1.34409783515776E-2</v>
      </c>
      <c r="Q348" s="176">
        <v>1.6431196005685999E-2</v>
      </c>
      <c r="R348" s="176">
        <v>2.05014922773319E-2</v>
      </c>
      <c r="S348" s="176">
        <v>1.9691433314178702E-2</v>
      </c>
      <c r="T348" s="176">
        <v>1.34109761677571E-2</v>
      </c>
      <c r="U348" s="176">
        <v>2.45417863651573E-2</v>
      </c>
      <c r="V348" s="179">
        <v>6.1804498670200402E-3</v>
      </c>
      <c r="W348" s="179">
        <v>7.9505787124286992E-3</v>
      </c>
      <c r="X348" s="179">
        <v>8.7006333079408405E-3</v>
      </c>
      <c r="Y348" s="179">
        <v>8.5106194770777598E-3</v>
      </c>
      <c r="Z348" s="179">
        <v>6.6204818963871703E-3</v>
      </c>
      <c r="AA348" s="179">
        <v>6.2604556905413401E-3</v>
      </c>
      <c r="AB348" s="179">
        <v>7.7605648815656202E-3</v>
      </c>
      <c r="AC348" s="179">
        <v>1.00207293960422E-2</v>
      </c>
      <c r="AD348" s="179">
        <v>1.01107359475037E-2</v>
      </c>
      <c r="AE348" s="179">
        <v>1.17208531458697E-2</v>
      </c>
      <c r="AF348" s="179">
        <v>1.26309193884245E-2</v>
      </c>
      <c r="AG348" s="179">
        <v>1.3901011836824999E-2</v>
      </c>
      <c r="AH348" s="179">
        <v>1.8121319027573302E-2</v>
      </c>
      <c r="AI348" s="179">
        <v>2.14815636154677E-2</v>
      </c>
      <c r="AJ348" s="179">
        <v>2.15415679831087E-2</v>
      </c>
      <c r="AK348" s="179">
        <v>1.8011311020231499E-2</v>
      </c>
      <c r="AL348" s="179">
        <v>4.8213509399520398E-2</v>
      </c>
      <c r="AM348" s="135"/>
    </row>
    <row r="349" spans="1:39" x14ac:dyDescent="0.45">
      <c r="A349" s="76" t="s">
        <v>219</v>
      </c>
      <c r="B349" s="76" t="s">
        <v>92</v>
      </c>
      <c r="C349" s="76" t="s">
        <v>969</v>
      </c>
      <c r="D349" s="176">
        <v>0.84342139156149198</v>
      </c>
      <c r="E349" s="176">
        <v>1.36009899986202E-2</v>
      </c>
      <c r="F349" s="176">
        <v>1.8531348873119999E-2</v>
      </c>
      <c r="G349" s="176">
        <v>2.03014777185286E-2</v>
      </c>
      <c r="H349" s="176">
        <v>1.97114347700591E-2</v>
      </c>
      <c r="I349" s="176">
        <v>1.3040949233971101E-2</v>
      </c>
      <c r="J349" s="176">
        <v>1.2710925211945801E-2</v>
      </c>
      <c r="K349" s="176">
        <v>1.6481199645386801E-2</v>
      </c>
      <c r="L349" s="176">
        <v>2.01114638876655E-2</v>
      </c>
      <c r="M349" s="176">
        <v>2.19415971007152E-2</v>
      </c>
      <c r="N349" s="176">
        <v>2.33717011961583E-2</v>
      </c>
      <c r="O349" s="176">
        <v>2.2571642960945399E-2</v>
      </c>
      <c r="P349" s="176">
        <v>2.67719486958134E-2</v>
      </c>
      <c r="Q349" s="176">
        <v>3.0482218761613399E-2</v>
      </c>
      <c r="R349" s="176">
        <v>3.6132630047804898E-2</v>
      </c>
      <c r="S349" s="176">
        <v>3.6482655525710499E-2</v>
      </c>
      <c r="T349" s="176">
        <v>2.1491564343407901E-2</v>
      </c>
      <c r="U349" s="176">
        <v>4.0562952525296597E-2</v>
      </c>
      <c r="V349" s="179">
        <v>1.4261038042670799E-2</v>
      </c>
      <c r="W349" s="179">
        <v>1.73712644320612E-2</v>
      </c>
      <c r="X349" s="179">
        <v>1.9231399828931298E-2</v>
      </c>
      <c r="Y349" s="179">
        <v>1.81413204834537E-2</v>
      </c>
      <c r="Z349" s="179">
        <v>1.3070951417791601E-2</v>
      </c>
      <c r="AA349" s="179">
        <v>1.29909455942703E-2</v>
      </c>
      <c r="AB349" s="179">
        <v>1.6361190910104802E-2</v>
      </c>
      <c r="AC349" s="179">
        <v>1.97214354979992E-2</v>
      </c>
      <c r="AD349" s="179">
        <v>2.2671650240347001E-2</v>
      </c>
      <c r="AE349" s="179">
        <v>2.3331698284397701E-2</v>
      </c>
      <c r="AF349" s="179">
        <v>2.36517215784828E-2</v>
      </c>
      <c r="AG349" s="179">
        <v>2.80820440559746E-2</v>
      </c>
      <c r="AH349" s="179">
        <v>3.26423759966884E-2</v>
      </c>
      <c r="AI349" s="179">
        <v>3.8042769084375802E-2</v>
      </c>
      <c r="AJ349" s="179">
        <v>3.87928236798879E-2</v>
      </c>
      <c r="AK349" s="179">
        <v>2.91221197617514E-2</v>
      </c>
      <c r="AL349" s="179">
        <v>8.1635942175541404E-2</v>
      </c>
      <c r="AM349" s="135"/>
    </row>
    <row r="350" spans="1:39" x14ac:dyDescent="0.45">
      <c r="A350" s="76" t="s">
        <v>219</v>
      </c>
      <c r="B350" s="76" t="s">
        <v>92</v>
      </c>
      <c r="C350" s="76" t="s">
        <v>970</v>
      </c>
      <c r="D350" s="176">
        <v>1.11485114858543</v>
      </c>
      <c r="E350" s="176">
        <v>1.6661212748309701E-2</v>
      </c>
      <c r="F350" s="176">
        <v>2.1101535953741601E-2</v>
      </c>
      <c r="G350" s="176">
        <v>2.2901666982970699E-2</v>
      </c>
      <c r="H350" s="176">
        <v>2.2921668438851E-2</v>
      </c>
      <c r="I350" s="176">
        <v>1.7291258608539899E-2</v>
      </c>
      <c r="J350" s="176">
        <v>1.7281257880599699E-2</v>
      </c>
      <c r="K350" s="176">
        <v>1.9471417299495201E-2</v>
      </c>
      <c r="L350" s="176">
        <v>2.39617441446279E-2</v>
      </c>
      <c r="M350" s="176">
        <v>2.8872101563247401E-2</v>
      </c>
      <c r="N350" s="176">
        <v>3.07522384159978E-2</v>
      </c>
      <c r="O350" s="176">
        <v>3.1262275540946002E-2</v>
      </c>
      <c r="P350" s="176">
        <v>3.6262639511026998E-2</v>
      </c>
      <c r="Q350" s="176">
        <v>4.5383303392454603E-2</v>
      </c>
      <c r="R350" s="176">
        <v>5.1273732149210001E-2</v>
      </c>
      <c r="S350" s="176">
        <v>5.0313662266954398E-2</v>
      </c>
      <c r="T350" s="176">
        <v>3.1932324312936897E-2</v>
      </c>
      <c r="U350" s="176">
        <v>5.7454182016230003E-2</v>
      </c>
      <c r="V350" s="179">
        <v>1.58711552410369E-2</v>
      </c>
      <c r="W350" s="179">
        <v>1.9521420939196E-2</v>
      </c>
      <c r="X350" s="179">
        <v>2.2111609475697899E-2</v>
      </c>
      <c r="Y350" s="179">
        <v>2.2951670622671502E-2</v>
      </c>
      <c r="Z350" s="179">
        <v>1.6591207652728601E-2</v>
      </c>
      <c r="AA350" s="179">
        <v>1.6351190182164702E-2</v>
      </c>
      <c r="AB350" s="179">
        <v>1.8381337954017501E-2</v>
      </c>
      <c r="AC350" s="179">
        <v>2.3661722306423001E-2</v>
      </c>
      <c r="AD350" s="179">
        <v>2.7061969806078001E-2</v>
      </c>
      <c r="AE350" s="179">
        <v>2.9812169989622599E-2</v>
      </c>
      <c r="AF350" s="179">
        <v>3.2032331592338502E-2</v>
      </c>
      <c r="AG350" s="179">
        <v>3.7922760349093899E-2</v>
      </c>
      <c r="AH350" s="179">
        <v>4.5773331782120903E-2</v>
      </c>
      <c r="AI350" s="179">
        <v>5.2673834060832599E-2</v>
      </c>
      <c r="AJ350" s="179">
        <v>5.1623757627115602E-2</v>
      </c>
      <c r="AK350" s="179">
        <v>4.1132994017885803E-2</v>
      </c>
      <c r="AL350" s="179">
        <v>0.116278463760262</v>
      </c>
      <c r="AM350" s="135"/>
    </row>
    <row r="351" spans="1:39" x14ac:dyDescent="0.45">
      <c r="A351" s="76" t="s">
        <v>219</v>
      </c>
      <c r="B351" s="76" t="s">
        <v>92</v>
      </c>
      <c r="C351" s="76" t="s">
        <v>971</v>
      </c>
      <c r="D351" s="176">
        <v>8.1767151726116403</v>
      </c>
      <c r="E351" s="176">
        <v>0.18210325506240799</v>
      </c>
      <c r="F351" s="176">
        <v>0.19907449037686201</v>
      </c>
      <c r="G351" s="176">
        <v>0.198414442332812</v>
      </c>
      <c r="H351" s="176">
        <v>0.19974453914885301</v>
      </c>
      <c r="I351" s="176">
        <v>0.209545252530212</v>
      </c>
      <c r="J351" s="176">
        <v>0.19864445907543499</v>
      </c>
      <c r="K351" s="176">
        <v>0.21298550294162799</v>
      </c>
      <c r="L351" s="176">
        <v>0.24669795682791301</v>
      </c>
      <c r="M351" s="176">
        <v>0.26664940906853601</v>
      </c>
      <c r="N351" s="176">
        <v>0.28693088533118499</v>
      </c>
      <c r="O351" s="176">
        <v>0.245157844725128</v>
      </c>
      <c r="P351" s="176">
        <v>0.240777525887337</v>
      </c>
      <c r="Q351" s="176">
        <v>0.245147843997188</v>
      </c>
      <c r="R351" s="176">
        <v>0.25800878012823603</v>
      </c>
      <c r="S351" s="176">
        <v>0.26204907421606199</v>
      </c>
      <c r="T351" s="176">
        <v>0.16428195787303901</v>
      </c>
      <c r="U351" s="176">
        <v>0.25719872116508302</v>
      </c>
      <c r="V351" s="179">
        <v>0.174622710563167</v>
      </c>
      <c r="W351" s="179">
        <v>0.187063616120728</v>
      </c>
      <c r="X351" s="179">
        <v>0.194164132958243</v>
      </c>
      <c r="Y351" s="179">
        <v>0.19186396553200599</v>
      </c>
      <c r="Z351" s="179">
        <v>0.20303477864116701</v>
      </c>
      <c r="AA351" s="179">
        <v>0.205174934420361</v>
      </c>
      <c r="AB351" s="179">
        <v>0.22207616463923499</v>
      </c>
      <c r="AC351" s="179">
        <v>0.254378515885958</v>
      </c>
      <c r="AD351" s="179">
        <v>0.275840078045545</v>
      </c>
      <c r="AE351" s="179">
        <v>0.30350209152803298</v>
      </c>
      <c r="AF351" s="179">
        <v>0.27016966530347297</v>
      </c>
      <c r="AG351" s="179">
        <v>0.268059511708099</v>
      </c>
      <c r="AH351" s="179">
        <v>0.26581934864950302</v>
      </c>
      <c r="AI351" s="179">
        <v>0.28228054683900899</v>
      </c>
      <c r="AJ351" s="179">
        <v>0.30226200126345298</v>
      </c>
      <c r="AK351" s="179">
        <v>0.22142611732312401</v>
      </c>
      <c r="AL351" s="179">
        <v>0.481565052502615</v>
      </c>
      <c r="AM351" s="135"/>
    </row>
    <row r="352" spans="1:39" x14ac:dyDescent="0.45">
      <c r="A352" s="78" t="s">
        <v>217</v>
      </c>
      <c r="B352" s="78" t="s">
        <v>93</v>
      </c>
      <c r="C352" s="78" t="s">
        <v>972</v>
      </c>
      <c r="D352" s="175">
        <v>11.4182411191284</v>
      </c>
      <c r="E352" s="175">
        <v>0.209685262721374</v>
      </c>
      <c r="F352" s="175">
        <v>0.243437719519421</v>
      </c>
      <c r="G352" s="175">
        <v>0.25813878959145797</v>
      </c>
      <c r="H352" s="175">
        <v>0.263669192142368</v>
      </c>
      <c r="I352" s="175">
        <v>0.26379920160559001</v>
      </c>
      <c r="J352" s="175">
        <v>0.25079825528338001</v>
      </c>
      <c r="K352" s="175">
        <v>0.27421996011923899</v>
      </c>
      <c r="L352" s="175">
        <v>0.31555296869592803</v>
      </c>
      <c r="M352" s="175">
        <v>0.36444652759537899</v>
      </c>
      <c r="N352" s="175">
        <v>0.393128615327763</v>
      </c>
      <c r="O352" s="175">
        <v>0.33226418508393801</v>
      </c>
      <c r="P352" s="175">
        <v>0.32679378690067001</v>
      </c>
      <c r="Q352" s="175">
        <v>0.35639594160354898</v>
      </c>
      <c r="R352" s="175">
        <v>0.411019917612713</v>
      </c>
      <c r="S352" s="175">
        <v>0.44516240280042602</v>
      </c>
      <c r="T352" s="175">
        <v>0.28831098578692699</v>
      </c>
      <c r="U352" s="175">
        <v>0.44087209051409598</v>
      </c>
      <c r="V352" s="178">
        <v>0.20017457045028</v>
      </c>
      <c r="W352" s="178">
        <v>0.230246759366347</v>
      </c>
      <c r="X352" s="178">
        <v>0.24811806019541599</v>
      </c>
      <c r="Y352" s="178">
        <v>0.248858114062988</v>
      </c>
      <c r="Z352" s="178">
        <v>0.24893811988650999</v>
      </c>
      <c r="AA352" s="178">
        <v>0.230196755726646</v>
      </c>
      <c r="AB352" s="178">
        <v>0.26136902471613099</v>
      </c>
      <c r="AC352" s="178">
        <v>0.310162576336181</v>
      </c>
      <c r="AD352" s="178">
        <v>0.35382575452292703</v>
      </c>
      <c r="AE352" s="178">
        <v>0.39385866846739498</v>
      </c>
      <c r="AF352" s="178">
        <v>0.34931542622191403</v>
      </c>
      <c r="AG352" s="178">
        <v>0.35220563659662102</v>
      </c>
      <c r="AH352" s="178">
        <v>0.38592809121084698</v>
      </c>
      <c r="AI352" s="178">
        <v>0.44335227104325697</v>
      </c>
      <c r="AJ352" s="178">
        <v>0.50436671220618401</v>
      </c>
      <c r="AK352" s="178">
        <v>0.37735746736612802</v>
      </c>
      <c r="AL352" s="178">
        <v>0.84227130784837401</v>
      </c>
      <c r="AM352" s="135"/>
    </row>
    <row r="353" spans="1:39" x14ac:dyDescent="0.45">
      <c r="A353" s="76" t="s">
        <v>219</v>
      </c>
      <c r="B353" s="76" t="s">
        <v>93</v>
      </c>
      <c r="C353" s="76" t="s">
        <v>973</v>
      </c>
      <c r="D353" s="176">
        <v>2.0069460830316901</v>
      </c>
      <c r="E353" s="176">
        <v>3.2602373084927701E-2</v>
      </c>
      <c r="F353" s="176">
        <v>3.8482801113742901E-2</v>
      </c>
      <c r="G353" s="176">
        <v>4.1373011488449699E-2</v>
      </c>
      <c r="H353" s="176">
        <v>4.5793333238001298E-2</v>
      </c>
      <c r="I353" s="176">
        <v>5.0963709583064898E-2</v>
      </c>
      <c r="J353" s="176">
        <v>4.0992983826723499E-2</v>
      </c>
      <c r="K353" s="176">
        <v>4.4023204392592601E-2</v>
      </c>
      <c r="L353" s="176">
        <v>5.06036833772191E-2</v>
      </c>
      <c r="M353" s="176">
        <v>5.9434326148382101E-2</v>
      </c>
      <c r="N353" s="176">
        <v>6.5674780383043099E-2</v>
      </c>
      <c r="O353" s="176">
        <v>5.7614193663272598E-2</v>
      </c>
      <c r="P353" s="176">
        <v>5.7254167457426799E-2</v>
      </c>
      <c r="Q353" s="176">
        <v>6.2574554721592901E-2</v>
      </c>
      <c r="R353" s="176">
        <v>7.0625140713423198E-2</v>
      </c>
      <c r="S353" s="176">
        <v>8.0825883212388303E-2</v>
      </c>
      <c r="T353" s="176">
        <v>5.5424034244377099E-2</v>
      </c>
      <c r="U353" s="176">
        <v>8.6906325800006706E-2</v>
      </c>
      <c r="V353" s="179">
        <v>3.1012257342442E-2</v>
      </c>
      <c r="W353" s="179">
        <v>3.5712599474318103E-2</v>
      </c>
      <c r="X353" s="179">
        <v>3.9742892834203299E-2</v>
      </c>
      <c r="Y353" s="179">
        <v>4.3383157804422201E-2</v>
      </c>
      <c r="Z353" s="179">
        <v>5.0193653531672502E-2</v>
      </c>
      <c r="AA353" s="179">
        <v>3.892283314311E-2</v>
      </c>
      <c r="AB353" s="179">
        <v>4.2593100297149501E-2</v>
      </c>
      <c r="AC353" s="179">
        <v>5.0123648436091399E-2</v>
      </c>
      <c r="AD353" s="179">
        <v>5.8794279560211701E-2</v>
      </c>
      <c r="AE353" s="179">
        <v>6.71348866623067E-2</v>
      </c>
      <c r="AF353" s="179">
        <v>6.1714492118739001E-2</v>
      </c>
      <c r="AG353" s="179">
        <v>6.2934580927438699E-2</v>
      </c>
      <c r="AH353" s="179">
        <v>6.6504840802076498E-2</v>
      </c>
      <c r="AI353" s="179">
        <v>7.6275551999614694E-2</v>
      </c>
      <c r="AJ353" s="179">
        <v>9.6006988225553994E-2</v>
      </c>
      <c r="AK353" s="179">
        <v>7.5505495948222201E-2</v>
      </c>
      <c r="AL353" s="179">
        <v>0.169222317475479</v>
      </c>
      <c r="AM353" s="135"/>
    </row>
    <row r="354" spans="1:39" x14ac:dyDescent="0.45">
      <c r="A354" s="76" t="s">
        <v>219</v>
      </c>
      <c r="B354" s="76" t="s">
        <v>93</v>
      </c>
      <c r="C354" s="76" t="s">
        <v>974</v>
      </c>
      <c r="D354" s="176">
        <v>5.66767254261618</v>
      </c>
      <c r="E354" s="176">
        <v>0.114728350929537</v>
      </c>
      <c r="F354" s="176">
        <v>0.12990945594270301</v>
      </c>
      <c r="G354" s="176">
        <v>0.13547986140537299</v>
      </c>
      <c r="H354" s="176">
        <v>0.13685996186111499</v>
      </c>
      <c r="I354" s="176">
        <v>0.13777002810367001</v>
      </c>
      <c r="J354" s="176">
        <v>0.13522984320686901</v>
      </c>
      <c r="K354" s="176">
        <v>0.14712070872772101</v>
      </c>
      <c r="L354" s="176">
        <v>0.16727217552714799</v>
      </c>
      <c r="M354" s="176">
        <v>0.19530421594342101</v>
      </c>
      <c r="N354" s="176">
        <v>0.21170540976528701</v>
      </c>
      <c r="O354" s="176">
        <v>0.17048240919593999</v>
      </c>
      <c r="P354" s="176">
        <v>0.16080170454986301</v>
      </c>
      <c r="Q354" s="176">
        <v>0.16671213476249899</v>
      </c>
      <c r="R354" s="176">
        <v>0.189123766076401</v>
      </c>
      <c r="S354" s="176">
        <v>0.206195008670258</v>
      </c>
      <c r="T354" s="176">
        <v>0.13314969179531499</v>
      </c>
      <c r="U354" s="176">
        <v>0.18263329364323599</v>
      </c>
      <c r="V354" s="179">
        <v>0.109567975312414</v>
      </c>
      <c r="W354" s="179">
        <v>0.124039028641828</v>
      </c>
      <c r="X354" s="179">
        <v>0.13022947923678799</v>
      </c>
      <c r="Y354" s="179">
        <v>0.12783930525908899</v>
      </c>
      <c r="Z354" s="179">
        <v>0.12714925503121799</v>
      </c>
      <c r="AA354" s="179">
        <v>0.12703924702387601</v>
      </c>
      <c r="AB354" s="179">
        <v>0.14198033456647799</v>
      </c>
      <c r="AC354" s="179">
        <v>0.16941233130634201</v>
      </c>
      <c r="AD354" s="179">
        <v>0.19159394587762099</v>
      </c>
      <c r="AE354" s="179">
        <v>0.21386556700036199</v>
      </c>
      <c r="AF354" s="179">
        <v>0.18127319464337399</v>
      </c>
      <c r="AG354" s="179">
        <v>0.17576279354834501</v>
      </c>
      <c r="AH354" s="179">
        <v>0.18553350474588301</v>
      </c>
      <c r="AI354" s="179">
        <v>0.21063533187569</v>
      </c>
      <c r="AJ354" s="179">
        <v>0.23268693698374601</v>
      </c>
      <c r="AK354" s="179">
        <v>0.167102163152165</v>
      </c>
      <c r="AL354" s="179">
        <v>0.331484128304606</v>
      </c>
      <c r="AM354" s="135"/>
    </row>
    <row r="355" spans="1:39" x14ac:dyDescent="0.45">
      <c r="A355" s="76" t="s">
        <v>219</v>
      </c>
      <c r="B355" s="76" t="s">
        <v>93</v>
      </c>
      <c r="C355" s="76" t="s">
        <v>975</v>
      </c>
      <c r="D355" s="176">
        <v>0.69611066900290797</v>
      </c>
      <c r="E355" s="176">
        <v>9.8207148372389703E-3</v>
      </c>
      <c r="F355" s="176">
        <v>1.30309485060309E-2</v>
      </c>
      <c r="G355" s="176">
        <v>1.33809739839366E-2</v>
      </c>
      <c r="H355" s="176">
        <v>1.3961016204465999E-2</v>
      </c>
      <c r="I355" s="176">
        <v>1.20908800796557E-2</v>
      </c>
      <c r="J355" s="176">
        <v>1.26109179325441E-2</v>
      </c>
      <c r="K355" s="176">
        <v>1.4251037314730699E-2</v>
      </c>
      <c r="L355" s="176">
        <v>1.7161249145317799E-2</v>
      </c>
      <c r="M355" s="176">
        <v>1.9581425306837E-2</v>
      </c>
      <c r="N355" s="176">
        <v>2.14215592478267E-2</v>
      </c>
      <c r="O355" s="176">
        <v>1.8241327762855301E-2</v>
      </c>
      <c r="P355" s="176">
        <v>2.07015068361351E-2</v>
      </c>
      <c r="Q355" s="176">
        <v>2.3601717938782001E-2</v>
      </c>
      <c r="R355" s="176">
        <v>2.9272130680853801E-2</v>
      </c>
      <c r="S355" s="176">
        <v>3.0922250790980502E-2</v>
      </c>
      <c r="T355" s="176">
        <v>2.06415024684941E-2</v>
      </c>
      <c r="U355" s="176">
        <v>3.3652449518644698E-2</v>
      </c>
      <c r="V355" s="179">
        <v>9.7907126534184808E-3</v>
      </c>
      <c r="W355" s="179">
        <v>1.1770856785570501E-2</v>
      </c>
      <c r="X355" s="179">
        <v>1.35209841750989E-2</v>
      </c>
      <c r="Y355" s="179">
        <v>1.4021020572106999E-2</v>
      </c>
      <c r="Z355" s="179">
        <v>1.20408764399549E-2</v>
      </c>
      <c r="AA355" s="179">
        <v>1.01807410430848E-2</v>
      </c>
      <c r="AB355" s="179">
        <v>1.2660921572244899E-2</v>
      </c>
      <c r="AC355" s="179">
        <v>1.5461125395490299E-2</v>
      </c>
      <c r="AD355" s="179">
        <v>1.94514158436149E-2</v>
      </c>
      <c r="AE355" s="179">
        <v>2.0861518483177698E-2</v>
      </c>
      <c r="AF355" s="179">
        <v>2.0151466799426199E-2</v>
      </c>
      <c r="AG355" s="179">
        <v>2.2101608747757798E-2</v>
      </c>
      <c r="AH355" s="179">
        <v>2.6261911570865101E-2</v>
      </c>
      <c r="AI355" s="179">
        <v>3.1312279180646899E-2</v>
      </c>
      <c r="AJ355" s="179">
        <v>3.6012621312522898E-2</v>
      </c>
      <c r="AK355" s="179">
        <v>2.8632084092683498E-2</v>
      </c>
      <c r="AL355" s="179">
        <v>6.7534915779913204E-2</v>
      </c>
      <c r="AM355" s="135"/>
    </row>
    <row r="356" spans="1:39" x14ac:dyDescent="0.45">
      <c r="A356" s="76" t="s">
        <v>219</v>
      </c>
      <c r="B356" s="76" t="s">
        <v>93</v>
      </c>
      <c r="C356" s="76" t="s">
        <v>976</v>
      </c>
      <c r="D356" s="176">
        <v>0.555510434892172</v>
      </c>
      <c r="E356" s="176">
        <v>6.9305044625321797E-3</v>
      </c>
      <c r="F356" s="176">
        <v>9.0806609696669899E-3</v>
      </c>
      <c r="G356" s="176">
        <v>1.07807847194945E-2</v>
      </c>
      <c r="H356" s="176">
        <v>1.08807919988961E-2</v>
      </c>
      <c r="I356" s="176">
        <v>9.0506587858465003E-3</v>
      </c>
      <c r="J356" s="176">
        <v>8.5706238447187302E-3</v>
      </c>
      <c r="K356" s="176">
        <v>9.1506660652481194E-3</v>
      </c>
      <c r="L356" s="176">
        <v>1.2330897550219599E-2</v>
      </c>
      <c r="M356" s="176">
        <v>1.40410220279873E-2</v>
      </c>
      <c r="N356" s="176">
        <v>1.48510809911404E-2</v>
      </c>
      <c r="O356" s="176">
        <v>1.29309412266293E-2</v>
      </c>
      <c r="P356" s="176">
        <v>1.52511101087469E-2</v>
      </c>
      <c r="Q356" s="176">
        <v>2.0281476262648299E-2</v>
      </c>
      <c r="R356" s="176">
        <v>2.54718540635923E-2</v>
      </c>
      <c r="S356" s="176">
        <v>2.77420193060091E-2</v>
      </c>
      <c r="T356" s="176">
        <v>1.5951161064558201E-2</v>
      </c>
      <c r="U356" s="176">
        <v>3.6542659893351502E-2</v>
      </c>
      <c r="V356" s="179">
        <v>6.5504768008060304E-3</v>
      </c>
      <c r="W356" s="179">
        <v>8.4106121976761407E-3</v>
      </c>
      <c r="X356" s="179">
        <v>1.02907490504266E-2</v>
      </c>
      <c r="Y356" s="179">
        <v>1.00807337636832E-2</v>
      </c>
      <c r="Z356" s="179">
        <v>9.3706820799316793E-3</v>
      </c>
      <c r="AA356" s="179">
        <v>7.7005605139246498E-3</v>
      </c>
      <c r="AB356" s="179">
        <v>9.3906835358120097E-3</v>
      </c>
      <c r="AC356" s="179">
        <v>1.13008225723829E-2</v>
      </c>
      <c r="AD356" s="179">
        <v>1.3430977623637401E-2</v>
      </c>
      <c r="AE356" s="179">
        <v>1.41810322191495E-2</v>
      </c>
      <c r="AF356" s="179">
        <v>1.34709805353981E-2</v>
      </c>
      <c r="AG356" s="179">
        <v>1.6091171255720502E-2</v>
      </c>
      <c r="AH356" s="179">
        <v>2.0921522850818702E-2</v>
      </c>
      <c r="AI356" s="179">
        <v>2.4831807475421901E-2</v>
      </c>
      <c r="AJ356" s="179">
        <v>2.8292059342718001E-2</v>
      </c>
      <c r="AK356" s="179">
        <v>2.2061605835997099E-2</v>
      </c>
      <c r="AL356" s="179">
        <v>6.9295043897381697E-2</v>
      </c>
      <c r="AM356" s="135"/>
    </row>
    <row r="357" spans="1:39" x14ac:dyDescent="0.45">
      <c r="A357" s="76" t="s">
        <v>219</v>
      </c>
      <c r="B357" s="76" t="s">
        <v>93</v>
      </c>
      <c r="C357" s="76" t="s">
        <v>977</v>
      </c>
      <c r="D357" s="176">
        <v>0.88102412861650103</v>
      </c>
      <c r="E357" s="176">
        <v>1.50510955499436E-2</v>
      </c>
      <c r="F357" s="176">
        <v>1.7931305196710299E-2</v>
      </c>
      <c r="G357" s="176">
        <v>2.0351481358229399E-2</v>
      </c>
      <c r="H357" s="176">
        <v>1.9601426762717301E-2</v>
      </c>
      <c r="I357" s="176">
        <v>1.6941233130634201E-2</v>
      </c>
      <c r="J357" s="176">
        <v>1.70412404100358E-2</v>
      </c>
      <c r="K357" s="176">
        <v>1.82713299466758E-2</v>
      </c>
      <c r="L357" s="176">
        <v>2.1431559975766901E-2</v>
      </c>
      <c r="M357" s="176">
        <v>2.57218722620964E-2</v>
      </c>
      <c r="N357" s="176">
        <v>2.6621937776710899E-2</v>
      </c>
      <c r="O357" s="176">
        <v>2.5781876629737299E-2</v>
      </c>
      <c r="P357" s="176">
        <v>2.7431996739864E-2</v>
      </c>
      <c r="Q357" s="176">
        <v>3.2032331592338502E-2</v>
      </c>
      <c r="R357" s="176">
        <v>3.6292641694847499E-2</v>
      </c>
      <c r="S357" s="176">
        <v>3.6362646790428603E-2</v>
      </c>
      <c r="T357" s="176">
        <v>2.3041677174133E-2</v>
      </c>
      <c r="U357" s="176">
        <v>3.9372865900417303E-2</v>
      </c>
      <c r="V357" s="179">
        <v>1.45610598808757E-2</v>
      </c>
      <c r="W357" s="179">
        <v>1.6761220027711299E-2</v>
      </c>
      <c r="X357" s="179">
        <v>1.9121391821589499E-2</v>
      </c>
      <c r="Y357" s="179">
        <v>1.8911376534846099E-2</v>
      </c>
      <c r="Z357" s="179">
        <v>1.54511246675501E-2</v>
      </c>
      <c r="AA357" s="179">
        <v>1.4771075167619101E-2</v>
      </c>
      <c r="AB357" s="179">
        <v>1.7741291365847199E-2</v>
      </c>
      <c r="AC357" s="179">
        <v>2.1111536681681701E-2</v>
      </c>
      <c r="AD357" s="179">
        <v>2.4631792916618701E-2</v>
      </c>
      <c r="AE357" s="179">
        <v>2.6811951607573999E-2</v>
      </c>
      <c r="AF357" s="179">
        <v>2.5581862070934099E-2</v>
      </c>
      <c r="AG357" s="179">
        <v>2.8172050607436001E-2</v>
      </c>
      <c r="AH357" s="179">
        <v>3.1702307570313198E-2</v>
      </c>
      <c r="AI357" s="179">
        <v>3.7452726135906202E-2</v>
      </c>
      <c r="AJ357" s="179">
        <v>4.10129852826039E-2</v>
      </c>
      <c r="AK357" s="179">
        <v>3.0572225313074901E-2</v>
      </c>
      <c r="AL357" s="179">
        <v>7.7375632073032496E-2</v>
      </c>
      <c r="AM357" s="135"/>
    </row>
    <row r="358" spans="1:39" x14ac:dyDescent="0.45">
      <c r="A358" s="76" t="s">
        <v>219</v>
      </c>
      <c r="B358" s="76" t="s">
        <v>93</v>
      </c>
      <c r="C358" s="76" t="s">
        <v>978</v>
      </c>
      <c r="D358" s="176">
        <v>1.6109772609689199</v>
      </c>
      <c r="E358" s="176">
        <v>3.0552223857194499E-2</v>
      </c>
      <c r="F358" s="176">
        <v>3.50025477905666E-2</v>
      </c>
      <c r="G358" s="176">
        <v>3.67726766359752E-2</v>
      </c>
      <c r="H358" s="176">
        <v>3.6572662077171997E-2</v>
      </c>
      <c r="I358" s="176">
        <v>3.6982691922718601E-2</v>
      </c>
      <c r="J358" s="176">
        <v>3.6352646062488399E-2</v>
      </c>
      <c r="K358" s="176">
        <v>4.14030136722702E-2</v>
      </c>
      <c r="L358" s="176">
        <v>4.6753403120256803E-2</v>
      </c>
      <c r="M358" s="176">
        <v>5.0363665906655197E-2</v>
      </c>
      <c r="N358" s="176">
        <v>5.2853847163755498E-2</v>
      </c>
      <c r="O358" s="176">
        <v>4.72134366055042E-2</v>
      </c>
      <c r="P358" s="176">
        <v>4.5353301208634102E-2</v>
      </c>
      <c r="Q358" s="176">
        <v>5.11937263256887E-2</v>
      </c>
      <c r="R358" s="176">
        <v>6.0234384383594998E-2</v>
      </c>
      <c r="S358" s="176">
        <v>6.3114594030361598E-2</v>
      </c>
      <c r="T358" s="176">
        <v>4.0102919040049097E-2</v>
      </c>
      <c r="U358" s="176">
        <v>6.17644957584398E-2</v>
      </c>
      <c r="V358" s="179">
        <v>2.8692088460324401E-2</v>
      </c>
      <c r="W358" s="179">
        <v>3.3552442239243099E-2</v>
      </c>
      <c r="X358" s="179">
        <v>3.5212563077310001E-2</v>
      </c>
      <c r="Y358" s="179">
        <v>3.4622520128840401E-2</v>
      </c>
      <c r="Z358" s="179">
        <v>3.4732528136182203E-2</v>
      </c>
      <c r="AA358" s="179">
        <v>3.1582298835031199E-2</v>
      </c>
      <c r="AB358" s="179">
        <v>3.7002693378599003E-2</v>
      </c>
      <c r="AC358" s="179">
        <v>4.2753111944191999E-2</v>
      </c>
      <c r="AD358" s="179">
        <v>4.5923342701223398E-2</v>
      </c>
      <c r="AE358" s="179">
        <v>5.1003712494825597E-2</v>
      </c>
      <c r="AF358" s="179">
        <v>4.7123430054042799E-2</v>
      </c>
      <c r="AG358" s="179">
        <v>4.7143431509923103E-2</v>
      </c>
      <c r="AH358" s="179">
        <v>5.5004003670890297E-2</v>
      </c>
      <c r="AI358" s="179">
        <v>6.2844574375977305E-2</v>
      </c>
      <c r="AJ358" s="179">
        <v>7.0355121059038794E-2</v>
      </c>
      <c r="AK358" s="179">
        <v>5.34838930239857E-2</v>
      </c>
      <c r="AL358" s="179">
        <v>0.12735927031796199</v>
      </c>
      <c r="AM358" s="135"/>
    </row>
    <row r="359" spans="1:39" x14ac:dyDescent="0.45">
      <c r="A359" s="78" t="s">
        <v>217</v>
      </c>
      <c r="B359" s="78" t="s">
        <v>94</v>
      </c>
      <c r="C359" s="78" t="s">
        <v>979</v>
      </c>
      <c r="D359" s="175">
        <v>10.873201446389499</v>
      </c>
      <c r="E359" s="175">
        <v>0.215835710404574</v>
      </c>
      <c r="F359" s="175">
        <v>0.25066824582015801</v>
      </c>
      <c r="G359" s="175">
        <v>0.264769272215786</v>
      </c>
      <c r="H359" s="175">
        <v>0.257528745187109</v>
      </c>
      <c r="I359" s="175">
        <v>0.227456556271042</v>
      </c>
      <c r="J359" s="175">
        <v>0.22153612533046599</v>
      </c>
      <c r="K359" s="175">
        <v>0.24648794154117001</v>
      </c>
      <c r="L359" s="175">
        <v>0.295661520822946</v>
      </c>
      <c r="M359" s="175">
        <v>0.33659450028202798</v>
      </c>
      <c r="N359" s="175">
        <v>0.35770603696371001</v>
      </c>
      <c r="O359" s="175">
        <v>0.30517221309404002</v>
      </c>
      <c r="P359" s="175">
        <v>0.31969327006315501</v>
      </c>
      <c r="Q359" s="175">
        <v>0.359916197838486</v>
      </c>
      <c r="R359" s="175">
        <v>0.40656959367934098</v>
      </c>
      <c r="S359" s="175">
        <v>0.41265003626696001</v>
      </c>
      <c r="T359" s="175">
        <v>0.25659867748867399</v>
      </c>
      <c r="U359" s="175">
        <v>0.41487019786967499</v>
      </c>
      <c r="V359" s="178">
        <v>0.205864984648232</v>
      </c>
      <c r="W359" s="178">
        <v>0.24059751278441499</v>
      </c>
      <c r="X359" s="178">
        <v>0.25328843654048</v>
      </c>
      <c r="Y359" s="178">
        <v>0.24772803180575001</v>
      </c>
      <c r="Z359" s="178">
        <v>0.21990600667622001</v>
      </c>
      <c r="AA359" s="178">
        <v>0.21383556481654101</v>
      </c>
      <c r="AB359" s="178">
        <v>0.25334844090812098</v>
      </c>
      <c r="AC359" s="178">
        <v>0.30612228224835503</v>
      </c>
      <c r="AD359" s="178">
        <v>0.33999474778168298</v>
      </c>
      <c r="AE359" s="178">
        <v>0.36733673797008598</v>
      </c>
      <c r="AF359" s="178">
        <v>0.32512366533466303</v>
      </c>
      <c r="AG359" s="178">
        <v>0.34616519692076297</v>
      </c>
      <c r="AH359" s="178">
        <v>0.38836826882824599</v>
      </c>
      <c r="AI359" s="178">
        <v>0.43519167704408401</v>
      </c>
      <c r="AJ359" s="178">
        <v>0.46755403265844803</v>
      </c>
      <c r="AK359" s="178">
        <v>0.328873938312223</v>
      </c>
      <c r="AL359" s="178">
        <v>0.78418707997191395</v>
      </c>
      <c r="AM359" s="135"/>
    </row>
    <row r="360" spans="1:39" x14ac:dyDescent="0.45">
      <c r="A360" s="76" t="s">
        <v>219</v>
      </c>
      <c r="B360" s="76" t="s">
        <v>94</v>
      </c>
      <c r="C360" s="76" t="s">
        <v>980</v>
      </c>
      <c r="D360" s="176">
        <v>4.2832717738595703</v>
      </c>
      <c r="E360" s="176">
        <v>9.0036553645277406E-2</v>
      </c>
      <c r="F360" s="176">
        <v>0.10208743081317199</v>
      </c>
      <c r="G360" s="176">
        <v>0.10624773363628</v>
      </c>
      <c r="H360" s="176">
        <v>0.103577539276257</v>
      </c>
      <c r="I360" s="176">
        <v>9.71670726666128E-2</v>
      </c>
      <c r="J360" s="176">
        <v>9.2916763292044E-2</v>
      </c>
      <c r="K360" s="176">
        <v>0.104187583680606</v>
      </c>
      <c r="L360" s="176">
        <v>0.121248825546523</v>
      </c>
      <c r="M360" s="176">
        <v>0.141880327287077</v>
      </c>
      <c r="N360" s="176">
        <v>0.154731262690185</v>
      </c>
      <c r="O360" s="176">
        <v>0.12819933146493501</v>
      </c>
      <c r="P360" s="176">
        <v>0.12614918223720201</v>
      </c>
      <c r="Q360" s="176">
        <v>0.130879526552899</v>
      </c>
      <c r="R360" s="176">
        <v>0.14348044375750299</v>
      </c>
      <c r="S360" s="176">
        <v>0.148720825198147</v>
      </c>
      <c r="T360" s="176">
        <v>9.4546881946290406E-2</v>
      </c>
      <c r="U360" s="176">
        <v>0.135879890522979</v>
      </c>
      <c r="V360" s="179">
        <v>8.6756314880904295E-2</v>
      </c>
      <c r="W360" s="179">
        <v>9.9037208791423095E-2</v>
      </c>
      <c r="X360" s="179">
        <v>0.10254746429842</v>
      </c>
      <c r="Y360" s="179">
        <v>0.10137737912942101</v>
      </c>
      <c r="Z360" s="179">
        <v>9.6807046460767002E-2</v>
      </c>
      <c r="AA360" s="179">
        <v>9.4336866659547006E-2</v>
      </c>
      <c r="AB360" s="179">
        <v>0.110478041554968</v>
      </c>
      <c r="AC360" s="179">
        <v>0.13051950034705301</v>
      </c>
      <c r="AD360" s="179">
        <v>0.14622064321310699</v>
      </c>
      <c r="AE360" s="179">
        <v>0.164171949865697</v>
      </c>
      <c r="AF360" s="179">
        <v>0.142160347669401</v>
      </c>
      <c r="AG360" s="179">
        <v>0.138540084155063</v>
      </c>
      <c r="AH360" s="179">
        <v>0.14533057842643199</v>
      </c>
      <c r="AI360" s="179">
        <v>0.15847153493980501</v>
      </c>
      <c r="AJ360" s="179">
        <v>0.17607281611448999</v>
      </c>
      <c r="AK360" s="179">
        <v>0.118958658848226</v>
      </c>
      <c r="AL360" s="179">
        <v>0.24954816429085899</v>
      </c>
      <c r="AM360" s="135"/>
    </row>
    <row r="361" spans="1:39" x14ac:dyDescent="0.45">
      <c r="A361" s="76" t="s">
        <v>219</v>
      </c>
      <c r="B361" s="76" t="s">
        <v>94</v>
      </c>
      <c r="C361" s="76" t="s">
        <v>981</v>
      </c>
      <c r="D361" s="176">
        <v>1.89610801527087</v>
      </c>
      <c r="E361" s="176">
        <v>4.1823044245757002E-2</v>
      </c>
      <c r="F361" s="176">
        <v>4.7483456259888597E-2</v>
      </c>
      <c r="G361" s="176">
        <v>4.9223582921476799E-2</v>
      </c>
      <c r="H361" s="176">
        <v>4.5593318679197997E-2</v>
      </c>
      <c r="I361" s="176">
        <v>3.8282786554939698E-2</v>
      </c>
      <c r="J361" s="176">
        <v>3.9442870995998497E-2</v>
      </c>
      <c r="K361" s="176">
        <v>4.5133285193950601E-2</v>
      </c>
      <c r="L361" s="176">
        <v>5.4823990567967398E-2</v>
      </c>
      <c r="M361" s="176">
        <v>5.9274314501339499E-2</v>
      </c>
      <c r="N361" s="176">
        <v>5.9594337795424702E-2</v>
      </c>
      <c r="O361" s="176">
        <v>4.9863629509647102E-2</v>
      </c>
      <c r="P361" s="176">
        <v>5.3443890112225098E-2</v>
      </c>
      <c r="Q361" s="176">
        <v>6.4094665368497505E-2</v>
      </c>
      <c r="R361" s="176">
        <v>6.8314972559245804E-2</v>
      </c>
      <c r="S361" s="176">
        <v>6.9345047537082496E-2</v>
      </c>
      <c r="T361" s="176">
        <v>4.1253002753167803E-2</v>
      </c>
      <c r="U361" s="176">
        <v>6.7104884478486199E-2</v>
      </c>
      <c r="V361" s="179">
        <v>3.9542878275400102E-2</v>
      </c>
      <c r="W361" s="179">
        <v>4.51932895615915E-2</v>
      </c>
      <c r="X361" s="179">
        <v>4.7243438789324702E-2</v>
      </c>
      <c r="Y361" s="179">
        <v>4.4263221863156503E-2</v>
      </c>
      <c r="Z361" s="179">
        <v>4.0002911760647498E-2</v>
      </c>
      <c r="AA361" s="179">
        <v>4.0202926319450799E-2</v>
      </c>
      <c r="AB361" s="179">
        <v>4.7193435149623902E-2</v>
      </c>
      <c r="AC361" s="179">
        <v>5.7394177648589E-2</v>
      </c>
      <c r="AD361" s="179">
        <v>5.9374321780741098E-2</v>
      </c>
      <c r="AE361" s="179">
        <v>6.1714492118739001E-2</v>
      </c>
      <c r="AF361" s="179">
        <v>5.4023932332754501E-2</v>
      </c>
      <c r="AG361" s="179">
        <v>5.9584337067484498E-2</v>
      </c>
      <c r="AH361" s="179">
        <v>6.8224966007784396E-2</v>
      </c>
      <c r="AI361" s="179">
        <v>7.5095466102675604E-2</v>
      </c>
      <c r="AJ361" s="179">
        <v>7.5595502499683706E-2</v>
      </c>
      <c r="AK361" s="179">
        <v>5.3523895935746399E-2</v>
      </c>
      <c r="AL361" s="179">
        <v>0.13383974202318599</v>
      </c>
      <c r="AM361" s="135"/>
    </row>
    <row r="362" spans="1:39" x14ac:dyDescent="0.45">
      <c r="A362" s="76" t="s">
        <v>219</v>
      </c>
      <c r="B362" s="76" t="s">
        <v>94</v>
      </c>
      <c r="C362" s="76" t="s">
        <v>982</v>
      </c>
      <c r="D362" s="176">
        <v>1.4032921438355701</v>
      </c>
      <c r="E362" s="176">
        <v>2.5291840960669401E-2</v>
      </c>
      <c r="F362" s="176">
        <v>3.0252202018989701E-2</v>
      </c>
      <c r="G362" s="176">
        <v>3.3052405842234997E-2</v>
      </c>
      <c r="H362" s="176">
        <v>3.3292423312798899E-2</v>
      </c>
      <c r="I362" s="176">
        <v>2.8842099379426899E-2</v>
      </c>
      <c r="J362" s="176">
        <v>2.8822097923546501E-2</v>
      </c>
      <c r="K362" s="176">
        <v>3.0182196923408601E-2</v>
      </c>
      <c r="L362" s="176">
        <v>3.5532586371395197E-2</v>
      </c>
      <c r="M362" s="176">
        <v>4.015292267975E-2</v>
      </c>
      <c r="N362" s="176">
        <v>4.4693253164583398E-2</v>
      </c>
      <c r="O362" s="176">
        <v>3.8772822224007603E-2</v>
      </c>
      <c r="P362" s="176">
        <v>4.2933125047115002E-2</v>
      </c>
      <c r="Q362" s="176">
        <v>4.76834708186918E-2</v>
      </c>
      <c r="R362" s="176">
        <v>5.4693981104745298E-2</v>
      </c>
      <c r="S362" s="176">
        <v>5.7884213317657002E-2</v>
      </c>
      <c r="T362" s="176">
        <v>3.47425288641224E-2</v>
      </c>
      <c r="U362" s="176">
        <v>6.1034442618807999E-2</v>
      </c>
      <c r="V362" s="179">
        <v>2.4621792188678601E-2</v>
      </c>
      <c r="W362" s="179">
        <v>2.8092044783914701E-2</v>
      </c>
      <c r="X362" s="179">
        <v>3.07622391439379E-2</v>
      </c>
      <c r="Y362" s="179">
        <v>3.1512293739450102E-2</v>
      </c>
      <c r="Z362" s="179">
        <v>2.4521784909276902E-2</v>
      </c>
      <c r="AA362" s="179">
        <v>2.3001674262372301E-2</v>
      </c>
      <c r="AB362" s="179">
        <v>2.9292132136734102E-2</v>
      </c>
      <c r="AC362" s="179">
        <v>3.5552587827275502E-2</v>
      </c>
      <c r="AD362" s="179">
        <v>3.9762894290083603E-2</v>
      </c>
      <c r="AE362" s="179">
        <v>4.4363229142558101E-2</v>
      </c>
      <c r="AF362" s="179">
        <v>3.9072844062212501E-2</v>
      </c>
      <c r="AG362" s="179">
        <v>4.5133285193950601E-2</v>
      </c>
      <c r="AH362" s="179">
        <v>5.11937263256887E-2</v>
      </c>
      <c r="AI362" s="179">
        <v>5.9344319596920603E-2</v>
      </c>
      <c r="AJ362" s="179">
        <v>6.3964655905275405E-2</v>
      </c>
      <c r="AK362" s="179">
        <v>4.6373375458530597E-2</v>
      </c>
      <c r="AL362" s="179">
        <v>0.11886865229676399</v>
      </c>
      <c r="AM362" s="135"/>
    </row>
    <row r="363" spans="1:39" x14ac:dyDescent="0.45">
      <c r="A363" s="76" t="s">
        <v>219</v>
      </c>
      <c r="B363" s="76" t="s">
        <v>94</v>
      </c>
      <c r="C363" s="76" t="s">
        <v>983</v>
      </c>
      <c r="D363" s="176">
        <v>0.69605066463526699</v>
      </c>
      <c r="E363" s="176">
        <v>1.18908655208525E-2</v>
      </c>
      <c r="F363" s="176">
        <v>1.39510154765258E-2</v>
      </c>
      <c r="G363" s="176">
        <v>1.52011064690461E-2</v>
      </c>
      <c r="H363" s="176">
        <v>1.42310358588504E-2</v>
      </c>
      <c r="I363" s="176">
        <v>1.22708931825786E-2</v>
      </c>
      <c r="J363" s="176">
        <v>1.2130882991416399E-2</v>
      </c>
      <c r="K363" s="176">
        <v>1.33509718001161E-2</v>
      </c>
      <c r="L363" s="176">
        <v>1.7461270983522601E-2</v>
      </c>
      <c r="M363" s="176">
        <v>1.8791367799564199E-2</v>
      </c>
      <c r="N363" s="176">
        <v>1.8831370711324801E-2</v>
      </c>
      <c r="O363" s="176">
        <v>1.83413350422569E-2</v>
      </c>
      <c r="P363" s="176">
        <v>2.0361482086169599E-2</v>
      </c>
      <c r="Q363" s="176">
        <v>2.7221981453120599E-2</v>
      </c>
      <c r="R363" s="176">
        <v>3.1102263893903401E-2</v>
      </c>
      <c r="S363" s="176">
        <v>2.9992183092545501E-2</v>
      </c>
      <c r="T363" s="176">
        <v>1.9091389637769001E-2</v>
      </c>
      <c r="U363" s="176">
        <v>3.5242565261130503E-2</v>
      </c>
      <c r="V363" s="179">
        <v>1.0870791270956E-2</v>
      </c>
      <c r="W363" s="179">
        <v>1.39810176603463E-2</v>
      </c>
      <c r="X363" s="179">
        <v>1.45310576970552E-2</v>
      </c>
      <c r="Y363" s="179">
        <v>1.35209841750989E-2</v>
      </c>
      <c r="Z363" s="179">
        <v>1.0030730123982401E-2</v>
      </c>
      <c r="AA363" s="179">
        <v>1.0960797822417399E-2</v>
      </c>
      <c r="AB363" s="179">
        <v>1.3730999461842299E-2</v>
      </c>
      <c r="AC363" s="179">
        <v>1.75712789908644E-2</v>
      </c>
      <c r="AD363" s="179">
        <v>1.8201324851094599E-2</v>
      </c>
      <c r="AE363" s="179">
        <v>1.8861372895145299E-2</v>
      </c>
      <c r="AF363" s="179">
        <v>1.7261256424719401E-2</v>
      </c>
      <c r="AG363" s="179">
        <v>2.23416262183216E-2</v>
      </c>
      <c r="AH363" s="179">
        <v>2.75620062030861E-2</v>
      </c>
      <c r="AI363" s="179">
        <v>3.1342281364467303E-2</v>
      </c>
      <c r="AJ363" s="179">
        <v>3.2342354158483501E-2</v>
      </c>
      <c r="AK363" s="179">
        <v>2.46817965563195E-2</v>
      </c>
      <c r="AL363" s="179">
        <v>6.8795007500373595E-2</v>
      </c>
      <c r="AM363" s="135"/>
    </row>
    <row r="364" spans="1:39" x14ac:dyDescent="0.45">
      <c r="A364" s="76" t="s">
        <v>219</v>
      </c>
      <c r="B364" s="76" t="s">
        <v>94</v>
      </c>
      <c r="C364" s="76" t="s">
        <v>984</v>
      </c>
      <c r="D364" s="176">
        <v>0.72551280914698402</v>
      </c>
      <c r="E364" s="176">
        <v>1.2330897550219599E-2</v>
      </c>
      <c r="F364" s="176">
        <v>1.5361118116088601E-2</v>
      </c>
      <c r="G364" s="176">
        <v>1.55111290351911E-2</v>
      </c>
      <c r="H364" s="176">
        <v>1.6811223667412101E-2</v>
      </c>
      <c r="I364" s="176">
        <v>1.2360899734040099E-2</v>
      </c>
      <c r="J364" s="176">
        <v>1.22408909987581E-2</v>
      </c>
      <c r="K364" s="176">
        <v>1.3891011108884899E-2</v>
      </c>
      <c r="L364" s="176">
        <v>1.81513212113938E-2</v>
      </c>
      <c r="M364" s="176">
        <v>1.9871446417101701E-2</v>
      </c>
      <c r="N364" s="176">
        <v>1.9211398373051001E-2</v>
      </c>
      <c r="O364" s="176">
        <v>1.8411340137838E-2</v>
      </c>
      <c r="P364" s="176">
        <v>2.1851590549253699E-2</v>
      </c>
      <c r="Q364" s="176">
        <v>2.6281913026745402E-2</v>
      </c>
      <c r="R364" s="176">
        <v>3.2932397106953101E-2</v>
      </c>
      <c r="S364" s="176">
        <v>3.0412213666032299E-2</v>
      </c>
      <c r="T364" s="176">
        <v>1.9111391093649399E-2</v>
      </c>
      <c r="U364" s="176">
        <v>3.6542659893351502E-2</v>
      </c>
      <c r="V364" s="179">
        <v>1.17208531458697E-2</v>
      </c>
      <c r="W364" s="179">
        <v>1.3991018388286499E-2</v>
      </c>
      <c r="X364" s="179">
        <v>1.51511028293453E-2</v>
      </c>
      <c r="Y364" s="179">
        <v>1.4611063520576501E-2</v>
      </c>
      <c r="Z364" s="179">
        <v>1.27009244840056E-2</v>
      </c>
      <c r="AA364" s="179">
        <v>1.2330897550219599E-2</v>
      </c>
      <c r="AB364" s="179">
        <v>1.3861008925064399E-2</v>
      </c>
      <c r="AC364" s="179">
        <v>1.75612782629243E-2</v>
      </c>
      <c r="AD364" s="179">
        <v>2.0841517027297401E-2</v>
      </c>
      <c r="AE364" s="179">
        <v>1.8981381630427299E-2</v>
      </c>
      <c r="AF364" s="179">
        <v>1.90713881818887E-2</v>
      </c>
      <c r="AG364" s="179">
        <v>2.3661722306423001E-2</v>
      </c>
      <c r="AH364" s="179">
        <v>2.8782095011785899E-2</v>
      </c>
      <c r="AI364" s="179">
        <v>3.26423759966884E-2</v>
      </c>
      <c r="AJ364" s="179">
        <v>3.2882393467252302E-2</v>
      </c>
      <c r="AK364" s="179">
        <v>2.4781803835721102E-2</v>
      </c>
      <c r="AL364" s="179">
        <v>7.06551428972437E-2</v>
      </c>
      <c r="AM364" s="135"/>
    </row>
    <row r="365" spans="1:39" x14ac:dyDescent="0.45">
      <c r="A365" s="76" t="s">
        <v>219</v>
      </c>
      <c r="B365" s="76" t="s">
        <v>94</v>
      </c>
      <c r="C365" s="76" t="s">
        <v>985</v>
      </c>
      <c r="D365" s="176">
        <v>0.99125215197296501</v>
      </c>
      <c r="E365" s="176">
        <v>1.7621282630565199E-2</v>
      </c>
      <c r="F365" s="176">
        <v>2.1391557064006299E-2</v>
      </c>
      <c r="G365" s="176">
        <v>2.4121755791670502E-2</v>
      </c>
      <c r="H365" s="176">
        <v>2.3411704107918999E-2</v>
      </c>
      <c r="I365" s="176">
        <v>2.13415534243055E-2</v>
      </c>
      <c r="J365" s="176">
        <v>1.8581352512820799E-2</v>
      </c>
      <c r="K365" s="176">
        <v>2.1011529402280099E-2</v>
      </c>
      <c r="L365" s="176">
        <v>2.5301841688609598E-2</v>
      </c>
      <c r="M365" s="176">
        <v>2.97721670778619E-2</v>
      </c>
      <c r="N365" s="176">
        <v>3.1542295923270597E-2</v>
      </c>
      <c r="O365" s="176">
        <v>2.6271912298805301E-2</v>
      </c>
      <c r="P365" s="176">
        <v>2.8042041144213901E-2</v>
      </c>
      <c r="Q365" s="176">
        <v>3.38824662612685E-2</v>
      </c>
      <c r="R365" s="176">
        <v>4.01629234076901E-2</v>
      </c>
      <c r="S365" s="176">
        <v>4.1933052253098797E-2</v>
      </c>
      <c r="T365" s="176">
        <v>2.5831880269438098E-2</v>
      </c>
      <c r="U365" s="176">
        <v>4.2583099569209297E-2</v>
      </c>
      <c r="V365" s="179">
        <v>1.6551204740967902E-2</v>
      </c>
      <c r="W365" s="179">
        <v>2.1331552696365299E-2</v>
      </c>
      <c r="X365" s="179">
        <v>2.2931669166791201E-2</v>
      </c>
      <c r="Y365" s="179">
        <v>2.2941669894731401E-2</v>
      </c>
      <c r="Z365" s="179">
        <v>2.0601499556733498E-2</v>
      </c>
      <c r="AA365" s="179">
        <v>1.7151248417377599E-2</v>
      </c>
      <c r="AB365" s="179">
        <v>2.0881519939057999E-2</v>
      </c>
      <c r="AC365" s="179">
        <v>2.5301841688609598E-2</v>
      </c>
      <c r="AD365" s="179">
        <v>2.8562078997102301E-2</v>
      </c>
      <c r="AE365" s="179">
        <v>3.12022711733051E-2</v>
      </c>
      <c r="AF365" s="179">
        <v>2.77520200339492E-2</v>
      </c>
      <c r="AG365" s="179">
        <v>3.03022056586905E-2</v>
      </c>
      <c r="AH365" s="179">
        <v>3.5092554342028001E-2</v>
      </c>
      <c r="AI365" s="179">
        <v>4.2133066811902001E-2</v>
      </c>
      <c r="AJ365" s="179">
        <v>4.6923415495239498E-2</v>
      </c>
      <c r="AK365" s="179">
        <v>3.2542368717286801E-2</v>
      </c>
      <c r="AL365" s="179">
        <v>7.6245549815794206E-2</v>
      </c>
      <c r="AM365" s="135"/>
    </row>
    <row r="366" spans="1:39" x14ac:dyDescent="0.45">
      <c r="A366" s="76" t="s">
        <v>219</v>
      </c>
      <c r="B366" s="76" t="s">
        <v>94</v>
      </c>
      <c r="C366" s="76" t="s">
        <v>986</v>
      </c>
      <c r="D366" s="176">
        <v>0.87771388766830805</v>
      </c>
      <c r="E366" s="176">
        <v>1.68412258512326E-2</v>
      </c>
      <c r="F366" s="176">
        <v>2.0141466071486001E-2</v>
      </c>
      <c r="G366" s="176">
        <v>2.14115585198866E-2</v>
      </c>
      <c r="H366" s="176">
        <v>2.0611500284673599E-2</v>
      </c>
      <c r="I366" s="176">
        <v>1.7191251329138301E-2</v>
      </c>
      <c r="J366" s="176">
        <v>1.7401266615881698E-2</v>
      </c>
      <c r="K366" s="176">
        <v>1.8731363431923199E-2</v>
      </c>
      <c r="L366" s="176">
        <v>2.3141684453534601E-2</v>
      </c>
      <c r="M366" s="176">
        <v>2.68519545193346E-2</v>
      </c>
      <c r="N366" s="176">
        <v>2.9102118305871099E-2</v>
      </c>
      <c r="O366" s="176">
        <v>2.5311842416549699E-2</v>
      </c>
      <c r="P366" s="176">
        <v>2.69119588869756E-2</v>
      </c>
      <c r="Q366" s="176">
        <v>2.9872174357263501E-2</v>
      </c>
      <c r="R366" s="176">
        <v>3.5882611849300798E-2</v>
      </c>
      <c r="S366" s="176">
        <v>3.4362501202396201E-2</v>
      </c>
      <c r="T366" s="176">
        <v>2.2021602924236501E-2</v>
      </c>
      <c r="U366" s="176">
        <v>3.6482655525710499E-2</v>
      </c>
      <c r="V366" s="179">
        <v>1.58011501454558E-2</v>
      </c>
      <c r="W366" s="179">
        <v>1.8971380902487098E-2</v>
      </c>
      <c r="X366" s="179">
        <v>2.01214646156057E-2</v>
      </c>
      <c r="Y366" s="179">
        <v>1.9501419483315699E-2</v>
      </c>
      <c r="Z366" s="179">
        <v>1.52411093808067E-2</v>
      </c>
      <c r="AA366" s="179">
        <v>1.5851153785156599E-2</v>
      </c>
      <c r="AB366" s="179">
        <v>1.7911303740829901E-2</v>
      </c>
      <c r="AC366" s="179">
        <v>2.2221617483039701E-2</v>
      </c>
      <c r="AD366" s="179">
        <v>2.70319676222576E-2</v>
      </c>
      <c r="AE366" s="179">
        <v>2.8042041144213901E-2</v>
      </c>
      <c r="AF366" s="179">
        <v>2.5781876629737299E-2</v>
      </c>
      <c r="AG366" s="179">
        <v>2.6601936320830601E-2</v>
      </c>
      <c r="AH366" s="179">
        <v>3.2182342511440899E-2</v>
      </c>
      <c r="AI366" s="179">
        <v>3.61626322316254E-2</v>
      </c>
      <c r="AJ366" s="179">
        <v>3.97728950180238E-2</v>
      </c>
      <c r="AK366" s="179">
        <v>2.80120389603934E-2</v>
      </c>
      <c r="AL366" s="179">
        <v>6.6234821147692094E-2</v>
      </c>
      <c r="AM366" s="135"/>
    </row>
    <row r="367" spans="1:39" x14ac:dyDescent="0.45">
      <c r="A367" s="78" t="s">
        <v>217</v>
      </c>
      <c r="B367" s="78" t="s">
        <v>95</v>
      </c>
      <c r="C367" s="78" t="s">
        <v>987</v>
      </c>
      <c r="D367" s="175">
        <v>16.1763474555868</v>
      </c>
      <c r="E367" s="175">
        <v>0.32558369881991001</v>
      </c>
      <c r="F367" s="175">
        <v>0.37954762678502402</v>
      </c>
      <c r="G367" s="175">
        <v>0.39536877838635998</v>
      </c>
      <c r="H367" s="175">
        <v>0.376027370550087</v>
      </c>
      <c r="I367" s="175">
        <v>0.31449289153427101</v>
      </c>
      <c r="J367" s="175">
        <v>0.31922323584996698</v>
      </c>
      <c r="K367" s="175">
        <v>0.36815679766117898</v>
      </c>
      <c r="L367" s="175">
        <v>0.44740256585902199</v>
      </c>
      <c r="M367" s="175">
        <v>0.48099501101002601</v>
      </c>
      <c r="N367" s="175">
        <v>0.50395668236063795</v>
      </c>
      <c r="O367" s="175">
        <v>0.45290296622611098</v>
      </c>
      <c r="P367" s="175">
        <v>0.48972564650178702</v>
      </c>
      <c r="Q367" s="175">
        <v>0.56663124436163204</v>
      </c>
      <c r="R367" s="175">
        <v>0.63591628753107399</v>
      </c>
      <c r="S367" s="175">
        <v>0.597343479865869</v>
      </c>
      <c r="T367" s="175">
        <v>0.36890685225669101</v>
      </c>
      <c r="U367" s="175">
        <v>0.61988512064299395</v>
      </c>
      <c r="V367" s="178">
        <v>0.31202271173305102</v>
      </c>
      <c r="W367" s="178">
        <v>0.36104628009572398</v>
      </c>
      <c r="X367" s="178">
        <v>0.370426962903596</v>
      </c>
      <c r="Y367" s="178">
        <v>0.36602664260992501</v>
      </c>
      <c r="Z367" s="178">
        <v>0.32698380073153299</v>
      </c>
      <c r="AA367" s="178">
        <v>0.33402431320140702</v>
      </c>
      <c r="AB367" s="178">
        <v>0.39329862770274598</v>
      </c>
      <c r="AC367" s="178">
        <v>0.47218436969474298</v>
      </c>
      <c r="AD367" s="178">
        <v>0.50365666052243296</v>
      </c>
      <c r="AE367" s="178">
        <v>0.52154796280738203</v>
      </c>
      <c r="AF367" s="178">
        <v>0.49069571711198301</v>
      </c>
      <c r="AG367" s="178">
        <v>0.52673834060832603</v>
      </c>
      <c r="AH367" s="178">
        <v>0.59224310861638696</v>
      </c>
      <c r="AI367" s="178">
        <v>0.653097538132272</v>
      </c>
      <c r="AJ367" s="178">
        <v>0.63247603711965805</v>
      </c>
      <c r="AK367" s="178">
        <v>0.46829408652602</v>
      </c>
      <c r="AL367" s="178">
        <v>1.209518039267</v>
      </c>
      <c r="AM367" s="135"/>
    </row>
    <row r="368" spans="1:39" x14ac:dyDescent="0.45">
      <c r="A368" s="76" t="s">
        <v>219</v>
      </c>
      <c r="B368" s="76" t="s">
        <v>95</v>
      </c>
      <c r="C368" s="76" t="s">
        <v>988</v>
      </c>
      <c r="D368" s="176">
        <v>6.7768432777315999</v>
      </c>
      <c r="E368" s="176">
        <v>0.143730461956007</v>
      </c>
      <c r="F368" s="176">
        <v>0.16070169727046099</v>
      </c>
      <c r="G368" s="176">
        <v>0.17019238808567499</v>
      </c>
      <c r="H368" s="176">
        <v>0.164711989174466</v>
      </c>
      <c r="I368" s="176">
        <v>0.14825079098496</v>
      </c>
      <c r="J368" s="176">
        <v>0.145300576242612</v>
      </c>
      <c r="K368" s="176">
        <v>0.16215180282178501</v>
      </c>
      <c r="L368" s="176">
        <v>0.19699433896530899</v>
      </c>
      <c r="M368" s="176">
        <v>0.21423559393414801</v>
      </c>
      <c r="N368" s="176">
        <v>0.229436700403194</v>
      </c>
      <c r="O368" s="176">
        <v>0.19530421594342101</v>
      </c>
      <c r="P368" s="176">
        <v>0.195404223222823</v>
      </c>
      <c r="Q368" s="176">
        <v>0.21566569802959101</v>
      </c>
      <c r="R368" s="176">
        <v>0.23562715099815401</v>
      </c>
      <c r="S368" s="176">
        <v>0.22865664362386101</v>
      </c>
      <c r="T368" s="176">
        <v>0.14649066286749099</v>
      </c>
      <c r="U368" s="176">
        <v>0.209335237243469</v>
      </c>
      <c r="V368" s="179">
        <v>0.135729879603877</v>
      </c>
      <c r="W368" s="179">
        <v>0.152761119285973</v>
      </c>
      <c r="X368" s="179">
        <v>0.160281666696974</v>
      </c>
      <c r="Y368" s="179">
        <v>0.163541904005467</v>
      </c>
      <c r="Z368" s="179">
        <v>0.16256183266733101</v>
      </c>
      <c r="AA368" s="179">
        <v>0.16350190109370699</v>
      </c>
      <c r="AB368" s="179">
        <v>0.18253328636383501</v>
      </c>
      <c r="AC368" s="179">
        <v>0.216985794117692</v>
      </c>
      <c r="AD368" s="179">
        <v>0.23685724053479401</v>
      </c>
      <c r="AE368" s="179">
        <v>0.246597949548512</v>
      </c>
      <c r="AF368" s="179">
        <v>0.223706283293481</v>
      </c>
      <c r="AG368" s="179">
        <v>0.22530639976390701</v>
      </c>
      <c r="AH368" s="179">
        <v>0.23713726091711901</v>
      </c>
      <c r="AI368" s="179">
        <v>0.25832880342232201</v>
      </c>
      <c r="AJ368" s="179">
        <v>0.25469853918004298</v>
      </c>
      <c r="AK368" s="179">
        <v>0.18427341302542299</v>
      </c>
      <c r="AL368" s="179">
        <v>0.40984983244371398</v>
      </c>
      <c r="AM368" s="135"/>
    </row>
    <row r="369" spans="1:39" x14ac:dyDescent="0.45">
      <c r="A369" s="76" t="s">
        <v>219</v>
      </c>
      <c r="B369" s="76" t="s">
        <v>95</v>
      </c>
      <c r="C369" s="76" t="s">
        <v>989</v>
      </c>
      <c r="D369" s="176">
        <v>1.27768300090714</v>
      </c>
      <c r="E369" s="176">
        <v>2.0661503924374401E-2</v>
      </c>
      <c r="F369" s="176">
        <v>2.5111827857746499E-2</v>
      </c>
      <c r="G369" s="176">
        <v>2.6871955975214998E-2</v>
      </c>
      <c r="H369" s="176">
        <v>2.58518817253185E-2</v>
      </c>
      <c r="I369" s="176">
        <v>1.8631356152521601E-2</v>
      </c>
      <c r="J369" s="176">
        <v>1.9461416571555E-2</v>
      </c>
      <c r="K369" s="176">
        <v>2.4771803107781001E-2</v>
      </c>
      <c r="L369" s="176">
        <v>3.0482218761613399E-2</v>
      </c>
      <c r="M369" s="176">
        <v>3.2432360709944999E-2</v>
      </c>
      <c r="N369" s="176">
        <v>3.1952325768817201E-2</v>
      </c>
      <c r="O369" s="176">
        <v>3.28523912834318E-2</v>
      </c>
      <c r="P369" s="176">
        <v>3.81327756358373E-2</v>
      </c>
      <c r="Q369" s="176">
        <v>4.9903632421407801E-2</v>
      </c>
      <c r="R369" s="176">
        <v>6.19745110451832E-2</v>
      </c>
      <c r="S369" s="176">
        <v>5.6104083744308197E-2</v>
      </c>
      <c r="T369" s="176">
        <v>3.43525004744561E-2</v>
      </c>
      <c r="U369" s="176">
        <v>6.3034588206840297E-2</v>
      </c>
      <c r="V369" s="179">
        <v>1.93914114759739E-2</v>
      </c>
      <c r="W369" s="179">
        <v>2.3811733225525399E-2</v>
      </c>
      <c r="X369" s="179">
        <v>2.49318147548236E-2</v>
      </c>
      <c r="Y369" s="179">
        <v>2.95721525190587E-2</v>
      </c>
      <c r="Z369" s="179">
        <v>2.3161685909414899E-2</v>
      </c>
      <c r="AA369" s="179">
        <v>2.16015723507497E-2</v>
      </c>
      <c r="AB369" s="179">
        <v>2.4901812571003101E-2</v>
      </c>
      <c r="AC369" s="179">
        <v>3.0862246423339599E-2</v>
      </c>
      <c r="AD369" s="179">
        <v>3.2962399290773603E-2</v>
      </c>
      <c r="AE369" s="179">
        <v>3.3642448790704597E-2</v>
      </c>
      <c r="AF369" s="179">
        <v>3.4942543422925597E-2</v>
      </c>
      <c r="AG369" s="179">
        <v>4.1192998385526799E-2</v>
      </c>
      <c r="AH369" s="179">
        <v>5.2193799119704898E-2</v>
      </c>
      <c r="AI369" s="179">
        <v>5.9304316685160001E-2</v>
      </c>
      <c r="AJ369" s="179">
        <v>5.8584264273468301E-2</v>
      </c>
      <c r="AK369" s="179">
        <v>4.5343300480694002E-2</v>
      </c>
      <c r="AL369" s="179">
        <v>0.128699367861943</v>
      </c>
      <c r="AM369" s="135"/>
    </row>
    <row r="370" spans="1:39" x14ac:dyDescent="0.45">
      <c r="A370" s="76" t="s">
        <v>219</v>
      </c>
      <c r="B370" s="76" t="s">
        <v>95</v>
      </c>
      <c r="C370" s="76" t="s">
        <v>990</v>
      </c>
      <c r="D370" s="176">
        <v>1.14162309728124</v>
      </c>
      <c r="E370" s="176">
        <v>2.2491637137424102E-2</v>
      </c>
      <c r="F370" s="176">
        <v>2.6791950151693701E-2</v>
      </c>
      <c r="G370" s="176">
        <v>2.7982036776572902E-2</v>
      </c>
      <c r="H370" s="176">
        <v>2.6801950879633801E-2</v>
      </c>
      <c r="I370" s="176">
        <v>2.4201761615191799E-2</v>
      </c>
      <c r="J370" s="176">
        <v>2.4051750696089301E-2</v>
      </c>
      <c r="K370" s="176">
        <v>2.6501929041429E-2</v>
      </c>
      <c r="L370" s="176">
        <v>3.0862246423339599E-2</v>
      </c>
      <c r="M370" s="176">
        <v>3.2302351246722899E-2</v>
      </c>
      <c r="N370" s="176">
        <v>3.4372501930336398E-2</v>
      </c>
      <c r="O370" s="176">
        <v>3.0442215849852801E-2</v>
      </c>
      <c r="P370" s="176">
        <v>3.59826191287025E-2</v>
      </c>
      <c r="Q370" s="176">
        <v>3.9072844062212501E-2</v>
      </c>
      <c r="R370" s="176">
        <v>4.6783405304077298E-2</v>
      </c>
      <c r="S370" s="176">
        <v>4.3753184738208203E-2</v>
      </c>
      <c r="T370" s="176">
        <v>2.6941961070796099E-2</v>
      </c>
      <c r="U370" s="176">
        <v>4.7393449708427203E-2</v>
      </c>
      <c r="V370" s="179">
        <v>2.2091608019817601E-2</v>
      </c>
      <c r="W370" s="179">
        <v>2.5561860615053798E-2</v>
      </c>
      <c r="X370" s="179">
        <v>2.59918919164807E-2</v>
      </c>
      <c r="Y370" s="179">
        <v>2.4761802379840801E-2</v>
      </c>
      <c r="Z370" s="179">
        <v>2.0791513387596602E-2</v>
      </c>
      <c r="AA370" s="179">
        <v>2.1631574534570101E-2</v>
      </c>
      <c r="AB370" s="179">
        <v>2.6791950151693701E-2</v>
      </c>
      <c r="AC370" s="179">
        <v>3.1192270445364899E-2</v>
      </c>
      <c r="AD370" s="179">
        <v>3.1982327952637703E-2</v>
      </c>
      <c r="AE370" s="179">
        <v>3.3432433503961197E-2</v>
      </c>
      <c r="AF370" s="179">
        <v>3.26523767246285E-2</v>
      </c>
      <c r="AG370" s="179">
        <v>3.5602591466976301E-2</v>
      </c>
      <c r="AH370" s="179">
        <v>4.0472945973835099E-2</v>
      </c>
      <c r="AI370" s="179">
        <v>4.6033350708565103E-2</v>
      </c>
      <c r="AJ370" s="179">
        <v>4.4493238605780201E-2</v>
      </c>
      <c r="AK370" s="179">
        <v>3.3622447334824203E-2</v>
      </c>
      <c r="AL370" s="179">
        <v>9.7787117798902895E-2</v>
      </c>
      <c r="AM370" s="135"/>
    </row>
    <row r="371" spans="1:39" x14ac:dyDescent="0.45">
      <c r="A371" s="76" t="s">
        <v>219</v>
      </c>
      <c r="B371" s="76" t="s">
        <v>95</v>
      </c>
      <c r="C371" s="76" t="s">
        <v>991</v>
      </c>
      <c r="D371" s="176">
        <v>0.83164053404798199</v>
      </c>
      <c r="E371" s="176">
        <v>1.5691142138114001E-2</v>
      </c>
      <c r="F371" s="176">
        <v>1.9371410020093599E-2</v>
      </c>
      <c r="G371" s="176">
        <v>1.92714027406919E-2</v>
      </c>
      <c r="H371" s="176">
        <v>1.88113692554445E-2</v>
      </c>
      <c r="I371" s="176">
        <v>1.3901011836824999E-2</v>
      </c>
      <c r="J371" s="176">
        <v>1.5631137770473001E-2</v>
      </c>
      <c r="K371" s="176">
        <v>1.8161321939334001E-2</v>
      </c>
      <c r="L371" s="176">
        <v>2.1171541049322701E-2</v>
      </c>
      <c r="M371" s="176">
        <v>2.3031676446192799E-2</v>
      </c>
      <c r="N371" s="176">
        <v>2.4311769622533501E-2</v>
      </c>
      <c r="O371" s="176">
        <v>2.32516924608764E-2</v>
      </c>
      <c r="P371" s="176">
        <v>2.6091899195882399E-2</v>
      </c>
      <c r="Q371" s="176">
        <v>2.9532149607298001E-2</v>
      </c>
      <c r="R371" s="176">
        <v>3.35024385995423E-2</v>
      </c>
      <c r="S371" s="176">
        <v>3.3952471356849603E-2</v>
      </c>
      <c r="T371" s="176">
        <v>2.03714828141098E-2</v>
      </c>
      <c r="U371" s="176">
        <v>3.7572734871188201E-2</v>
      </c>
      <c r="V371" s="179">
        <v>1.51411021014051E-2</v>
      </c>
      <c r="W371" s="179">
        <v>1.77012884540865E-2</v>
      </c>
      <c r="X371" s="179">
        <v>1.75612782629243E-2</v>
      </c>
      <c r="Y371" s="179">
        <v>1.9291404196572302E-2</v>
      </c>
      <c r="Z371" s="179">
        <v>1.4611063520576501E-2</v>
      </c>
      <c r="AA371" s="179">
        <v>1.5061096277883801E-2</v>
      </c>
      <c r="AB371" s="179">
        <v>1.8331334314316699E-2</v>
      </c>
      <c r="AC371" s="179">
        <v>2.2231618210979898E-2</v>
      </c>
      <c r="AD371" s="179">
        <v>2.3201688821175601E-2</v>
      </c>
      <c r="AE371" s="179">
        <v>2.4711798740140001E-2</v>
      </c>
      <c r="AF371" s="179">
        <v>2.4251765254892602E-2</v>
      </c>
      <c r="AG371" s="179">
        <v>2.6421923217907699E-2</v>
      </c>
      <c r="AH371" s="179">
        <v>3.0972254430681301E-2</v>
      </c>
      <c r="AI371" s="179">
        <v>3.5442579819933699E-2</v>
      </c>
      <c r="AJ371" s="179">
        <v>3.4522512849438802E-2</v>
      </c>
      <c r="AK371" s="179">
        <v>2.6791950151693701E-2</v>
      </c>
      <c r="AL371" s="179">
        <v>7.1765223698601693E-2</v>
      </c>
      <c r="AM371" s="135"/>
    </row>
    <row r="372" spans="1:39" x14ac:dyDescent="0.45">
      <c r="A372" s="76" t="s">
        <v>219</v>
      </c>
      <c r="B372" s="76" t="s">
        <v>95</v>
      </c>
      <c r="C372" s="76" t="s">
        <v>992</v>
      </c>
      <c r="D372" s="176">
        <v>2.36798236239947</v>
      </c>
      <c r="E372" s="176">
        <v>4.9893631693467597E-2</v>
      </c>
      <c r="F372" s="176">
        <v>5.8334246074964201E-2</v>
      </c>
      <c r="G372" s="176">
        <v>5.9124303582236998E-2</v>
      </c>
      <c r="H372" s="176">
        <v>6.0774423692363799E-2</v>
      </c>
      <c r="I372" s="176">
        <v>4.9893631693467597E-2</v>
      </c>
      <c r="J372" s="176">
        <v>4.8793551620049801E-2</v>
      </c>
      <c r="K372" s="176">
        <v>5.7094155810384198E-2</v>
      </c>
      <c r="L372" s="176">
        <v>6.6434835706495401E-2</v>
      </c>
      <c r="M372" s="176">
        <v>7.1665216419199998E-2</v>
      </c>
      <c r="N372" s="176">
        <v>7.4675435529188802E-2</v>
      </c>
      <c r="O372" s="176">
        <v>6.6624849537358394E-2</v>
      </c>
      <c r="P372" s="176">
        <v>7.0555135617842102E-2</v>
      </c>
      <c r="Q372" s="176">
        <v>7.9415780572825501E-2</v>
      </c>
      <c r="R372" s="176">
        <v>8.8216421160167993E-2</v>
      </c>
      <c r="S372" s="176">
        <v>8.6696310513263306E-2</v>
      </c>
      <c r="T372" s="176">
        <v>5.2213800575585202E-2</v>
      </c>
      <c r="U372" s="176">
        <v>8.6686309785323198E-2</v>
      </c>
      <c r="V372" s="179">
        <v>4.8503530509785099E-2</v>
      </c>
      <c r="W372" s="179">
        <v>5.4913997119428903E-2</v>
      </c>
      <c r="X372" s="179">
        <v>5.6024077920786897E-2</v>
      </c>
      <c r="Y372" s="179">
        <v>5.5154014589992799E-2</v>
      </c>
      <c r="Z372" s="179">
        <v>4.8873557443571101E-2</v>
      </c>
      <c r="AA372" s="179">
        <v>5.0043642612570098E-2</v>
      </c>
      <c r="AB372" s="179">
        <v>5.9074299942536199E-2</v>
      </c>
      <c r="AC372" s="179">
        <v>6.8985021331236698E-2</v>
      </c>
      <c r="AD372" s="179">
        <v>7.4035388941018396E-2</v>
      </c>
      <c r="AE372" s="179">
        <v>7.7485640080374299E-2</v>
      </c>
      <c r="AF372" s="179">
        <v>7.1535206955977898E-2</v>
      </c>
      <c r="AG372" s="179">
        <v>7.6905597859844896E-2</v>
      </c>
      <c r="AH372" s="179">
        <v>8.4006114697359802E-2</v>
      </c>
      <c r="AI372" s="179">
        <v>9.1966694137728594E-2</v>
      </c>
      <c r="AJ372" s="179">
        <v>8.9896543454115199E-2</v>
      </c>
      <c r="AK372" s="179">
        <v>6.5344756361017706E-2</v>
      </c>
      <c r="AL372" s="179">
        <v>0.16814223885794199</v>
      </c>
      <c r="AM372" s="135"/>
    </row>
    <row r="373" spans="1:39" x14ac:dyDescent="0.45">
      <c r="A373" s="76" t="s">
        <v>219</v>
      </c>
      <c r="B373" s="76" t="s">
        <v>95</v>
      </c>
      <c r="C373" s="76" t="s">
        <v>993</v>
      </c>
      <c r="D373" s="176">
        <v>0.78262696641324803</v>
      </c>
      <c r="E373" s="176">
        <v>1.33509718001161E-2</v>
      </c>
      <c r="F373" s="176">
        <v>1.6671213476249901E-2</v>
      </c>
      <c r="G373" s="176">
        <v>1.74412695276423E-2</v>
      </c>
      <c r="H373" s="176">
        <v>1.49210860867215E-2</v>
      </c>
      <c r="I373" s="176">
        <v>1.24109033737409E-2</v>
      </c>
      <c r="J373" s="176">
        <v>1.3110954329552201E-2</v>
      </c>
      <c r="K373" s="176">
        <v>1.53911202999091E-2</v>
      </c>
      <c r="L373" s="176">
        <v>1.9991455152383601E-2</v>
      </c>
      <c r="M373" s="176">
        <v>2.0031458064144199E-2</v>
      </c>
      <c r="N373" s="176">
        <v>1.9491418755375502E-2</v>
      </c>
      <c r="O373" s="176">
        <v>2.03714828141098E-2</v>
      </c>
      <c r="P373" s="176">
        <v>2.52718395047891E-2</v>
      </c>
      <c r="Q373" s="176">
        <v>3.1982327952637703E-2</v>
      </c>
      <c r="R373" s="176">
        <v>3.7372720312384901E-2</v>
      </c>
      <c r="S373" s="176">
        <v>3.3302424040739097E-2</v>
      </c>
      <c r="T373" s="176">
        <v>1.8891375078965801E-2</v>
      </c>
      <c r="U373" s="176">
        <v>4.12730042090481E-2</v>
      </c>
      <c r="V373" s="179">
        <v>1.2720925939885899E-2</v>
      </c>
      <c r="W373" s="179">
        <v>1.59311596086779E-2</v>
      </c>
      <c r="X373" s="179">
        <v>1.62611836307032E-2</v>
      </c>
      <c r="Y373" s="179">
        <v>1.50810977337641E-2</v>
      </c>
      <c r="Z373" s="179">
        <v>1.3650993638321E-2</v>
      </c>
      <c r="AA373" s="179">
        <v>1.28009317634072E-2</v>
      </c>
      <c r="AB373" s="179">
        <v>1.6801222939472001E-2</v>
      </c>
      <c r="AC373" s="179">
        <v>2.0081461703845099E-2</v>
      </c>
      <c r="AD373" s="179">
        <v>1.91313925495297E-2</v>
      </c>
      <c r="AE373" s="179">
        <v>1.97214354979992E-2</v>
      </c>
      <c r="AF373" s="179">
        <v>2.01814689832467E-2</v>
      </c>
      <c r="AG373" s="179">
        <v>2.5711871534156199E-2</v>
      </c>
      <c r="AH373" s="179">
        <v>3.2662377452568697E-2</v>
      </c>
      <c r="AI373" s="179">
        <v>3.5602591466976301E-2</v>
      </c>
      <c r="AJ373" s="179">
        <v>3.3562442967183297E-2</v>
      </c>
      <c r="AK373" s="179">
        <v>2.48718103871826E-2</v>
      </c>
      <c r="AL373" s="179">
        <v>7.6575573837819502E-2</v>
      </c>
      <c r="AM373" s="135"/>
    </row>
    <row r="374" spans="1:39" x14ac:dyDescent="0.45">
      <c r="A374" s="76" t="s">
        <v>219</v>
      </c>
      <c r="B374" s="76" t="s">
        <v>95</v>
      </c>
      <c r="C374" s="76" t="s">
        <v>994</v>
      </c>
      <c r="D374" s="176">
        <v>1.5182005078680301</v>
      </c>
      <c r="E374" s="176">
        <v>3.1052260254202602E-2</v>
      </c>
      <c r="F374" s="176">
        <v>3.6322643878668001E-2</v>
      </c>
      <c r="G374" s="176">
        <v>3.8312788738760199E-2</v>
      </c>
      <c r="H374" s="176">
        <v>3.42724946509348E-2</v>
      </c>
      <c r="I374" s="176">
        <v>2.8032040416273801E-2</v>
      </c>
      <c r="J374" s="176">
        <v>2.9002111026469501E-2</v>
      </c>
      <c r="K374" s="176">
        <v>3.3652449518644698E-2</v>
      </c>
      <c r="L374" s="176">
        <v>4.1503020951671798E-2</v>
      </c>
      <c r="M374" s="176">
        <v>4.3443162172063197E-2</v>
      </c>
      <c r="N374" s="176">
        <v>4.3273149797080503E-2</v>
      </c>
      <c r="O374" s="176">
        <v>3.9392867356297601E-2</v>
      </c>
      <c r="P374" s="176">
        <v>4.65633892893937E-2</v>
      </c>
      <c r="Q374" s="176">
        <v>5.7784206038255397E-2</v>
      </c>
      <c r="R374" s="176">
        <v>6.1434471736414399E-2</v>
      </c>
      <c r="S374" s="176">
        <v>5.7424179832409501E-2</v>
      </c>
      <c r="T374" s="176">
        <v>3.4512512121498702E-2</v>
      </c>
      <c r="U374" s="176">
        <v>6.9235039529740694E-2</v>
      </c>
      <c r="V374" s="179">
        <v>3.0252202018989701E-2</v>
      </c>
      <c r="W374" s="179">
        <v>3.5522585643455E-2</v>
      </c>
      <c r="X374" s="179">
        <v>3.5162559437609202E-2</v>
      </c>
      <c r="Y374" s="179">
        <v>3.1312279180646899E-2</v>
      </c>
      <c r="Z374" s="179">
        <v>2.7061969806078001E-2</v>
      </c>
      <c r="AA374" s="179">
        <v>2.86720870044441E-2</v>
      </c>
      <c r="AB374" s="179">
        <v>3.5212563077310001E-2</v>
      </c>
      <c r="AC374" s="179">
        <v>4.1783041333996303E-2</v>
      </c>
      <c r="AD374" s="179">
        <v>4.3123138877978001E-2</v>
      </c>
      <c r="AE374" s="179">
        <v>4.3803188377909003E-2</v>
      </c>
      <c r="AF374" s="179">
        <v>4.3113138150037901E-2</v>
      </c>
      <c r="AG374" s="179">
        <v>4.9073572002374402E-2</v>
      </c>
      <c r="AH374" s="179">
        <v>5.6394104854572802E-2</v>
      </c>
      <c r="AI374" s="179">
        <v>6.0784424420303899E-2</v>
      </c>
      <c r="AJ374" s="179">
        <v>5.9214310133698503E-2</v>
      </c>
      <c r="AK374" s="179">
        <v>4.3483165083823903E-2</v>
      </c>
      <c r="AL374" s="179">
        <v>0.12901939115602801</v>
      </c>
      <c r="AM374" s="135"/>
    </row>
    <row r="375" spans="1:39" x14ac:dyDescent="0.45">
      <c r="A375" s="76" t="s">
        <v>219</v>
      </c>
      <c r="B375" s="76" t="s">
        <v>95</v>
      </c>
      <c r="C375" s="76" t="s">
        <v>995</v>
      </c>
      <c r="D375" s="176">
        <v>0.40394940295901899</v>
      </c>
      <c r="E375" s="176">
        <v>7.2205255727968796E-3</v>
      </c>
      <c r="F375" s="176">
        <v>9.3106777122907106E-3</v>
      </c>
      <c r="G375" s="176">
        <v>9.4506879034529801E-3</v>
      </c>
      <c r="H375" s="176">
        <v>7.3705364918993099E-3</v>
      </c>
      <c r="I375" s="176">
        <v>5.3003858082857997E-3</v>
      </c>
      <c r="J375" s="176">
        <v>6.3004586023019896E-3</v>
      </c>
      <c r="K375" s="176">
        <v>7.5005459551214099E-3</v>
      </c>
      <c r="L375" s="176">
        <v>1.02907490504266E-2</v>
      </c>
      <c r="M375" s="176">
        <v>1.1610845138527901E-2</v>
      </c>
      <c r="N375" s="176">
        <v>1.23508990060999E-2</v>
      </c>
      <c r="O375" s="176">
        <v>1.2660921572244899E-2</v>
      </c>
      <c r="P375" s="176">
        <v>1.4291040226491299E-2</v>
      </c>
      <c r="Q375" s="176">
        <v>1.67812214835916E-2</v>
      </c>
      <c r="R375" s="176">
        <v>1.9351408564213201E-2</v>
      </c>
      <c r="S375" s="176">
        <v>1.6701215660070299E-2</v>
      </c>
      <c r="T375" s="176">
        <v>1.0140738131324101E-2</v>
      </c>
      <c r="U375" s="176">
        <v>1.9121391821589499E-2</v>
      </c>
      <c r="V375" s="179">
        <v>7.1505204772157396E-3</v>
      </c>
      <c r="W375" s="179">
        <v>8.9406507785047204E-3</v>
      </c>
      <c r="X375" s="179">
        <v>9.0306573299661803E-3</v>
      </c>
      <c r="Y375" s="179">
        <v>7.3405343080788204E-3</v>
      </c>
      <c r="Z375" s="179">
        <v>4.4403232054318698E-3</v>
      </c>
      <c r="AA375" s="179">
        <v>5.2703836244653102E-3</v>
      </c>
      <c r="AB375" s="179">
        <v>7.3505350360189804E-3</v>
      </c>
      <c r="AC375" s="179">
        <v>1.01107359475037E-2</v>
      </c>
      <c r="AD375" s="179">
        <v>1.1220816748861599E-2</v>
      </c>
      <c r="AE375" s="179">
        <v>1.18908655208525E-2</v>
      </c>
      <c r="AF375" s="179">
        <v>1.1320824028263199E-2</v>
      </c>
      <c r="AG375" s="179">
        <v>1.2690923756065399E-2</v>
      </c>
      <c r="AH375" s="179">
        <v>1.56811414101738E-2</v>
      </c>
      <c r="AI375" s="179">
        <v>1.80213117481717E-2</v>
      </c>
      <c r="AJ375" s="179">
        <v>1.7021238954155499E-2</v>
      </c>
      <c r="AK375" s="179">
        <v>1.35709878147997E-2</v>
      </c>
      <c r="AL375" s="179">
        <v>3.7142703569761203E-2</v>
      </c>
      <c r="AM375" s="135"/>
    </row>
    <row r="376" spans="1:39" x14ac:dyDescent="0.45">
      <c r="A376" s="76" t="s">
        <v>219</v>
      </c>
      <c r="B376" s="76" t="s">
        <v>95</v>
      </c>
      <c r="C376" s="76" t="s">
        <v>996</v>
      </c>
      <c r="D376" s="176">
        <v>1.0757983059790901</v>
      </c>
      <c r="E376" s="176">
        <v>2.1491564343407901E-2</v>
      </c>
      <c r="F376" s="176">
        <v>2.6931960342855901E-2</v>
      </c>
      <c r="G376" s="176">
        <v>2.67219450561125E-2</v>
      </c>
      <c r="H376" s="176">
        <v>2.2511638593304399E-2</v>
      </c>
      <c r="I376" s="176">
        <v>1.38710096530045E-2</v>
      </c>
      <c r="J376" s="176">
        <v>1.75712789908644E-2</v>
      </c>
      <c r="K376" s="176">
        <v>2.2931669166791201E-2</v>
      </c>
      <c r="L376" s="176">
        <v>2.9672159798460301E-2</v>
      </c>
      <c r="M376" s="176">
        <v>3.2242346879081903E-2</v>
      </c>
      <c r="N376" s="176">
        <v>3.4092481548011901E-2</v>
      </c>
      <c r="O376" s="176">
        <v>3.2002329408518E-2</v>
      </c>
      <c r="P376" s="176">
        <v>3.7432724680025897E-2</v>
      </c>
      <c r="Q376" s="176">
        <v>4.6493384193812597E-2</v>
      </c>
      <c r="R376" s="176">
        <v>5.1653759810936103E-2</v>
      </c>
      <c r="S376" s="176">
        <v>4.0752966356159701E-2</v>
      </c>
      <c r="T376" s="176">
        <v>2.4991819122464499E-2</v>
      </c>
      <c r="U376" s="176">
        <v>4.6233365267368397E-2</v>
      </c>
      <c r="V376" s="179">
        <v>2.1041531586100601E-2</v>
      </c>
      <c r="W376" s="179">
        <v>2.5901885365019299E-2</v>
      </c>
      <c r="X376" s="179">
        <v>2.5181832953327599E-2</v>
      </c>
      <c r="Y376" s="179">
        <v>1.99714536965033E-2</v>
      </c>
      <c r="Z376" s="179">
        <v>1.1830861153211501E-2</v>
      </c>
      <c r="AA376" s="179">
        <v>1.54411239396099E-2</v>
      </c>
      <c r="AB376" s="179">
        <v>2.2301623306560998E-2</v>
      </c>
      <c r="AC376" s="179">
        <v>2.9952180180784799E-2</v>
      </c>
      <c r="AD376" s="179">
        <v>3.11422668056641E-2</v>
      </c>
      <c r="AE376" s="179">
        <v>3.0262202746929898E-2</v>
      </c>
      <c r="AF376" s="179">
        <v>2.89921102985293E-2</v>
      </c>
      <c r="AG376" s="179">
        <v>3.3832462621567597E-2</v>
      </c>
      <c r="AH376" s="179">
        <v>4.2723109760371601E-2</v>
      </c>
      <c r="AI376" s="179">
        <v>4.7613465723110697E-2</v>
      </c>
      <c r="AJ376" s="179">
        <v>4.0482946701775303E-2</v>
      </c>
      <c r="AK376" s="179">
        <v>3.0992255886561699E-2</v>
      </c>
      <c r="AL376" s="179">
        <v>9.0536590042285495E-2</v>
      </c>
      <c r="AM376" s="135"/>
    </row>
    <row r="377" spans="1:39" x14ac:dyDescent="0.45">
      <c r="A377" s="78" t="s">
        <v>217</v>
      </c>
      <c r="B377" s="78" t="s">
        <v>96</v>
      </c>
      <c r="C377" s="78" t="s">
        <v>997</v>
      </c>
      <c r="D377" s="175">
        <v>14.8522610770373</v>
      </c>
      <c r="E377" s="175">
        <v>0.404319429892805</v>
      </c>
      <c r="F377" s="175">
        <v>0.434821650110298</v>
      </c>
      <c r="G377" s="175">
        <v>0.43334154237515399</v>
      </c>
      <c r="H377" s="175">
        <v>0.417720405332622</v>
      </c>
      <c r="I377" s="175">
        <v>0.396118832981872</v>
      </c>
      <c r="J377" s="175">
        <v>0.39890903607717698</v>
      </c>
      <c r="K377" s="175">
        <v>0.43229146594143703</v>
      </c>
      <c r="L377" s="175">
        <v>0.47724473803246498</v>
      </c>
      <c r="M377" s="175">
        <v>0.50326663213276601</v>
      </c>
      <c r="N377" s="175">
        <v>0.55164015317932902</v>
      </c>
      <c r="O377" s="175">
        <v>0.47565462228997901</v>
      </c>
      <c r="P377" s="175">
        <v>0.447652584057526</v>
      </c>
      <c r="Q377" s="175">
        <v>0.45960345394601998</v>
      </c>
      <c r="R377" s="175">
        <v>0.483475191539186</v>
      </c>
      <c r="S377" s="175">
        <v>0.39620883953333302</v>
      </c>
      <c r="T377" s="175">
        <v>0.23070679285159401</v>
      </c>
      <c r="U377" s="175">
        <v>0.38740819894599099</v>
      </c>
      <c r="V377" s="178">
        <v>0.38351791577726801</v>
      </c>
      <c r="W377" s="178">
        <v>0.420330595325004</v>
      </c>
      <c r="X377" s="178">
        <v>0.41569025756076899</v>
      </c>
      <c r="Y377" s="178">
        <v>0.394898744173172</v>
      </c>
      <c r="Z377" s="178">
        <v>0.37527731595457497</v>
      </c>
      <c r="AA377" s="178">
        <v>0.38579808174762498</v>
      </c>
      <c r="AB377" s="178">
        <v>0.43054133855190901</v>
      </c>
      <c r="AC377" s="178">
        <v>0.485255321112535</v>
      </c>
      <c r="AD377" s="178">
        <v>0.50070644578008505</v>
      </c>
      <c r="AE377" s="178">
        <v>0.53840919011449495</v>
      </c>
      <c r="AF377" s="178">
        <v>0.47206436095946103</v>
      </c>
      <c r="AG377" s="178">
        <v>0.44420233291817002</v>
      </c>
      <c r="AH377" s="178">
        <v>0.45301297423345299</v>
      </c>
      <c r="AI377" s="178">
        <v>0.47866484139996801</v>
      </c>
      <c r="AJ377" s="178">
        <v>0.40495947648097502</v>
      </c>
      <c r="AK377" s="178">
        <v>0.27128974683277102</v>
      </c>
      <c r="AL377" s="178">
        <v>0.66725856889554103</v>
      </c>
      <c r="AM377" s="135"/>
    </row>
    <row r="378" spans="1:39" x14ac:dyDescent="0.45">
      <c r="A378" s="76" t="s">
        <v>219</v>
      </c>
      <c r="B378" s="76" t="s">
        <v>96</v>
      </c>
      <c r="C378" s="76" t="s">
        <v>998</v>
      </c>
      <c r="D378" s="176">
        <v>1.02526462769746</v>
      </c>
      <c r="E378" s="176">
        <v>2.54718540635923E-2</v>
      </c>
      <c r="F378" s="176">
        <v>2.8582080452982699E-2</v>
      </c>
      <c r="G378" s="176">
        <v>2.83520637103589E-2</v>
      </c>
      <c r="H378" s="176">
        <v>3.0282204202810199E-2</v>
      </c>
      <c r="I378" s="176">
        <v>2.5251838048908799E-2</v>
      </c>
      <c r="J378" s="176">
        <v>2.3561715027021399E-2</v>
      </c>
      <c r="K378" s="176">
        <v>2.7542004747205799E-2</v>
      </c>
      <c r="L378" s="176">
        <v>3.0952252974801E-2</v>
      </c>
      <c r="M378" s="176">
        <v>3.3052405842234997E-2</v>
      </c>
      <c r="N378" s="176">
        <v>3.3262421128978398E-2</v>
      </c>
      <c r="O378" s="176">
        <v>2.82820586147778E-2</v>
      </c>
      <c r="P378" s="176">
        <v>3.2272349062902397E-2</v>
      </c>
      <c r="Q378" s="176">
        <v>3.9392867356297601E-2</v>
      </c>
      <c r="R378" s="176">
        <v>4.3833190561729497E-2</v>
      </c>
      <c r="S378" s="176">
        <v>3.4942543422925597E-2</v>
      </c>
      <c r="T378" s="176">
        <v>1.88013685275043E-2</v>
      </c>
      <c r="U378" s="176">
        <v>3.3562442967183297E-2</v>
      </c>
      <c r="V378" s="179">
        <v>2.5351845328310401E-2</v>
      </c>
      <c r="W378" s="179">
        <v>2.7602009114846799E-2</v>
      </c>
      <c r="X378" s="179">
        <v>2.6321915938506101E-2</v>
      </c>
      <c r="Y378" s="179">
        <v>2.6611937048770799E-2</v>
      </c>
      <c r="Z378" s="179">
        <v>2.4301768894593401E-2</v>
      </c>
      <c r="AA378" s="179">
        <v>2.3341699012337801E-2</v>
      </c>
      <c r="AB378" s="179">
        <v>2.7181978541360001E-2</v>
      </c>
      <c r="AC378" s="179">
        <v>3.12722762688862E-2</v>
      </c>
      <c r="AD378" s="179">
        <v>3.1652303930612399E-2</v>
      </c>
      <c r="AE378" s="179">
        <v>3.0132193283707701E-2</v>
      </c>
      <c r="AF378" s="179">
        <v>2.6821952335514199E-2</v>
      </c>
      <c r="AG378" s="179">
        <v>2.9532149607298001E-2</v>
      </c>
      <c r="AH378" s="179">
        <v>3.5102555069968198E-2</v>
      </c>
      <c r="AI378" s="179">
        <v>3.6992692650658798E-2</v>
      </c>
      <c r="AJ378" s="179">
        <v>3.01721961954684E-2</v>
      </c>
      <c r="AK378" s="179">
        <v>1.8991382358367399E-2</v>
      </c>
      <c r="AL378" s="179">
        <v>5.64841114060343E-2</v>
      </c>
      <c r="AM378" s="135"/>
    </row>
    <row r="379" spans="1:39" x14ac:dyDescent="0.45">
      <c r="A379" s="76" t="s">
        <v>219</v>
      </c>
      <c r="B379" s="76" t="s">
        <v>96</v>
      </c>
      <c r="C379" s="76" t="s">
        <v>999</v>
      </c>
      <c r="D379" s="176">
        <v>5.2121893885815096</v>
      </c>
      <c r="E379" s="176">
        <v>0.146520665051312</v>
      </c>
      <c r="F379" s="176">
        <v>0.15533130636659401</v>
      </c>
      <c r="G379" s="176">
        <v>0.15607136023416601</v>
      </c>
      <c r="H379" s="176">
        <v>0.15359117970500599</v>
      </c>
      <c r="I379" s="176">
        <v>0.14875082738196799</v>
      </c>
      <c r="J379" s="176">
        <v>0.144010482338331</v>
      </c>
      <c r="K379" s="176">
        <v>0.14918085868339501</v>
      </c>
      <c r="L379" s="176">
        <v>0.163421895270185</v>
      </c>
      <c r="M379" s="176">
        <v>0.17559278117336199</v>
      </c>
      <c r="N379" s="176">
        <v>0.19637429383301899</v>
      </c>
      <c r="O379" s="176">
        <v>0.167252174071267</v>
      </c>
      <c r="P379" s="176">
        <v>0.15387120008733099</v>
      </c>
      <c r="Q379" s="176">
        <v>0.15325115495504099</v>
      </c>
      <c r="R379" s="176">
        <v>0.16111172711600799</v>
      </c>
      <c r="S379" s="176">
        <v>0.13116954766316299</v>
      </c>
      <c r="T379" s="176">
        <v>7.7605648815656195E-2</v>
      </c>
      <c r="U379" s="176">
        <v>0.12960943410449799</v>
      </c>
      <c r="V379" s="179">
        <v>0.138940113272669</v>
      </c>
      <c r="W379" s="179">
        <v>0.14993091327890701</v>
      </c>
      <c r="X379" s="179">
        <v>0.150900983889103</v>
      </c>
      <c r="Y379" s="179">
        <v>0.144630527470621</v>
      </c>
      <c r="Z379" s="179">
        <v>0.13974017150788201</v>
      </c>
      <c r="AA379" s="179">
        <v>0.14316042046341701</v>
      </c>
      <c r="AB379" s="179">
        <v>0.15261110836687</v>
      </c>
      <c r="AC379" s="179">
        <v>0.16776221119621601</v>
      </c>
      <c r="AD379" s="179">
        <v>0.17870300756275301</v>
      </c>
      <c r="AE379" s="179">
        <v>0.19544422613458401</v>
      </c>
      <c r="AF379" s="179">
        <v>0.17006237862245299</v>
      </c>
      <c r="AG379" s="179">
        <v>0.153101144035938</v>
      </c>
      <c r="AH379" s="179">
        <v>0.15305114039623699</v>
      </c>
      <c r="AI379" s="179">
        <v>0.159181586623557</v>
      </c>
      <c r="AJ379" s="179">
        <v>0.13658994220673101</v>
      </c>
      <c r="AK379" s="179">
        <v>9.1416654101019706E-2</v>
      </c>
      <c r="AL379" s="179">
        <v>0.22424632260225</v>
      </c>
      <c r="AM379" s="135"/>
    </row>
    <row r="380" spans="1:39" x14ac:dyDescent="0.45">
      <c r="A380" s="76" t="s">
        <v>219</v>
      </c>
      <c r="B380" s="76" t="s">
        <v>96</v>
      </c>
      <c r="C380" s="76" t="s">
        <v>1000</v>
      </c>
      <c r="D380" s="176">
        <v>7.4901451980636402</v>
      </c>
      <c r="E380" s="176">
        <v>0.201754685464826</v>
      </c>
      <c r="F380" s="176">
        <v>0.21886593097044299</v>
      </c>
      <c r="G380" s="176">
        <v>0.21728581595589699</v>
      </c>
      <c r="H380" s="176">
        <v>0.20741509747895701</v>
      </c>
      <c r="I380" s="176">
        <v>0.20055459811200599</v>
      </c>
      <c r="J380" s="176">
        <v>0.20399484852342201</v>
      </c>
      <c r="K380" s="176">
        <v>0.222476193756841</v>
      </c>
      <c r="L380" s="176">
        <v>0.24305769185769399</v>
      </c>
      <c r="M380" s="176">
        <v>0.253838476577189</v>
      </c>
      <c r="N380" s="176">
        <v>0.28193052136110403</v>
      </c>
      <c r="O380" s="176">
        <v>0.244477795225197</v>
      </c>
      <c r="P380" s="176">
        <v>0.22330625417587499</v>
      </c>
      <c r="Q380" s="176">
        <v>0.222606203220063</v>
      </c>
      <c r="R380" s="176">
        <v>0.23500710586586401</v>
      </c>
      <c r="S380" s="176">
        <v>0.197644386281419</v>
      </c>
      <c r="T380" s="176">
        <v>0.115708422267673</v>
      </c>
      <c r="U380" s="176">
        <v>0.191643949517322</v>
      </c>
      <c r="V380" s="179">
        <v>0.19024384760569901</v>
      </c>
      <c r="W380" s="179">
        <v>0.21116537045651801</v>
      </c>
      <c r="X380" s="179">
        <v>0.209345237971409</v>
      </c>
      <c r="Y380" s="179">
        <v>0.19886447509011901</v>
      </c>
      <c r="Z380" s="179">
        <v>0.19024384760569901</v>
      </c>
      <c r="AA380" s="179">
        <v>0.194174133686183</v>
      </c>
      <c r="AB380" s="179">
        <v>0.21974599502917699</v>
      </c>
      <c r="AC380" s="179">
        <v>0.24744801142342501</v>
      </c>
      <c r="AD380" s="179">
        <v>0.25228836374646402</v>
      </c>
      <c r="AE380" s="179">
        <v>0.27704016539836401</v>
      </c>
      <c r="AF380" s="179">
        <v>0.24445779376931701</v>
      </c>
      <c r="AG380" s="179">
        <v>0.22756656427838401</v>
      </c>
      <c r="AH380" s="179">
        <v>0.224796362638959</v>
      </c>
      <c r="AI380" s="179">
        <v>0.24191760887251601</v>
      </c>
      <c r="AJ380" s="179">
        <v>0.20710507491281199</v>
      </c>
      <c r="AK380" s="179">
        <v>0.141890328015017</v>
      </c>
      <c r="AL380" s="179">
        <v>0.33028404095178598</v>
      </c>
      <c r="AM380" s="135"/>
    </row>
    <row r="381" spans="1:39" x14ac:dyDescent="0.45">
      <c r="A381" s="76" t="s">
        <v>219</v>
      </c>
      <c r="B381" s="76" t="s">
        <v>96</v>
      </c>
      <c r="C381" s="76" t="s">
        <v>1001</v>
      </c>
      <c r="D381" s="176">
        <v>0.566721250913093</v>
      </c>
      <c r="E381" s="176">
        <v>1.4551059152935499E-2</v>
      </c>
      <c r="F381" s="176">
        <v>1.58711552410369E-2</v>
      </c>
      <c r="G381" s="176">
        <v>1.52211079249264E-2</v>
      </c>
      <c r="H381" s="176">
        <v>1.34209768956972E-2</v>
      </c>
      <c r="I381" s="176">
        <v>1.0930795638596899E-2</v>
      </c>
      <c r="J381" s="176">
        <v>1.2940941954569501E-2</v>
      </c>
      <c r="K381" s="176">
        <v>1.5981163248378699E-2</v>
      </c>
      <c r="L381" s="176">
        <v>1.9441415115674699E-2</v>
      </c>
      <c r="M381" s="176">
        <v>1.9471417299495201E-2</v>
      </c>
      <c r="N381" s="176">
        <v>1.9361409292153402E-2</v>
      </c>
      <c r="O381" s="176">
        <v>1.7131246961497301E-2</v>
      </c>
      <c r="P381" s="176">
        <v>1.9821442777400899E-2</v>
      </c>
      <c r="Q381" s="176">
        <v>2.3671723034363198E-2</v>
      </c>
      <c r="R381" s="176">
        <v>2.27816582476888E-2</v>
      </c>
      <c r="S381" s="176">
        <v>1.6751219299771199E-2</v>
      </c>
      <c r="T381" s="176">
        <v>1.04107577857085E-2</v>
      </c>
      <c r="U381" s="176">
        <v>1.8821369983384701E-2</v>
      </c>
      <c r="V381" s="179">
        <v>1.3931014020645499E-2</v>
      </c>
      <c r="W381" s="179">
        <v>1.50510955499436E-2</v>
      </c>
      <c r="X381" s="179">
        <v>1.3560987086859501E-2</v>
      </c>
      <c r="Y381" s="179">
        <v>1.25809157487236E-2</v>
      </c>
      <c r="Z381" s="179">
        <v>1.05407672489306E-2</v>
      </c>
      <c r="AA381" s="179">
        <v>1.16808502341091E-2</v>
      </c>
      <c r="AB381" s="179">
        <v>1.4321042410311799E-2</v>
      </c>
      <c r="AC381" s="179">
        <v>1.81513212113938E-2</v>
      </c>
      <c r="AD381" s="179">
        <v>1.7611281902625099E-2</v>
      </c>
      <c r="AE381" s="179">
        <v>1.67112163880105E-2</v>
      </c>
      <c r="AF381" s="179">
        <v>1.47910766234994E-2</v>
      </c>
      <c r="AG381" s="179">
        <v>1.82213263069749E-2</v>
      </c>
      <c r="AH381" s="179">
        <v>2.1581570894869301E-2</v>
      </c>
      <c r="AI381" s="179">
        <v>2.2291622578620801E-2</v>
      </c>
      <c r="AJ381" s="179">
        <v>1.65812069247884E-2</v>
      </c>
      <c r="AK381" s="179">
        <v>1.0530766520990499E-2</v>
      </c>
      <c r="AL381" s="179">
        <v>3.2002329408518E-2</v>
      </c>
      <c r="AM381" s="135"/>
    </row>
    <row r="382" spans="1:39" x14ac:dyDescent="0.45">
      <c r="A382" s="76" t="s">
        <v>219</v>
      </c>
      <c r="B382" s="76" t="s">
        <v>96</v>
      </c>
      <c r="C382" s="76" t="s">
        <v>1002</v>
      </c>
      <c r="D382" s="176">
        <v>0.55794061178163101</v>
      </c>
      <c r="E382" s="176">
        <v>1.6021166160139301E-2</v>
      </c>
      <c r="F382" s="176">
        <v>1.6171177079241799E-2</v>
      </c>
      <c r="G382" s="176">
        <v>1.6411194549805601E-2</v>
      </c>
      <c r="H382" s="176">
        <v>1.3010947050150601E-2</v>
      </c>
      <c r="I382" s="176">
        <v>1.0630773800392099E-2</v>
      </c>
      <c r="J382" s="176">
        <v>1.44010482338331E-2</v>
      </c>
      <c r="K382" s="176">
        <v>1.7111245505617E-2</v>
      </c>
      <c r="L382" s="176">
        <v>2.03714828141098E-2</v>
      </c>
      <c r="M382" s="176">
        <v>2.1311551240485001E-2</v>
      </c>
      <c r="N382" s="176">
        <v>2.0711507564075301E-2</v>
      </c>
      <c r="O382" s="176">
        <v>1.8511347417239601E-2</v>
      </c>
      <c r="P382" s="176">
        <v>1.8381337954017501E-2</v>
      </c>
      <c r="Q382" s="176">
        <v>2.0681505380254799E-2</v>
      </c>
      <c r="R382" s="176">
        <v>2.0741509747895698E-2</v>
      </c>
      <c r="S382" s="176">
        <v>1.5701142866054198E-2</v>
      </c>
      <c r="T382" s="176">
        <v>8.1805954550524199E-3</v>
      </c>
      <c r="U382" s="176">
        <v>1.37710023736029E-2</v>
      </c>
      <c r="V382" s="179">
        <v>1.50510955499436E-2</v>
      </c>
      <c r="W382" s="179">
        <v>1.65812069247884E-2</v>
      </c>
      <c r="X382" s="179">
        <v>1.5561132674891899E-2</v>
      </c>
      <c r="Y382" s="179">
        <v>1.22108888149377E-2</v>
      </c>
      <c r="Z382" s="179">
        <v>1.04507606974692E-2</v>
      </c>
      <c r="AA382" s="179">
        <v>1.34409783515776E-2</v>
      </c>
      <c r="AB382" s="179">
        <v>1.6681214204190001E-2</v>
      </c>
      <c r="AC382" s="179">
        <v>2.0621501012613799E-2</v>
      </c>
      <c r="AD382" s="179">
        <v>2.0451488637631E-2</v>
      </c>
      <c r="AE382" s="179">
        <v>1.9081388909828901E-2</v>
      </c>
      <c r="AF382" s="179">
        <v>1.59311596086779E-2</v>
      </c>
      <c r="AG382" s="179">
        <v>1.5781148689575399E-2</v>
      </c>
      <c r="AH382" s="179">
        <v>1.84813452334192E-2</v>
      </c>
      <c r="AI382" s="179">
        <v>1.82813306746159E-2</v>
      </c>
      <c r="AJ382" s="179">
        <v>1.4511056241174901E-2</v>
      </c>
      <c r="AK382" s="179">
        <v>8.4606158373769502E-3</v>
      </c>
      <c r="AL382" s="179">
        <v>2.4241764526952401E-2</v>
      </c>
      <c r="AM382" s="135"/>
    </row>
  </sheetData>
  <autoFilter ref="A4:XFD382" xr:uid="{279D7263-E77D-4E5F-9860-E1B7E729AE67}"/>
  <mergeCells count="3">
    <mergeCell ref="D3:D4"/>
    <mergeCell ref="E3:U3"/>
    <mergeCell ref="V3:AL3"/>
  </mergeCells>
  <phoneticPr fontId="4"/>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5"/>
  </sheetPr>
  <dimension ref="A1:AL387"/>
  <sheetViews>
    <sheetView workbookViewId="0"/>
  </sheetViews>
  <sheetFormatPr defaultRowHeight="15" x14ac:dyDescent="0.45"/>
  <cols>
    <col min="1" max="1" width="10.44140625" customWidth="1"/>
    <col min="2" max="2" width="9.44140625" customWidth="1"/>
    <col min="3" max="3" width="15.44140625" customWidth="1"/>
    <col min="4" max="4" width="9" customWidth="1"/>
    <col min="5" max="38" width="5.6640625" customWidth="1"/>
  </cols>
  <sheetData>
    <row r="1" spans="1:38" x14ac:dyDescent="0.45">
      <c r="A1" t="s">
        <v>1034</v>
      </c>
      <c r="C1" t="s">
        <v>1035</v>
      </c>
    </row>
    <row r="2" spans="1:38" x14ac:dyDescent="0.45">
      <c r="A2" s="68"/>
      <c r="B2" s="68"/>
      <c r="C2" s="70" t="s">
        <v>1030</v>
      </c>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row>
    <row r="3" spans="1:38" x14ac:dyDescent="0.45">
      <c r="A3" s="9"/>
      <c r="B3" s="9"/>
      <c r="C3" s="9"/>
      <c r="D3" s="225" t="s">
        <v>1036</v>
      </c>
      <c r="E3" s="227" t="s">
        <v>1032</v>
      </c>
      <c r="F3" s="228"/>
      <c r="G3" s="228"/>
      <c r="H3" s="228"/>
      <c r="I3" s="228"/>
      <c r="J3" s="228"/>
      <c r="K3" s="228"/>
      <c r="L3" s="228"/>
      <c r="M3" s="228"/>
      <c r="N3" s="228"/>
      <c r="O3" s="228"/>
      <c r="P3" s="228"/>
      <c r="Q3" s="228"/>
      <c r="R3" s="228"/>
      <c r="S3" s="228"/>
      <c r="T3" s="228"/>
      <c r="U3" s="229"/>
      <c r="V3" s="227" t="s">
        <v>1033</v>
      </c>
      <c r="W3" s="228"/>
      <c r="X3" s="228"/>
      <c r="Y3" s="228"/>
      <c r="Z3" s="228"/>
      <c r="AA3" s="228"/>
      <c r="AB3" s="228"/>
      <c r="AC3" s="228"/>
      <c r="AD3" s="228"/>
      <c r="AE3" s="228"/>
      <c r="AF3" s="228"/>
      <c r="AG3" s="228"/>
      <c r="AH3" s="228"/>
      <c r="AI3" s="228"/>
      <c r="AJ3" s="228"/>
      <c r="AK3" s="228"/>
      <c r="AL3" s="229"/>
    </row>
    <row r="4" spans="1:38" ht="36.75" customHeight="1" x14ac:dyDescent="0.45">
      <c r="A4" s="64" t="s">
        <v>211</v>
      </c>
      <c r="B4" s="64" t="s">
        <v>212</v>
      </c>
      <c r="C4" s="64" t="s">
        <v>213</v>
      </c>
      <c r="D4" s="226"/>
      <c r="E4" s="6" t="s">
        <v>601</v>
      </c>
      <c r="F4" s="6" t="s">
        <v>602</v>
      </c>
      <c r="G4" s="6" t="s">
        <v>603</v>
      </c>
      <c r="H4" s="6" t="s">
        <v>604</v>
      </c>
      <c r="I4" s="6" t="s">
        <v>605</v>
      </c>
      <c r="J4" s="6" t="s">
        <v>606</v>
      </c>
      <c r="K4" s="6" t="s">
        <v>607</v>
      </c>
      <c r="L4" s="6" t="s">
        <v>608</v>
      </c>
      <c r="M4" s="6" t="s">
        <v>609</v>
      </c>
      <c r="N4" s="6" t="s">
        <v>610</v>
      </c>
      <c r="O4" s="6" t="s">
        <v>611</v>
      </c>
      <c r="P4" s="6" t="s">
        <v>612</v>
      </c>
      <c r="Q4" s="6" t="s">
        <v>613</v>
      </c>
      <c r="R4" s="6" t="s">
        <v>614</v>
      </c>
      <c r="S4" s="6" t="s">
        <v>615</v>
      </c>
      <c r="T4" s="6" t="s">
        <v>616</v>
      </c>
      <c r="U4" s="6" t="s">
        <v>617</v>
      </c>
      <c r="V4" s="6" t="s">
        <v>601</v>
      </c>
      <c r="W4" s="6" t="s">
        <v>602</v>
      </c>
      <c r="X4" s="6" t="s">
        <v>603</v>
      </c>
      <c r="Y4" s="6" t="s">
        <v>604</v>
      </c>
      <c r="Z4" s="6" t="s">
        <v>605</v>
      </c>
      <c r="AA4" s="6" t="s">
        <v>606</v>
      </c>
      <c r="AB4" s="6" t="s">
        <v>607</v>
      </c>
      <c r="AC4" s="6" t="s">
        <v>608</v>
      </c>
      <c r="AD4" s="6" t="s">
        <v>609</v>
      </c>
      <c r="AE4" s="6" t="s">
        <v>610</v>
      </c>
      <c r="AF4" s="6" t="s">
        <v>611</v>
      </c>
      <c r="AG4" s="6" t="s">
        <v>612</v>
      </c>
      <c r="AH4" s="6" t="s">
        <v>613</v>
      </c>
      <c r="AI4" s="6" t="s">
        <v>614</v>
      </c>
      <c r="AJ4" s="6" t="s">
        <v>615</v>
      </c>
      <c r="AK4" s="6" t="s">
        <v>616</v>
      </c>
      <c r="AL4" s="6" t="s">
        <v>617</v>
      </c>
    </row>
    <row r="5" spans="1:38" x14ac:dyDescent="0.45">
      <c r="A5" s="1" t="s">
        <v>618</v>
      </c>
      <c r="B5" s="1" t="s">
        <v>619</v>
      </c>
      <c r="C5" s="1" t="s">
        <v>620</v>
      </c>
      <c r="D5" s="5">
        <v>1277.07259</v>
      </c>
      <c r="E5" s="5">
        <v>25.761132205566867</v>
      </c>
      <c r="F5" s="5">
        <v>27.61985379157499</v>
      </c>
      <c r="G5" s="5">
        <v>28.381832268708692</v>
      </c>
      <c r="H5" s="5">
        <v>30.770065031288407</v>
      </c>
      <c r="I5" s="5">
        <v>32.620057654042569</v>
      </c>
      <c r="J5" s="5">
        <v>33.520987532940701</v>
      </c>
      <c r="K5" s="5">
        <v>37.398366289620085</v>
      </c>
      <c r="L5" s="5">
        <v>40.919177551674302</v>
      </c>
      <c r="M5" s="5">
        <v>48.34859571939559</v>
      </c>
      <c r="N5" s="5">
        <v>48.761398325923011</v>
      </c>
      <c r="O5" s="5">
        <v>41.552315454179137</v>
      </c>
      <c r="P5" s="5">
        <v>38.084597994340641</v>
      </c>
      <c r="Q5" s="5">
        <v>38.150161915067336</v>
      </c>
      <c r="R5" s="5">
        <v>47.15319811844919</v>
      </c>
      <c r="S5" s="5">
        <v>36.485081856428565</v>
      </c>
      <c r="T5" s="5">
        <v>29.711172375694048</v>
      </c>
      <c r="U5" s="5">
        <v>37.750895915105865</v>
      </c>
      <c r="V5" s="7">
        <v>24.490696051218446</v>
      </c>
      <c r="W5" s="7">
        <v>26.254895147105227</v>
      </c>
      <c r="X5" s="7">
        <v>27.003170767875076</v>
      </c>
      <c r="Y5" s="7">
        <v>29.273892532626739</v>
      </c>
      <c r="Z5" s="7">
        <v>30.958208717432953</v>
      </c>
      <c r="AA5" s="7">
        <v>31.71126786267196</v>
      </c>
      <c r="AB5" s="7">
        <v>35.783738788554771</v>
      </c>
      <c r="AC5" s="7">
        <v>39.436995978518816</v>
      </c>
      <c r="AD5" s="7">
        <v>46.70336042841479</v>
      </c>
      <c r="AE5" s="7">
        <v>47.486178398643041</v>
      </c>
      <c r="AF5" s="7">
        <v>40.97784491155943</v>
      </c>
      <c r="AG5" s="7">
        <v>38.133467104711421</v>
      </c>
      <c r="AH5" s="7">
        <v>38.996169567992204</v>
      </c>
      <c r="AI5" s="7">
        <v>50.132030078403602</v>
      </c>
      <c r="AJ5" s="7">
        <v>41.40193544340206</v>
      </c>
      <c r="AK5" s="7">
        <v>36.87771933961718</v>
      </c>
      <c r="AL5" s="7">
        <v>68.462128881252255</v>
      </c>
    </row>
    <row r="6" spans="1:38" x14ac:dyDescent="0.45">
      <c r="A6" s="2" t="s">
        <v>217</v>
      </c>
      <c r="B6" s="2" t="s">
        <v>3</v>
      </c>
      <c r="C6" s="2" t="s">
        <v>621</v>
      </c>
      <c r="D6" s="72">
        <v>53.395389999999999</v>
      </c>
      <c r="E6" s="72">
        <v>0.93068203161701157</v>
      </c>
      <c r="F6" s="72">
        <v>1.0287451517225452</v>
      </c>
      <c r="G6" s="72">
        <v>1.0880943575475606</v>
      </c>
      <c r="H6" s="72">
        <v>1.1844236369521297</v>
      </c>
      <c r="I6" s="72">
        <v>1.2058253932078675</v>
      </c>
      <c r="J6" s="72">
        <v>1.2168488935966493</v>
      </c>
      <c r="K6" s="72">
        <v>1.4005643947790329</v>
      </c>
      <c r="L6" s="72">
        <v>1.574255247417647</v>
      </c>
      <c r="M6" s="72">
        <v>1.8945217040494844</v>
      </c>
      <c r="N6" s="72">
        <v>1.8596544236501946</v>
      </c>
      <c r="O6" s="72">
        <v>1.6578297468861281</v>
      </c>
      <c r="P6" s="72">
        <v>1.6520100950298997</v>
      </c>
      <c r="Q6" s="72">
        <v>1.7581993379428689</v>
      </c>
      <c r="R6" s="72">
        <v>2.1624591711452759</v>
      </c>
      <c r="S6" s="72">
        <v>1.5652668215199506</v>
      </c>
      <c r="T6" s="72">
        <v>1.2744275364996402</v>
      </c>
      <c r="U6" s="72">
        <v>1.7714520564361111</v>
      </c>
      <c r="V6" s="8">
        <v>0.88591536881317534</v>
      </c>
      <c r="W6" s="8">
        <v>0.98323825167271017</v>
      </c>
      <c r="X6" s="8">
        <v>1.044853509011316</v>
      </c>
      <c r="Y6" s="8">
        <v>1.1352240145586379</v>
      </c>
      <c r="Z6" s="8">
        <v>1.1690954369438309</v>
      </c>
      <c r="AA6" s="8">
        <v>1.2106956471067298</v>
      </c>
      <c r="AB6" s="8">
        <v>1.3969326164938338</v>
      </c>
      <c r="AC6" s="8">
        <v>1.5927261923978073</v>
      </c>
      <c r="AD6" s="8">
        <v>1.9181207666929285</v>
      </c>
      <c r="AE6" s="8">
        <v>1.9332260990838643</v>
      </c>
      <c r="AF6" s="8">
        <v>1.7938286774059391</v>
      </c>
      <c r="AG6" s="8">
        <v>1.7738943720780269</v>
      </c>
      <c r="AH6" s="8">
        <v>1.9096126253366197</v>
      </c>
      <c r="AI6" s="8">
        <v>2.4786161782519969</v>
      </c>
      <c r="AJ6" s="8">
        <v>1.9459794011890152</v>
      </c>
      <c r="AK6" s="8">
        <v>1.7532067720573961</v>
      </c>
      <c r="AL6" s="8">
        <v>3.2449640709061711</v>
      </c>
    </row>
    <row r="7" spans="1:38" x14ac:dyDescent="0.45">
      <c r="A7" s="3" t="s">
        <v>219</v>
      </c>
      <c r="B7" s="3" t="s">
        <v>3</v>
      </c>
      <c r="C7" s="3" t="s">
        <v>622</v>
      </c>
      <c r="D7" s="71">
        <v>3.7834599999999998</v>
      </c>
      <c r="E7" s="71">
        <v>5.7475155618074425E-2</v>
      </c>
      <c r="F7" s="71">
        <v>6.7067346523047494E-2</v>
      </c>
      <c r="G7" s="71">
        <v>7.475804998084222E-2</v>
      </c>
      <c r="H7" s="71">
        <v>8.4048912672078549E-2</v>
      </c>
      <c r="I7" s="71">
        <v>7.2888521734774614E-2</v>
      </c>
      <c r="J7" s="71">
        <v>7.124870284406408E-2</v>
      </c>
      <c r="K7" s="71">
        <v>8.5479685809549316E-2</v>
      </c>
      <c r="L7" s="71">
        <v>0.10081175201548458</v>
      </c>
      <c r="M7" s="71">
        <v>0.1263836858626621</v>
      </c>
      <c r="N7" s="71">
        <v>0.12694498558393788</v>
      </c>
      <c r="O7" s="71">
        <v>0.1145860783440297</v>
      </c>
      <c r="P7" s="71">
        <v>0.11357647483524534</v>
      </c>
      <c r="Q7" s="71">
        <v>0.13022173178327168</v>
      </c>
      <c r="R7" s="71">
        <v>0.16668772375619664</v>
      </c>
      <c r="S7" s="71">
        <v>0.11813859589961571</v>
      </c>
      <c r="T7" s="71">
        <v>9.5998409590100503E-2</v>
      </c>
      <c r="U7" s="71">
        <v>0.13121418714702512</v>
      </c>
      <c r="V7" s="65">
        <v>5.589218983911378E-2</v>
      </c>
      <c r="W7" s="65">
        <v>6.4497265376998167E-2</v>
      </c>
      <c r="X7" s="65">
        <v>7.0878912105705863E-2</v>
      </c>
      <c r="Y7" s="65">
        <v>7.6963355932895827E-2</v>
      </c>
      <c r="Z7" s="65">
        <v>7.2585279958465976E-2</v>
      </c>
      <c r="AA7" s="65">
        <v>7.3394753481378763E-2</v>
      </c>
      <c r="AB7" s="65">
        <v>8.6907356920268145E-2</v>
      </c>
      <c r="AC7" s="65">
        <v>0.10462419212290297</v>
      </c>
      <c r="AD7" s="65">
        <v>0.13198988923195704</v>
      </c>
      <c r="AE7" s="65">
        <v>0.13695566384428484</v>
      </c>
      <c r="AF7" s="65">
        <v>0.12812413617353252</v>
      </c>
      <c r="AG7" s="65">
        <v>0.1305513521032878</v>
      </c>
      <c r="AH7" s="65">
        <v>0.14856419574800669</v>
      </c>
      <c r="AI7" s="65">
        <v>0.19423653312135578</v>
      </c>
      <c r="AJ7" s="65">
        <v>0.15621895392865587</v>
      </c>
      <c r="AK7" s="65">
        <v>0.14258880204482502</v>
      </c>
      <c r="AL7" s="65">
        <v>0.270957168066365</v>
      </c>
    </row>
    <row r="8" spans="1:38" x14ac:dyDescent="0.45">
      <c r="A8" s="3" t="s">
        <v>219</v>
      </c>
      <c r="B8" s="3" t="s">
        <v>3</v>
      </c>
      <c r="C8" s="3" t="s">
        <v>623</v>
      </c>
      <c r="D8" s="71">
        <v>0.23449999999999999</v>
      </c>
      <c r="E8" s="71">
        <v>3.2159797344842797E-3</v>
      </c>
      <c r="F8" s="71">
        <v>3.7874369102897537E-3</v>
      </c>
      <c r="G8" s="71">
        <v>4.2883973204476044E-3</v>
      </c>
      <c r="H8" s="71">
        <v>4.5884676724576726E-3</v>
      </c>
      <c r="I8" s="71">
        <v>4.0971259701780794E-3</v>
      </c>
      <c r="J8" s="71">
        <v>4.5676559844224232E-3</v>
      </c>
      <c r="K8" s="71">
        <v>4.8889865191203506E-3</v>
      </c>
      <c r="L8" s="71">
        <v>6.1314118351126152E-3</v>
      </c>
      <c r="M8" s="71">
        <v>7.5642936565479624E-3</v>
      </c>
      <c r="N8" s="71">
        <v>7.4542810562606247E-3</v>
      </c>
      <c r="O8" s="71">
        <v>7.1335564581759955E-3</v>
      </c>
      <c r="P8" s="71">
        <v>8.1252160053075957E-3</v>
      </c>
      <c r="Q8" s="71">
        <v>8.8466044051412202E-3</v>
      </c>
      <c r="R8" s="71">
        <v>1.1411336002013876E-2</v>
      </c>
      <c r="S8" s="71">
        <v>7.5241384700601667E-3</v>
      </c>
      <c r="T8" s="71">
        <v>7.0032638710874201E-3</v>
      </c>
      <c r="U8" s="71">
        <v>1.1811848128892358E-2</v>
      </c>
      <c r="V8" s="65">
        <v>2.9518128552011619E-3</v>
      </c>
      <c r="W8" s="65">
        <v>3.4135298561143823E-3</v>
      </c>
      <c r="X8" s="65">
        <v>4.0763558403581054E-3</v>
      </c>
      <c r="Y8" s="65">
        <v>4.5479841848330834E-3</v>
      </c>
      <c r="Z8" s="65">
        <v>3.2322933101073363E-3</v>
      </c>
      <c r="AA8" s="65">
        <v>3.2928938042251026E-3</v>
      </c>
      <c r="AB8" s="65">
        <v>4.2068052125806416E-3</v>
      </c>
      <c r="AC8" s="65">
        <v>5.4013369134233765E-3</v>
      </c>
      <c r="AD8" s="65">
        <v>6.4253771251590649E-3</v>
      </c>
      <c r="AE8" s="65">
        <v>6.8765601128939194E-3</v>
      </c>
      <c r="AF8" s="65">
        <v>6.8981631362350273E-3</v>
      </c>
      <c r="AG8" s="65">
        <v>7.7109317536658787E-3</v>
      </c>
      <c r="AH8" s="65">
        <v>9.5191591565472224E-3</v>
      </c>
      <c r="AI8" s="65">
        <v>1.1747076989169887E-2</v>
      </c>
      <c r="AJ8" s="65">
        <v>9.9401926080767058E-3</v>
      </c>
      <c r="AK8" s="65">
        <v>1.0833718793822587E-2</v>
      </c>
      <c r="AL8" s="65">
        <v>2.098580834758652E-2</v>
      </c>
    </row>
    <row r="9" spans="1:38" x14ac:dyDescent="0.45">
      <c r="A9" s="3" t="s">
        <v>219</v>
      </c>
      <c r="B9" s="3" t="s">
        <v>3</v>
      </c>
      <c r="C9" s="3" t="s">
        <v>624</v>
      </c>
      <c r="D9" s="71">
        <v>0.36147000000000001</v>
      </c>
      <c r="E9" s="71">
        <v>5.1707906006348003E-3</v>
      </c>
      <c r="F9" s="71">
        <v>6.1110652935202356E-3</v>
      </c>
      <c r="G9" s="71">
        <v>6.4510482628475346E-3</v>
      </c>
      <c r="H9" s="71">
        <v>8.3015626650846368E-3</v>
      </c>
      <c r="I9" s="71">
        <v>6.5307780487368601E-3</v>
      </c>
      <c r="J9" s="71">
        <v>7.4409888780902749E-3</v>
      </c>
      <c r="K9" s="71">
        <v>8.6813530401410304E-3</v>
      </c>
      <c r="L9" s="71">
        <v>9.8014918324717624E-3</v>
      </c>
      <c r="M9" s="71">
        <v>1.1711959119628105E-2</v>
      </c>
      <c r="N9" s="71">
        <v>1.0861894954993631E-2</v>
      </c>
      <c r="O9" s="71">
        <v>1.0771802895154734E-2</v>
      </c>
      <c r="P9" s="71">
        <v>1.2032108274653135E-2</v>
      </c>
      <c r="Q9" s="71">
        <v>1.364242481978571E-2</v>
      </c>
      <c r="R9" s="71">
        <v>1.6662793981329659E-2</v>
      </c>
      <c r="S9" s="71">
        <v>1.1452170551186422E-2</v>
      </c>
      <c r="T9" s="71">
        <v>1.0172037843510199E-2</v>
      </c>
      <c r="U9" s="71">
        <v>1.7503728938231267E-2</v>
      </c>
      <c r="V9" s="65">
        <v>5.0250714924484716E-3</v>
      </c>
      <c r="W9" s="65">
        <v>5.8872516334665228E-3</v>
      </c>
      <c r="X9" s="65">
        <v>6.3588189882050044E-3</v>
      </c>
      <c r="Y9" s="65">
        <v>6.8086832782867784E-3</v>
      </c>
      <c r="Z9" s="65">
        <v>5.3958061656194239E-3</v>
      </c>
      <c r="AA9" s="65">
        <v>5.884970409386724E-3</v>
      </c>
      <c r="AB9" s="65">
        <v>7.4685509201912062E-3</v>
      </c>
      <c r="AC9" s="65">
        <v>9.0016261542656927E-3</v>
      </c>
      <c r="AD9" s="65">
        <v>1.0213430579141631E-2</v>
      </c>
      <c r="AE9" s="65">
        <v>9.6849244968720515E-3</v>
      </c>
      <c r="AF9" s="65">
        <v>1.1204754021518604E-2</v>
      </c>
      <c r="AG9" s="65">
        <v>1.1836909868305625E-2</v>
      </c>
      <c r="AH9" s="65">
        <v>1.3611646559377548E-2</v>
      </c>
      <c r="AI9" s="65">
        <v>1.874869267489792E-2</v>
      </c>
      <c r="AJ9" s="65">
        <v>1.4196104572652741E-2</v>
      </c>
      <c r="AK9" s="65">
        <v>1.44267800475787E-2</v>
      </c>
      <c r="AL9" s="65">
        <v>3.2415978137785358E-2</v>
      </c>
    </row>
    <row r="10" spans="1:38" x14ac:dyDescent="0.45">
      <c r="A10" s="3" t="s">
        <v>219</v>
      </c>
      <c r="B10" s="3" t="s">
        <v>3</v>
      </c>
      <c r="C10" s="3" t="s">
        <v>625</v>
      </c>
      <c r="D10" s="71">
        <v>23.74577</v>
      </c>
      <c r="E10" s="71">
        <v>0.44376038943894391</v>
      </c>
      <c r="F10" s="71">
        <v>0.47206033663366337</v>
      </c>
      <c r="G10" s="71">
        <v>0.48691041584158418</v>
      </c>
      <c r="H10" s="71">
        <v>0.52874053465346538</v>
      </c>
      <c r="I10" s="71">
        <v>0.58950039603960391</v>
      </c>
      <c r="J10" s="71">
        <v>0.59293046864686472</v>
      </c>
      <c r="K10" s="71">
        <v>0.68665044224422445</v>
      </c>
      <c r="L10" s="71">
        <v>0.75588046204620463</v>
      </c>
      <c r="M10" s="71">
        <v>0.887800699669967</v>
      </c>
      <c r="N10" s="71">
        <v>0.88065066006600656</v>
      </c>
      <c r="O10" s="71">
        <v>0.75957073267326736</v>
      </c>
      <c r="P10" s="71">
        <v>0.71787072607260727</v>
      </c>
      <c r="Q10" s="71">
        <v>0.74251069966996697</v>
      </c>
      <c r="R10" s="71">
        <v>0.89186072607260725</v>
      </c>
      <c r="S10" s="71">
        <v>0.63735073267326736</v>
      </c>
      <c r="T10" s="71">
        <v>0.48281056105610559</v>
      </c>
      <c r="U10" s="71">
        <v>0.62860101650165012</v>
      </c>
      <c r="V10" s="65">
        <v>0.41828027777777782</v>
      </c>
      <c r="W10" s="65">
        <v>0.45383032608695656</v>
      </c>
      <c r="X10" s="65">
        <v>0.46944033816425124</v>
      </c>
      <c r="Y10" s="65">
        <v>0.51371044082125605</v>
      </c>
      <c r="Z10" s="65">
        <v>0.60329031400966182</v>
      </c>
      <c r="AA10" s="65">
        <v>0.63679040458937197</v>
      </c>
      <c r="AB10" s="65">
        <v>0.71754041666666668</v>
      </c>
      <c r="AC10" s="65">
        <v>0.79367043478260868</v>
      </c>
      <c r="AD10" s="65">
        <v>0.93474060386473434</v>
      </c>
      <c r="AE10" s="65">
        <v>0.93723058574879226</v>
      </c>
      <c r="AF10" s="65">
        <v>0.84139050724637676</v>
      </c>
      <c r="AG10" s="65">
        <v>0.79353054951690827</v>
      </c>
      <c r="AH10" s="65">
        <v>0.81331068840579712</v>
      </c>
      <c r="AI10" s="65">
        <v>1.0218707729468599</v>
      </c>
      <c r="AJ10" s="65">
        <v>0.77488070652173924</v>
      </c>
      <c r="AK10" s="65">
        <v>0.65376082729468599</v>
      </c>
      <c r="AL10" s="65">
        <v>1.1830418055555554</v>
      </c>
    </row>
    <row r="11" spans="1:38" x14ac:dyDescent="0.45">
      <c r="A11" s="3" t="s">
        <v>219</v>
      </c>
      <c r="B11" s="3" t="s">
        <v>3</v>
      </c>
      <c r="C11" s="3" t="s">
        <v>626</v>
      </c>
      <c r="D11" s="71">
        <v>2.1300500000000002</v>
      </c>
      <c r="E11" s="71">
        <v>3.0339680572820531E-2</v>
      </c>
      <c r="F11" s="71">
        <v>3.6693342752067176E-2</v>
      </c>
      <c r="G11" s="71">
        <v>3.8114395198349284E-2</v>
      </c>
      <c r="H11" s="71">
        <v>4.5276044667943716E-2</v>
      </c>
      <c r="I11" s="71">
        <v>4.4352180399199179E-2</v>
      </c>
      <c r="J11" s="71">
        <v>4.2353961996697234E-2</v>
      </c>
      <c r="K11" s="71">
        <v>4.6978948865004914E-2</v>
      </c>
      <c r="L11" s="71">
        <v>5.3583883927835259E-2</v>
      </c>
      <c r="M11" s="71">
        <v>6.854080274408228E-2</v>
      </c>
      <c r="N11" s="71">
        <v>6.9118949923299824E-2</v>
      </c>
      <c r="O11" s="71">
        <v>6.5361055503841511E-2</v>
      </c>
      <c r="P11" s="71">
        <v>6.3795129375271917E-2</v>
      </c>
      <c r="Q11" s="71">
        <v>7.2525275553512472E-2</v>
      </c>
      <c r="R11" s="71">
        <v>9.6399313020940847E-2</v>
      </c>
      <c r="S11" s="71">
        <v>7.1340514956247297E-2</v>
      </c>
      <c r="T11" s="71">
        <v>6.0155722202148057E-2</v>
      </c>
      <c r="U11" s="71">
        <v>8.7160798340738546E-2</v>
      </c>
      <c r="V11" s="65">
        <v>2.9394902568993752E-2</v>
      </c>
      <c r="W11" s="65">
        <v>3.3354683934043741E-2</v>
      </c>
      <c r="X11" s="65">
        <v>3.7357150900461454E-2</v>
      </c>
      <c r="Y11" s="65">
        <v>4.1592694740533273E-2</v>
      </c>
      <c r="Z11" s="65">
        <v>4.2335756195778868E-2</v>
      </c>
      <c r="AA11" s="65">
        <v>3.8662468277237794E-2</v>
      </c>
      <c r="AB11" s="65">
        <v>4.3904105802013385E-2</v>
      </c>
      <c r="AC11" s="65">
        <v>5.1275860235535702E-2</v>
      </c>
      <c r="AD11" s="65">
        <v>6.810735293263355E-2</v>
      </c>
      <c r="AE11" s="65">
        <v>6.9798911441679864E-2</v>
      </c>
      <c r="AF11" s="65">
        <v>6.7510970993840042E-2</v>
      </c>
      <c r="AG11" s="65">
        <v>6.9149274526075791E-2</v>
      </c>
      <c r="AH11" s="65">
        <v>7.8777088165448456E-2</v>
      </c>
      <c r="AI11" s="65">
        <v>0.11161050376023904</v>
      </c>
      <c r="AJ11" s="65">
        <v>9.2735827780218036E-2</v>
      </c>
      <c r="AK11" s="65">
        <v>8.8837736449593724E-2</v>
      </c>
      <c r="AL11" s="65">
        <v>0.17355471129567354</v>
      </c>
    </row>
    <row r="12" spans="1:38" x14ac:dyDescent="0.45">
      <c r="A12" s="3" t="s">
        <v>219</v>
      </c>
      <c r="B12" s="3" t="s">
        <v>3</v>
      </c>
      <c r="C12" s="3" t="s">
        <v>627</v>
      </c>
      <c r="D12" s="71">
        <v>1.6153999999999999</v>
      </c>
      <c r="E12" s="71">
        <v>2.1655102295017315E-2</v>
      </c>
      <c r="F12" s="71">
        <v>2.6608414660826217E-2</v>
      </c>
      <c r="G12" s="71">
        <v>2.9399409112444232E-2</v>
      </c>
      <c r="H12" s="71">
        <v>3.4574007661670486E-2</v>
      </c>
      <c r="I12" s="71">
        <v>3.1452139618024941E-2</v>
      </c>
      <c r="J12" s="71">
        <v>3.0104579856684736E-2</v>
      </c>
      <c r="K12" s="71">
        <v>3.3765247853565848E-2</v>
      </c>
      <c r="L12" s="71">
        <v>3.9110008918789588E-2</v>
      </c>
      <c r="M12" s="71">
        <v>5.059615086007236E-2</v>
      </c>
      <c r="N12" s="71">
        <v>4.9927585253445393E-2</v>
      </c>
      <c r="O12" s="71">
        <v>4.8609584614354724E-2</v>
      </c>
      <c r="P12" s="71">
        <v>5.4874445708798909E-2</v>
      </c>
      <c r="Q12" s="71">
        <v>5.9660158597288279E-2</v>
      </c>
      <c r="R12" s="71">
        <v>7.3491704936169383E-2</v>
      </c>
      <c r="S12" s="71">
        <v>5.3934997399985779E-2</v>
      </c>
      <c r="T12" s="71">
        <v>4.756381638483239E-2</v>
      </c>
      <c r="U12" s="71">
        <v>7.3762646268029392E-2</v>
      </c>
      <c r="V12" s="65">
        <v>2.1868206085173265E-2</v>
      </c>
      <c r="W12" s="65">
        <v>2.5351199120105444E-2</v>
      </c>
      <c r="X12" s="65">
        <v>2.857395268581038E-2</v>
      </c>
      <c r="Y12" s="65">
        <v>3.2009954437043409E-2</v>
      </c>
      <c r="Z12" s="65">
        <v>2.8954856635198221E-2</v>
      </c>
      <c r="AA12" s="65">
        <v>2.7594650901635927E-2</v>
      </c>
      <c r="AB12" s="65">
        <v>3.1918314140847455E-2</v>
      </c>
      <c r="AC12" s="65">
        <v>3.7108465859673707E-2</v>
      </c>
      <c r="AD12" s="65">
        <v>4.8330922174896887E-2</v>
      </c>
      <c r="AE12" s="65">
        <v>5.1349189335302137E-2</v>
      </c>
      <c r="AF12" s="65">
        <v>5.2458785201402937E-2</v>
      </c>
      <c r="AG12" s="65">
        <v>5.7187703819179495E-2</v>
      </c>
      <c r="AH12" s="65">
        <v>6.1955156729323842E-2</v>
      </c>
      <c r="AI12" s="65">
        <v>8.2374245560109291E-2</v>
      </c>
      <c r="AJ12" s="65">
        <v>6.7882728311702584E-2</v>
      </c>
      <c r="AK12" s="65">
        <v>6.7968074984080626E-2</v>
      </c>
      <c r="AL12" s="65">
        <v>0.13342359401851439</v>
      </c>
    </row>
    <row r="13" spans="1:38" x14ac:dyDescent="0.45">
      <c r="A13" s="3" t="s">
        <v>219</v>
      </c>
      <c r="B13" s="3" t="s">
        <v>3</v>
      </c>
      <c r="C13" s="3" t="s">
        <v>628</v>
      </c>
      <c r="D13" s="71">
        <v>1.0584199999999999</v>
      </c>
      <c r="E13" s="71">
        <v>1.3720652434048431E-2</v>
      </c>
      <c r="F13" s="71">
        <v>1.6633277350082278E-2</v>
      </c>
      <c r="G13" s="71">
        <v>1.982605411373279E-2</v>
      </c>
      <c r="H13" s="71">
        <v>2.3259596792133255E-2</v>
      </c>
      <c r="I13" s="71">
        <v>2.0886774047939306E-2</v>
      </c>
      <c r="J13" s="71">
        <v>1.8785296057936003E-2</v>
      </c>
      <c r="K13" s="71">
        <v>2.1327145558770712E-2</v>
      </c>
      <c r="L13" s="71">
        <v>2.5049750197054913E-2</v>
      </c>
      <c r="M13" s="71">
        <v>3.1705715941631962E-2</v>
      </c>
      <c r="N13" s="71">
        <v>3.2957449832281244E-2</v>
      </c>
      <c r="O13" s="71">
        <v>3.074512708774731E-2</v>
      </c>
      <c r="P13" s="71">
        <v>3.4249508731774521E-2</v>
      </c>
      <c r="Q13" s="71">
        <v>3.6032052707430998E-2</v>
      </c>
      <c r="R13" s="71">
        <v>4.8682866390665804E-2</v>
      </c>
      <c r="S13" s="71">
        <v>3.7271968264938976E-2</v>
      </c>
      <c r="T13" s="71">
        <v>3.339029891258892E-2</v>
      </c>
      <c r="U13" s="71">
        <v>4.9506465579242556E-2</v>
      </c>
      <c r="V13" s="65">
        <v>1.3883827699652204E-2</v>
      </c>
      <c r="W13" s="65">
        <v>1.5856825702297975E-2</v>
      </c>
      <c r="X13" s="65">
        <v>1.7188797846364533E-2</v>
      </c>
      <c r="Y13" s="65">
        <v>2.219558742985973E-2</v>
      </c>
      <c r="Z13" s="65">
        <v>1.8219311752165828E-2</v>
      </c>
      <c r="AA13" s="65">
        <v>1.7507568654313712E-2</v>
      </c>
      <c r="AB13" s="65">
        <v>2.0119739314404528E-2</v>
      </c>
      <c r="AC13" s="65">
        <v>2.4074995227487867E-2</v>
      </c>
      <c r="AD13" s="65">
        <v>3.2236148276959864E-2</v>
      </c>
      <c r="AE13" s="65">
        <v>3.2415259060942683E-2</v>
      </c>
      <c r="AF13" s="65">
        <v>3.3417928570519013E-2</v>
      </c>
      <c r="AG13" s="65">
        <v>3.5623500781881992E-2</v>
      </c>
      <c r="AH13" s="65">
        <v>3.9989901771212047E-2</v>
      </c>
      <c r="AI13" s="65">
        <v>5.6708756746578722E-2</v>
      </c>
      <c r="AJ13" s="65">
        <v>4.7181643164698091E-2</v>
      </c>
      <c r="AK13" s="65">
        <v>4.7352008668386132E-2</v>
      </c>
      <c r="AL13" s="65">
        <v>9.0418199332275059E-2</v>
      </c>
    </row>
    <row r="14" spans="1:38" x14ac:dyDescent="0.45">
      <c r="A14" s="3" t="s">
        <v>219</v>
      </c>
      <c r="B14" s="3" t="s">
        <v>3</v>
      </c>
      <c r="C14" s="3" t="s">
        <v>629</v>
      </c>
      <c r="D14" s="71">
        <v>0.3175</v>
      </c>
      <c r="E14" s="71">
        <v>4.0836737899150122E-3</v>
      </c>
      <c r="F14" s="71">
        <v>4.8763135659364203E-3</v>
      </c>
      <c r="G14" s="71">
        <v>5.0173819074752213E-3</v>
      </c>
      <c r="H14" s="71">
        <v>6.8085899011681569E-3</v>
      </c>
      <c r="I14" s="71">
        <v>6.2571669851589082E-3</v>
      </c>
      <c r="J14" s="71">
        <v>5.3553251642161487E-3</v>
      </c>
      <c r="K14" s="71">
        <v>5.8280978370689367E-3</v>
      </c>
      <c r="L14" s="71">
        <v>7.4293604888360718E-3</v>
      </c>
      <c r="M14" s="71">
        <v>8.6908734906915378E-3</v>
      </c>
      <c r="N14" s="71">
        <v>9.2215827417097638E-3</v>
      </c>
      <c r="O14" s="71">
        <v>9.4512943661705599E-3</v>
      </c>
      <c r="P14" s="71">
        <v>1.0615165536874541E-2</v>
      </c>
      <c r="Q14" s="71">
        <v>1.1215912723552816E-2</v>
      </c>
      <c r="R14" s="71">
        <v>1.472162872205649E-2</v>
      </c>
      <c r="S14" s="71">
        <v>1.1204951663913209E-2</v>
      </c>
      <c r="T14" s="71">
        <v>1.1116032160398838E-2</v>
      </c>
      <c r="U14" s="71">
        <v>1.7376648954857372E-2</v>
      </c>
      <c r="V14" s="65">
        <v>4.5130374293015424E-3</v>
      </c>
      <c r="W14" s="65">
        <v>4.1631734374895932E-3</v>
      </c>
      <c r="X14" s="65">
        <v>5.1737345934381781E-3</v>
      </c>
      <c r="Y14" s="65">
        <v>6.0939513546308804E-3</v>
      </c>
      <c r="Z14" s="65">
        <v>4.8826872184889779E-3</v>
      </c>
      <c r="AA14" s="65">
        <v>4.6322199887199817E-3</v>
      </c>
      <c r="AB14" s="65">
        <v>5.3535652507848679E-3</v>
      </c>
      <c r="AC14" s="65">
        <v>6.8542535089107515E-3</v>
      </c>
      <c r="AD14" s="65">
        <v>8.3751306329869647E-3</v>
      </c>
      <c r="AE14" s="65">
        <v>1.0127451746537237E-2</v>
      </c>
      <c r="AF14" s="65">
        <v>9.6163678354098826E-3</v>
      </c>
      <c r="AG14" s="65">
        <v>9.8658882328422643E-3</v>
      </c>
      <c r="AH14" s="65">
        <v>1.2429607033610316E-2</v>
      </c>
      <c r="AI14" s="65">
        <v>1.6422807831040935E-2</v>
      </c>
      <c r="AJ14" s="65">
        <v>1.5001104468215769E-2</v>
      </c>
      <c r="AK14" s="65">
        <v>1.4740797940164297E-2</v>
      </c>
      <c r="AL14" s="65">
        <v>2.9984221497427556E-2</v>
      </c>
    </row>
    <row r="15" spans="1:38" x14ac:dyDescent="0.45">
      <c r="A15" s="3" t="s">
        <v>219</v>
      </c>
      <c r="B15" s="3" t="s">
        <v>3</v>
      </c>
      <c r="C15" s="3" t="s">
        <v>630</v>
      </c>
      <c r="D15" s="71">
        <v>1.8514999999999999</v>
      </c>
      <c r="E15" s="71">
        <v>2.9222443181818179E-2</v>
      </c>
      <c r="F15" s="71">
        <v>3.2572613636363636E-2</v>
      </c>
      <c r="G15" s="71">
        <v>3.6773068181818178E-2</v>
      </c>
      <c r="H15" s="71">
        <v>4.1742556818181821E-2</v>
      </c>
      <c r="I15" s="71">
        <v>4.3712670454545452E-2</v>
      </c>
      <c r="J15" s="71">
        <v>4.0312443181818182E-2</v>
      </c>
      <c r="K15" s="71">
        <v>4.1363011363636362E-2</v>
      </c>
      <c r="L15" s="71">
        <v>4.7403068181818178E-2</v>
      </c>
      <c r="M15" s="71">
        <v>6.3865397727272732E-2</v>
      </c>
      <c r="N15" s="71">
        <v>6.0014204545454551E-2</v>
      </c>
      <c r="O15" s="71">
        <v>5.2054943181818178E-2</v>
      </c>
      <c r="P15" s="71">
        <v>5.201471590909091E-2</v>
      </c>
      <c r="Q15" s="71">
        <v>5.9885000000000001E-2</v>
      </c>
      <c r="R15" s="71">
        <v>8.3445965909090924E-2</v>
      </c>
      <c r="S15" s="71">
        <v>6.3736136363636356E-2</v>
      </c>
      <c r="T15" s="71">
        <v>5.7734261363636359E-2</v>
      </c>
      <c r="U15" s="71">
        <v>7.3907500000000001E-2</v>
      </c>
      <c r="V15" s="65">
        <v>2.7176961740435109E-2</v>
      </c>
      <c r="W15" s="65">
        <v>3.1537614403600901E-2</v>
      </c>
      <c r="X15" s="65">
        <v>3.4940877719429858E-2</v>
      </c>
      <c r="Y15" s="65">
        <v>3.7659572393098271E-2</v>
      </c>
      <c r="Z15" s="65">
        <v>3.4968919729932484E-2</v>
      </c>
      <c r="AA15" s="65">
        <v>3.3780007501875473E-2</v>
      </c>
      <c r="AB15" s="65">
        <v>3.8571312828207048E-2</v>
      </c>
      <c r="AC15" s="65">
        <v>4.6871312828207057E-2</v>
      </c>
      <c r="AD15" s="65">
        <v>5.9455446361590392E-2</v>
      </c>
      <c r="AE15" s="65">
        <v>6.166435858964741E-2</v>
      </c>
      <c r="AF15" s="65">
        <v>5.6106316579144784E-2</v>
      </c>
      <c r="AG15" s="65">
        <v>5.580914478619655E-2</v>
      </c>
      <c r="AH15" s="65">
        <v>6.4170015003750941E-2</v>
      </c>
      <c r="AI15" s="65">
        <v>9.599132783195799E-2</v>
      </c>
      <c r="AJ15" s="65">
        <v>8.1953495873968496E-2</v>
      </c>
      <c r="AK15" s="65">
        <v>7.6620450112528132E-2</v>
      </c>
      <c r="AL15" s="65">
        <v>0.13446286571642913</v>
      </c>
    </row>
    <row r="16" spans="1:38" x14ac:dyDescent="0.45">
      <c r="A16" s="3" t="s">
        <v>219</v>
      </c>
      <c r="B16" s="3" t="s">
        <v>3</v>
      </c>
      <c r="C16" s="3" t="s">
        <v>631</v>
      </c>
      <c r="D16" s="71">
        <v>2.10893</v>
      </c>
      <c r="E16" s="71">
        <v>4.1282150110375275E-2</v>
      </c>
      <c r="F16" s="71">
        <v>4.3985258278145693E-2</v>
      </c>
      <c r="G16" s="71">
        <v>4.6003139072847678E-2</v>
      </c>
      <c r="H16" s="71">
        <v>4.8531867549668879E-2</v>
      </c>
      <c r="I16" s="71">
        <v>4.5812150110375281E-2</v>
      </c>
      <c r="J16" s="71">
        <v>5.1175399558498896E-2</v>
      </c>
      <c r="K16" s="71">
        <v>5.842469315673289E-2</v>
      </c>
      <c r="L16" s="71">
        <v>6.6125399558498887E-2</v>
      </c>
      <c r="M16" s="71">
        <v>7.9091898454746137E-2</v>
      </c>
      <c r="N16" s="71">
        <v>7.3747518763796913E-2</v>
      </c>
      <c r="O16" s="71">
        <v>6.4766953642384106E-2</v>
      </c>
      <c r="P16" s="71">
        <v>6.3081757174392933E-2</v>
      </c>
      <c r="Q16" s="71">
        <v>7.4047549668874169E-2</v>
      </c>
      <c r="R16" s="71">
        <v>9.0458821192052979E-2</v>
      </c>
      <c r="S16" s="71">
        <v>6.5441757174392934E-2</v>
      </c>
      <c r="T16" s="71">
        <v>5.1338790286975716E-2</v>
      </c>
      <c r="U16" s="71">
        <v>6.4464896247240611E-2</v>
      </c>
      <c r="V16" s="65">
        <v>3.7302227407721683E-2</v>
      </c>
      <c r="W16" s="65">
        <v>4.3332880780653379E-2</v>
      </c>
      <c r="X16" s="65">
        <v>4.4252672889266015E-2</v>
      </c>
      <c r="Y16" s="65">
        <v>4.5672197708952054E-2</v>
      </c>
      <c r="Z16" s="65">
        <v>4.1422078913873575E-2</v>
      </c>
      <c r="AA16" s="65">
        <v>4.4312316504030551E-2</v>
      </c>
      <c r="AB16" s="65">
        <v>5.3683266864658463E-2</v>
      </c>
      <c r="AC16" s="65">
        <v>6.2603296563428085E-2</v>
      </c>
      <c r="AD16" s="65">
        <v>7.5663445057276194E-2</v>
      </c>
      <c r="AE16" s="65">
        <v>7.1883534153585074E-2</v>
      </c>
      <c r="AF16" s="65">
        <v>6.5313979635129402E-2</v>
      </c>
      <c r="AG16" s="65">
        <v>6.5474217225286388E-2</v>
      </c>
      <c r="AH16" s="65">
        <v>7.4774811200678831E-2</v>
      </c>
      <c r="AI16" s="65">
        <v>0.10045605854900297</v>
      </c>
      <c r="AJ16" s="65">
        <v>7.435531607976241E-2</v>
      </c>
      <c r="AK16" s="65">
        <v>6.6045613067458639E-2</v>
      </c>
      <c r="AL16" s="65">
        <v>0.11460208739923632</v>
      </c>
    </row>
    <row r="17" spans="1:38" x14ac:dyDescent="0.45">
      <c r="A17" s="3" t="s">
        <v>219</v>
      </c>
      <c r="B17" s="3" t="s">
        <v>3</v>
      </c>
      <c r="C17" s="3" t="s">
        <v>632</v>
      </c>
      <c r="D17" s="71">
        <v>0.67971000000000004</v>
      </c>
      <c r="E17" s="71">
        <v>1.2211210964152629E-2</v>
      </c>
      <c r="F17" s="71">
        <v>1.3763902773602822E-2</v>
      </c>
      <c r="G17" s="71">
        <v>1.4315516877561637E-2</v>
      </c>
      <c r="H17" s="71">
        <v>1.5493327941674658E-2</v>
      </c>
      <c r="I17" s="71">
        <v>1.3774693063130122E-2</v>
      </c>
      <c r="J17" s="71">
        <v>1.376369842138914E-2</v>
      </c>
      <c r="K17" s="71">
        <v>1.7867482244504566E-2</v>
      </c>
      <c r="L17" s="71">
        <v>2.1428515110958425E-2</v>
      </c>
      <c r="M17" s="71">
        <v>2.4061775346759996E-2</v>
      </c>
      <c r="N17" s="71">
        <v>2.3423018971004329E-2</v>
      </c>
      <c r="O17" s="71">
        <v>2.1088923815385789E-2</v>
      </c>
      <c r="P17" s="71">
        <v>2.2841689080221203E-2</v>
      </c>
      <c r="Q17" s="71">
        <v>2.4596740444119986E-2</v>
      </c>
      <c r="R17" s="71">
        <v>2.9410046807231503E-2</v>
      </c>
      <c r="S17" s="71">
        <v>2.0099011578944857E-2</v>
      </c>
      <c r="T17" s="71">
        <v>1.7856618290844201E-2</v>
      </c>
      <c r="U17" s="71">
        <v>2.732382826851415E-2</v>
      </c>
      <c r="V17" s="65">
        <v>1.1650486215823293E-2</v>
      </c>
      <c r="W17" s="65">
        <v>1.2911488264128714E-2</v>
      </c>
      <c r="X17" s="65">
        <v>1.3531125676238034E-2</v>
      </c>
      <c r="Y17" s="65">
        <v>1.396211618593641E-2</v>
      </c>
      <c r="Z17" s="65">
        <v>1.1149134766606675E-2</v>
      </c>
      <c r="AA17" s="65">
        <v>1.1689349352270702E-2</v>
      </c>
      <c r="AB17" s="65">
        <v>1.4892537115402284E-2</v>
      </c>
      <c r="AC17" s="65">
        <v>1.7793645956623486E-2</v>
      </c>
      <c r="AD17" s="65">
        <v>2.1346501451108193E-2</v>
      </c>
      <c r="AE17" s="65">
        <v>2.096736044230426E-2</v>
      </c>
      <c r="AF17" s="65">
        <v>2.1288128124476439E-2</v>
      </c>
      <c r="AG17" s="65">
        <v>2.1351648804794874E-2</v>
      </c>
      <c r="AH17" s="65">
        <v>2.550638511925029E-2</v>
      </c>
      <c r="AI17" s="65">
        <v>3.1599170733552756E-2</v>
      </c>
      <c r="AJ17" s="65">
        <v>2.496194545778815E-2</v>
      </c>
      <c r="AK17" s="65">
        <v>2.3822354848646983E-2</v>
      </c>
      <c r="AL17" s="65">
        <v>4.7966621485048454E-2</v>
      </c>
    </row>
    <row r="18" spans="1:38" x14ac:dyDescent="0.45">
      <c r="A18" s="3" t="s">
        <v>219</v>
      </c>
      <c r="B18" s="3" t="s">
        <v>3</v>
      </c>
      <c r="C18" s="3" t="s">
        <v>633</v>
      </c>
      <c r="D18" s="71">
        <v>3.9462600000000001</v>
      </c>
      <c r="E18" s="71">
        <v>6.7255954762920844E-2</v>
      </c>
      <c r="F18" s="71">
        <v>7.5618468866043884E-2</v>
      </c>
      <c r="G18" s="71">
        <v>8.1420033561886887E-2</v>
      </c>
      <c r="H18" s="71">
        <v>8.6070725152960548E-2</v>
      </c>
      <c r="I18" s="71">
        <v>7.770566337027815E-2</v>
      </c>
      <c r="J18" s="71">
        <v>7.9534791008755004E-2</v>
      </c>
      <c r="K18" s="71">
        <v>9.4889143044364285E-2</v>
      </c>
      <c r="L18" s="71">
        <v>0.11153390792932918</v>
      </c>
      <c r="M18" s="71">
        <v>0.13521829325119469</v>
      </c>
      <c r="N18" s="71">
        <v>0.12989877679668196</v>
      </c>
      <c r="O18" s="71">
        <v>0.11443669308922141</v>
      </c>
      <c r="P18" s="71">
        <v>0.11496780880097562</v>
      </c>
      <c r="Q18" s="71">
        <v>0.13123093814252929</v>
      </c>
      <c r="R18" s="71">
        <v>0.16356605473551694</v>
      </c>
      <c r="S18" s="71">
        <v>0.12510656711852836</v>
      </c>
      <c r="T18" s="71">
        <v>0.10248507752383262</v>
      </c>
      <c r="U18" s="71">
        <v>0.14632110284498026</v>
      </c>
      <c r="V18" s="65">
        <v>6.5183986463094493E-2</v>
      </c>
      <c r="W18" s="65">
        <v>7.1491516653813911E-2</v>
      </c>
      <c r="X18" s="65">
        <v>8.0288845385169685E-2</v>
      </c>
      <c r="Y18" s="65">
        <v>8.3882122255120942E-2</v>
      </c>
      <c r="Z18" s="65">
        <v>7.8898078392785329E-2</v>
      </c>
      <c r="AA18" s="65">
        <v>8.1585682223305242E-2</v>
      </c>
      <c r="AB18" s="65">
        <v>9.6654962352912085E-2</v>
      </c>
      <c r="AC18" s="65">
        <v>0.11474351499271958</v>
      </c>
      <c r="AD18" s="65">
        <v>0.13911170222983676</v>
      </c>
      <c r="AE18" s="65">
        <v>0.1417173879239613</v>
      </c>
      <c r="AF18" s="65">
        <v>0.13026180464917658</v>
      </c>
      <c r="AG18" s="65">
        <v>0.129941495240574</v>
      </c>
      <c r="AH18" s="65">
        <v>0.1450093716141482</v>
      </c>
      <c r="AI18" s="65">
        <v>0.19282741028653308</v>
      </c>
      <c r="AJ18" s="65">
        <v>0.15668938675921867</v>
      </c>
      <c r="AK18" s="65">
        <v>0.14016685944405122</v>
      </c>
      <c r="AL18" s="65">
        <v>0.26054587313357891</v>
      </c>
    </row>
    <row r="19" spans="1:38" x14ac:dyDescent="0.45">
      <c r="A19" s="3" t="s">
        <v>219</v>
      </c>
      <c r="B19" s="3" t="s">
        <v>3</v>
      </c>
      <c r="C19" s="3" t="s">
        <v>634</v>
      </c>
      <c r="D19" s="71">
        <v>0.64078000000000002</v>
      </c>
      <c r="E19" s="71">
        <v>1.0220966293746789E-2</v>
      </c>
      <c r="F19" s="71">
        <v>1.2275066356756417E-2</v>
      </c>
      <c r="G19" s="71">
        <v>1.2335494851811575E-2</v>
      </c>
      <c r="H19" s="71">
        <v>1.4558532031216792E-2</v>
      </c>
      <c r="I19" s="71">
        <v>1.3981534412575153E-2</v>
      </c>
      <c r="J19" s="71">
        <v>1.3552789871228333E-2</v>
      </c>
      <c r="K19" s="71">
        <v>1.6979082180739336E-2</v>
      </c>
      <c r="L19" s="71">
        <v>1.7629913353417521E-2</v>
      </c>
      <c r="M19" s="71">
        <v>2.1049057816203649E-2</v>
      </c>
      <c r="N19" s="71">
        <v>1.9635830330825041E-2</v>
      </c>
      <c r="O19" s="71">
        <v>1.8674438991137899E-2</v>
      </c>
      <c r="P19" s="71">
        <v>2.1006621633150327E-2</v>
      </c>
      <c r="Q19" s="71">
        <v>2.0797406100976544E-2</v>
      </c>
      <c r="R19" s="71">
        <v>2.6757453483323927E-2</v>
      </c>
      <c r="S19" s="71">
        <v>2.0498300645238648E-2</v>
      </c>
      <c r="T19" s="71">
        <v>1.8659259379311958E-2</v>
      </c>
      <c r="U19" s="71">
        <v>3.0478252268340101E-2</v>
      </c>
      <c r="V19" s="65">
        <v>1.0005658593795002E-2</v>
      </c>
      <c r="W19" s="65">
        <v>1.0676783463317267E-2</v>
      </c>
      <c r="X19" s="65">
        <v>1.2037695876969486E-2</v>
      </c>
      <c r="Y19" s="65">
        <v>1.461382490081104E-2</v>
      </c>
      <c r="Z19" s="65">
        <v>1.0835578210277575E-2</v>
      </c>
      <c r="AA19" s="65">
        <v>1.0515388920872112E-2</v>
      </c>
      <c r="AB19" s="65">
        <v>1.3537820552591782E-2</v>
      </c>
      <c r="AC19" s="65">
        <v>1.6480335524416589E-2</v>
      </c>
      <c r="AD19" s="65">
        <v>1.9142125072870192E-2</v>
      </c>
      <c r="AE19" s="65">
        <v>1.8941631362658862E-2</v>
      </c>
      <c r="AF19" s="65">
        <v>1.9141687166216639E-2</v>
      </c>
      <c r="AG19" s="65">
        <v>2.0294155185442302E-2</v>
      </c>
      <c r="AH19" s="65">
        <v>2.3127790865532127E-2</v>
      </c>
      <c r="AI19" s="65">
        <v>3.0270870954663086E-2</v>
      </c>
      <c r="AJ19" s="65">
        <v>2.572827625748042E-2</v>
      </c>
      <c r="AK19" s="65">
        <v>2.5399405141791127E-2</v>
      </c>
      <c r="AL19" s="65">
        <v>5.09409719502944E-2</v>
      </c>
    </row>
    <row r="20" spans="1:38" x14ac:dyDescent="0.45">
      <c r="A20" s="3" t="s">
        <v>219</v>
      </c>
      <c r="B20" s="3" t="s">
        <v>3</v>
      </c>
      <c r="C20" s="3" t="s">
        <v>635</v>
      </c>
      <c r="D20" s="71">
        <v>0.42342000000000002</v>
      </c>
      <c r="E20" s="71">
        <v>7.2309267858625455E-3</v>
      </c>
      <c r="F20" s="71">
        <v>8.513385059089813E-3</v>
      </c>
      <c r="G20" s="71">
        <v>8.8536555075930962E-3</v>
      </c>
      <c r="H20" s="71">
        <v>1.0356699067388108E-2</v>
      </c>
      <c r="I20" s="71">
        <v>1.0435978291274968E-2</v>
      </c>
      <c r="J20" s="71">
        <v>1.0285117606795629E-2</v>
      </c>
      <c r="K20" s="71">
        <v>1.0735834073809597E-2</v>
      </c>
      <c r="L20" s="71">
        <v>1.2369915563162843E-2</v>
      </c>
      <c r="M20" s="71">
        <v>1.478133354777518E-2</v>
      </c>
      <c r="N20" s="71">
        <v>1.3969214174091747E-2</v>
      </c>
      <c r="O20" s="71">
        <v>1.3409888425448584E-2</v>
      </c>
      <c r="P20" s="71">
        <v>1.4130959105697227E-2</v>
      </c>
      <c r="Q20" s="71">
        <v>1.3580055777740888E-2</v>
      </c>
      <c r="R20" s="71">
        <v>1.6253658873165461E-2</v>
      </c>
      <c r="S20" s="71">
        <v>1.2008341133563449E-2</v>
      </c>
      <c r="T20" s="71">
        <v>1.0856518825958401E-2</v>
      </c>
      <c r="U20" s="71">
        <v>1.7998518181582466E-2</v>
      </c>
      <c r="V20" s="65">
        <v>6.8934746262767172E-3</v>
      </c>
      <c r="W20" s="65">
        <v>8.29584885328624E-3</v>
      </c>
      <c r="X20" s="65">
        <v>8.7583066527750116E-3</v>
      </c>
      <c r="Y20" s="65">
        <v>9.9870065283337427E-3</v>
      </c>
      <c r="Z20" s="65">
        <v>8.6316466722922737E-3</v>
      </c>
      <c r="AA20" s="65">
        <v>8.1299742440676115E-3</v>
      </c>
      <c r="AB20" s="65">
        <v>1.0088885996592887E-2</v>
      </c>
      <c r="AC20" s="65">
        <v>1.1581834026684905E-2</v>
      </c>
      <c r="AD20" s="65">
        <v>1.3640057120916333E-2</v>
      </c>
      <c r="AE20" s="65">
        <v>1.3508588890060673E-2</v>
      </c>
      <c r="AF20" s="65">
        <v>1.3620455002192769E-2</v>
      </c>
      <c r="AG20" s="65">
        <v>1.3589938720179188E-2</v>
      </c>
      <c r="AH20" s="65">
        <v>1.4584455662722194E-2</v>
      </c>
      <c r="AI20" s="65">
        <v>1.7682319198642854E-2</v>
      </c>
      <c r="AJ20" s="65">
        <v>1.5144222952360103E-2</v>
      </c>
      <c r="AK20" s="65">
        <v>1.4488677134653963E-2</v>
      </c>
      <c r="AL20" s="65">
        <v>2.9024307717962529E-2</v>
      </c>
    </row>
    <row r="21" spans="1:38" x14ac:dyDescent="0.45">
      <c r="A21" s="3" t="s">
        <v>219</v>
      </c>
      <c r="B21" s="3" t="s">
        <v>3</v>
      </c>
      <c r="C21" s="3" t="s">
        <v>636</v>
      </c>
      <c r="D21" s="71">
        <v>0.46833999999999998</v>
      </c>
      <c r="E21" s="71">
        <v>7.2771978733473077E-3</v>
      </c>
      <c r="F21" s="71">
        <v>8.2278366090074977E-3</v>
      </c>
      <c r="G21" s="71">
        <v>8.4376186941550555E-3</v>
      </c>
      <c r="H21" s="71">
        <v>9.0991279311390273E-3</v>
      </c>
      <c r="I21" s="71">
        <v>8.5269417096558962E-3</v>
      </c>
      <c r="J21" s="71">
        <v>8.5477808020016817E-3</v>
      </c>
      <c r="K21" s="71">
        <v>1.0629593931736509E-2</v>
      </c>
      <c r="L21" s="71">
        <v>1.2590978225758154E-2</v>
      </c>
      <c r="M21" s="71">
        <v>1.4972931479832106E-2</v>
      </c>
      <c r="N21" s="71">
        <v>1.5593482773346023E-2</v>
      </c>
      <c r="O21" s="71">
        <v>1.4713372410864395E-2</v>
      </c>
      <c r="P21" s="71">
        <v>1.5886643752036873E-2</v>
      </c>
      <c r="Q21" s="71">
        <v>1.6737444544540722E-2</v>
      </c>
      <c r="R21" s="71">
        <v>2.0358072718583808E-2</v>
      </c>
      <c r="S21" s="71">
        <v>1.5423692566765372E-2</v>
      </c>
      <c r="T21" s="71">
        <v>1.4143543899851395E-2</v>
      </c>
      <c r="U21" s="71">
        <v>2.263374007737818E-2</v>
      </c>
      <c r="V21" s="65">
        <v>6.6449959213959152E-3</v>
      </c>
      <c r="W21" s="65">
        <v>7.4362879624346309E-3</v>
      </c>
      <c r="X21" s="65">
        <v>8.3216574552963888E-3</v>
      </c>
      <c r="Y21" s="65">
        <v>8.1296032428883024E-3</v>
      </c>
      <c r="Z21" s="65">
        <v>7.1224806739097878E-3</v>
      </c>
      <c r="AA21" s="65">
        <v>7.5863348160725161E-3</v>
      </c>
      <c r="AB21" s="65">
        <v>9.3451543630051984E-3</v>
      </c>
      <c r="AC21" s="65">
        <v>1.0859482715404916E-2</v>
      </c>
      <c r="AD21" s="65">
        <v>1.3107670251199972E-2</v>
      </c>
      <c r="AE21" s="65">
        <v>1.394175444536291E-2</v>
      </c>
      <c r="AF21" s="65">
        <v>1.3916493392682678E-2</v>
      </c>
      <c r="AG21" s="65">
        <v>1.4683212417679009E-2</v>
      </c>
      <c r="AH21" s="65">
        <v>1.8171884394391321E-2</v>
      </c>
      <c r="AI21" s="65">
        <v>2.4326021737652356E-2</v>
      </c>
      <c r="AJ21" s="65">
        <v>2.1011907273305229E-2</v>
      </c>
      <c r="AK21" s="65">
        <v>2.1329542902284233E-2</v>
      </c>
      <c r="AL21" s="65">
        <v>3.8605516035034655E-2</v>
      </c>
    </row>
    <row r="22" spans="1:38" x14ac:dyDescent="0.45">
      <c r="A22" s="3" t="s">
        <v>219</v>
      </c>
      <c r="B22" s="3" t="s">
        <v>3</v>
      </c>
      <c r="C22" s="3" t="s">
        <v>637</v>
      </c>
      <c r="D22" s="71">
        <v>0.65039000000000002</v>
      </c>
      <c r="E22" s="71">
        <v>1.1390607343201008E-2</v>
      </c>
      <c r="F22" s="71">
        <v>1.2541993228925585E-2</v>
      </c>
      <c r="G22" s="71">
        <v>1.3463059518776483E-2</v>
      </c>
      <c r="H22" s="71">
        <v>1.3011281350852305E-2</v>
      </c>
      <c r="I22" s="71">
        <v>1.2441574575464772E-2</v>
      </c>
      <c r="J22" s="71">
        <v>1.5495675513294652E-2</v>
      </c>
      <c r="K22" s="71">
        <v>1.6915936577933357E-2</v>
      </c>
      <c r="L22" s="71">
        <v>1.9099227270067624E-2</v>
      </c>
      <c r="M22" s="71">
        <v>2.3461496811184746E-2</v>
      </c>
      <c r="N22" s="71">
        <v>2.332927333220754E-2</v>
      </c>
      <c r="O22" s="71">
        <v>2.1568048201365955E-2</v>
      </c>
      <c r="P22" s="71">
        <v>2.322344762559796E-2</v>
      </c>
      <c r="Q22" s="71">
        <v>2.3934771853693988E-2</v>
      </c>
      <c r="R22" s="71">
        <v>2.8577474490510554E-2</v>
      </c>
      <c r="S22" s="71">
        <v>1.9477644570962474E-2</v>
      </c>
      <c r="T22" s="71">
        <v>1.590438057609363E-2</v>
      </c>
      <c r="U22" s="71">
        <v>2.4704107159867355E-2</v>
      </c>
      <c r="V22" s="65">
        <v>1.0734914413511392E-2</v>
      </c>
      <c r="W22" s="65">
        <v>1.1733641139829176E-2</v>
      </c>
      <c r="X22" s="65">
        <v>1.288294178559907E-2</v>
      </c>
      <c r="Y22" s="65">
        <v>1.2781091240610878E-2</v>
      </c>
      <c r="Z22" s="65">
        <v>1.0259472766824341E-2</v>
      </c>
      <c r="AA22" s="65">
        <v>1.2137200533946724E-2</v>
      </c>
      <c r="AB22" s="65">
        <v>1.4401332958123365E-2</v>
      </c>
      <c r="AC22" s="65">
        <v>1.7599005493647173E-2</v>
      </c>
      <c r="AD22" s="65">
        <v>2.054058900441371E-2</v>
      </c>
      <c r="AE22" s="65">
        <v>2.0489754921884814E-2</v>
      </c>
      <c r="AF22" s="65">
        <v>2.0501532685782607E-2</v>
      </c>
      <c r="AG22" s="65">
        <v>2.1696531689449444E-2</v>
      </c>
      <c r="AH22" s="65">
        <v>2.5854660193256045E-2</v>
      </c>
      <c r="AI22" s="65">
        <v>3.0908902555116382E-2</v>
      </c>
      <c r="AJ22" s="65">
        <v>2.4476608810833887E-2</v>
      </c>
      <c r="AK22" s="65">
        <v>2.2435359482407245E-2</v>
      </c>
      <c r="AL22" s="65">
        <v>4.241646032476374E-2</v>
      </c>
    </row>
    <row r="23" spans="1:38" x14ac:dyDescent="0.45">
      <c r="A23" s="3" t="s">
        <v>219</v>
      </c>
      <c r="B23" s="3" t="s">
        <v>3</v>
      </c>
      <c r="C23" s="3" t="s">
        <v>638</v>
      </c>
      <c r="D23" s="71">
        <v>2.1614900000000001</v>
      </c>
      <c r="E23" s="71">
        <v>3.7137520913990051E-2</v>
      </c>
      <c r="F23" s="71">
        <v>4.2558325075027811E-2</v>
      </c>
      <c r="G23" s="71">
        <v>4.4098050962318246E-2</v>
      </c>
      <c r="H23" s="71">
        <v>4.8009534424423399E-2</v>
      </c>
      <c r="I23" s="71">
        <v>4.7875741791141069E-2</v>
      </c>
      <c r="J23" s="71">
        <v>4.7028798690822195E-2</v>
      </c>
      <c r="K23" s="71">
        <v>5.334043590406163E-2</v>
      </c>
      <c r="L23" s="71">
        <v>6.2251274532610208E-2</v>
      </c>
      <c r="M23" s="71">
        <v>7.6572560690925245E-2</v>
      </c>
      <c r="N23" s="71">
        <v>7.0822400438090585E-2</v>
      </c>
      <c r="O23" s="71">
        <v>6.6382912466245392E-2</v>
      </c>
      <c r="P23" s="71">
        <v>7.3095504482480825E-2</v>
      </c>
      <c r="Q23" s="71">
        <v>7.2395418933066447E-2</v>
      </c>
      <c r="R23" s="71">
        <v>9.120968917886256E-2</v>
      </c>
      <c r="S23" s="71">
        <v>6.5484868673126653E-2</v>
      </c>
      <c r="T23" s="71">
        <v>5.5794567345909783E-2</v>
      </c>
      <c r="U23" s="71">
        <v>8.3892395496897879E-2</v>
      </c>
      <c r="V23" s="65">
        <v>3.5801353863231813E-2</v>
      </c>
      <c r="W23" s="65">
        <v>4.1154593094832784E-2</v>
      </c>
      <c r="X23" s="65">
        <v>4.1243419050891024E-2</v>
      </c>
      <c r="Y23" s="65">
        <v>4.5344442127803058E-2</v>
      </c>
      <c r="Z23" s="65">
        <v>3.9256836517520877E-2</v>
      </c>
      <c r="AA23" s="65">
        <v>4.0938918301815973E-2</v>
      </c>
      <c r="AB23" s="65">
        <v>5.0054584504021102E-2</v>
      </c>
      <c r="AC23" s="65">
        <v>6.0007299719470573E-2</v>
      </c>
      <c r="AD23" s="65">
        <v>7.1965138815793112E-2</v>
      </c>
      <c r="AE23" s="65">
        <v>7.0753738090834808E-2</v>
      </c>
      <c r="AF23" s="65">
        <v>6.8267377085978839E-2</v>
      </c>
      <c r="AG23" s="65">
        <v>7.354305818449075E-2</v>
      </c>
      <c r="AH23" s="65">
        <v>7.7913229793338062E-2</v>
      </c>
      <c r="AI23" s="65">
        <v>0.10502021809645946</v>
      </c>
      <c r="AJ23" s="65">
        <v>8.1720108037189931E-2</v>
      </c>
      <c r="AK23" s="65">
        <v>7.6238218076196559E-2</v>
      </c>
      <c r="AL23" s="65">
        <v>0.14431746664013131</v>
      </c>
    </row>
    <row r="24" spans="1:38" x14ac:dyDescent="0.45">
      <c r="A24" s="3" t="s">
        <v>219</v>
      </c>
      <c r="B24" s="3" t="s">
        <v>3</v>
      </c>
      <c r="C24" s="3" t="s">
        <v>639</v>
      </c>
      <c r="D24" s="71">
        <v>0.69376000000000004</v>
      </c>
      <c r="E24" s="71">
        <v>1.1281886009378701E-2</v>
      </c>
      <c r="F24" s="71">
        <v>1.23225302908565E-2</v>
      </c>
      <c r="G24" s="71">
        <v>1.3792452733992669E-2</v>
      </c>
      <c r="H24" s="71">
        <v>1.4002712576512354E-2</v>
      </c>
      <c r="I24" s="71">
        <v>1.4062894657648314E-2</v>
      </c>
      <c r="J24" s="71">
        <v>1.5063090324748367E-2</v>
      </c>
      <c r="K24" s="71">
        <v>1.7093846025740288E-2</v>
      </c>
      <c r="L24" s="71">
        <v>1.8914763531181978E-2</v>
      </c>
      <c r="M24" s="71">
        <v>2.1354841292565704E-2</v>
      </c>
      <c r="N24" s="71">
        <v>2.212391375104086E-2</v>
      </c>
      <c r="O24" s="71">
        <v>2.1114837947204652E-2</v>
      </c>
      <c r="P24" s="71">
        <v>2.3905576921391315E-2</v>
      </c>
      <c r="Q24" s="71">
        <v>2.3765087753641188E-2</v>
      </c>
      <c r="R24" s="71">
        <v>2.9355783033614302E-2</v>
      </c>
      <c r="S24" s="71">
        <v>2.150382260821293E-2</v>
      </c>
      <c r="T24" s="71">
        <v>1.9533873402188363E-2</v>
      </c>
      <c r="U24" s="71">
        <v>3.193808714008152E-2</v>
      </c>
      <c r="V24" s="65">
        <v>1.0654922739961568E-2</v>
      </c>
      <c r="W24" s="65">
        <v>1.166647638445025E-2</v>
      </c>
      <c r="X24" s="65">
        <v>1.2685835685207883E-2</v>
      </c>
      <c r="Y24" s="65">
        <v>1.3355064082717751E-2</v>
      </c>
      <c r="Z24" s="65">
        <v>1.1964791836713807E-2</v>
      </c>
      <c r="AA24" s="65">
        <v>1.3076910852227222E-2</v>
      </c>
      <c r="AB24" s="65">
        <v>1.5318324279789059E-2</v>
      </c>
      <c r="AC24" s="65">
        <v>1.8018075164460638E-2</v>
      </c>
      <c r="AD24" s="65">
        <v>1.9910431729964716E-2</v>
      </c>
      <c r="AE24" s="65">
        <v>2.1339464335517613E-2</v>
      </c>
      <c r="AF24" s="65">
        <v>2.0411007540497871E-2</v>
      </c>
      <c r="AG24" s="65">
        <v>2.3574494848051422E-2</v>
      </c>
      <c r="AH24" s="65">
        <v>2.5663788134270497E-2</v>
      </c>
      <c r="AI24" s="65">
        <v>3.397764389506247E-2</v>
      </c>
      <c r="AJ24" s="65">
        <v>2.7572994526934184E-2</v>
      </c>
      <c r="AK24" s="65">
        <v>2.8127494364456544E-2</v>
      </c>
      <c r="AL24" s="65">
        <v>5.5312279599716491E-2</v>
      </c>
    </row>
    <row r="25" spans="1:38" x14ac:dyDescent="0.45">
      <c r="A25" s="3" t="s">
        <v>219</v>
      </c>
      <c r="B25" s="3" t="s">
        <v>3</v>
      </c>
      <c r="C25" s="3" t="s">
        <v>640</v>
      </c>
      <c r="D25" s="71">
        <v>3.4266800000000002</v>
      </c>
      <c r="E25" s="71">
        <v>6.4904606328990214E-2</v>
      </c>
      <c r="F25" s="71">
        <v>7.2720187283202842E-2</v>
      </c>
      <c r="G25" s="71">
        <v>7.6513443953502763E-2</v>
      </c>
      <c r="H25" s="71">
        <v>7.8534484501812718E-2</v>
      </c>
      <c r="I25" s="71">
        <v>7.5351580388406378E-2</v>
      </c>
      <c r="J25" s="71">
        <v>8.0670757014250333E-2</v>
      </c>
      <c r="K25" s="71">
        <v>9.0465450511962225E-2</v>
      </c>
      <c r="L25" s="71">
        <v>9.9939101067684999E-2</v>
      </c>
      <c r="M25" s="71">
        <v>0.11927938956295285</v>
      </c>
      <c r="N25" s="71">
        <v>0.11611991182230127</v>
      </c>
      <c r="O25" s="71">
        <v>0.10662018541399491</v>
      </c>
      <c r="P25" s="71">
        <v>0.10939263941716215</v>
      </c>
      <c r="Q25" s="71">
        <v>0.11262353530826631</v>
      </c>
      <c r="R25" s="71">
        <v>0.13261275958323299</v>
      </c>
      <c r="S25" s="71">
        <v>9.6266062563190105E-2</v>
      </c>
      <c r="T25" s="71">
        <v>8.3853880521771312E-2</v>
      </c>
      <c r="U25" s="71">
        <v>0.1260020247573157</v>
      </c>
      <c r="V25" s="65">
        <v>6.2407693391018676E-2</v>
      </c>
      <c r="W25" s="65">
        <v>6.9459925069815923E-2</v>
      </c>
      <c r="X25" s="65">
        <v>7.2366255283014963E-2</v>
      </c>
      <c r="Y25" s="65">
        <v>7.7359606604475384E-2</v>
      </c>
      <c r="Z25" s="65">
        <v>7.2534619628318156E-2</v>
      </c>
      <c r="AA25" s="65">
        <v>7.4790945471643638E-2</v>
      </c>
      <c r="AB25" s="65">
        <v>8.7699105860485002E-2</v>
      </c>
      <c r="AC25" s="65">
        <v>9.807933200922965E-2</v>
      </c>
      <c r="AD25" s="65">
        <v>0.11986935851919761</v>
      </c>
      <c r="AE25" s="65">
        <v>0.1185601913727948</v>
      </c>
      <c r="AF25" s="65">
        <v>0.11191611108308333</v>
      </c>
      <c r="AG25" s="65">
        <v>0.11169429248793418</v>
      </c>
      <c r="AH25" s="65">
        <v>0.11804069743657691</v>
      </c>
      <c r="AI25" s="65">
        <v>0.15090672182836898</v>
      </c>
      <c r="AJ25" s="65">
        <v>0.12072727348052846</v>
      </c>
      <c r="AK25" s="65">
        <v>0.11056431421754181</v>
      </c>
      <c r="AL25" s="65">
        <v>0.20783355625597255</v>
      </c>
    </row>
    <row r="26" spans="1:38" x14ac:dyDescent="0.45">
      <c r="A26" s="3" t="s">
        <v>219</v>
      </c>
      <c r="B26" s="3" t="s">
        <v>3</v>
      </c>
      <c r="C26" s="3" t="s">
        <v>641</v>
      </c>
      <c r="D26" s="71">
        <v>2.3371300000000002</v>
      </c>
      <c r="E26" s="71">
        <v>3.7723247719583554E-2</v>
      </c>
      <c r="F26" s="71">
        <v>4.3405672029646646E-2</v>
      </c>
      <c r="G26" s="71">
        <v>4.8790757008225286E-2</v>
      </c>
      <c r="H26" s="71">
        <v>5.1762529140274245E-2</v>
      </c>
      <c r="I26" s="71">
        <v>4.9256205845236434E-2</v>
      </c>
      <c r="J26" s="71">
        <v>4.8688727245972022E-2</v>
      </c>
      <c r="K26" s="71">
        <v>5.7006690045694725E-2</v>
      </c>
      <c r="L26" s="71">
        <v>6.3367610607117889E-2</v>
      </c>
      <c r="M26" s="71">
        <v>7.997504886037185E-2</v>
      </c>
      <c r="N26" s="71">
        <v>7.723484804194454E-2</v>
      </c>
      <c r="O26" s="71">
        <v>7.2033884012027358E-2</v>
      </c>
      <c r="P26" s="71">
        <v>7.679891966528811E-2</v>
      </c>
      <c r="Q26" s="71">
        <v>8.4205702105332736E-2</v>
      </c>
      <c r="R26" s="71">
        <v>0.10046054116522184</v>
      </c>
      <c r="S26" s="71">
        <v>7.165979499240531E-2</v>
      </c>
      <c r="T26" s="71">
        <v>6.1283918048892209E-2</v>
      </c>
      <c r="U26" s="71">
        <v>8.0585903466765252E-2</v>
      </c>
      <c r="V26" s="65">
        <v>3.5780099954694139E-2</v>
      </c>
      <c r="W26" s="65">
        <v>4.1364354642717982E-2</v>
      </c>
      <c r="X26" s="65">
        <v>4.7093571863935042E-2</v>
      </c>
      <c r="Y26" s="65">
        <v>5.1070756298483164E-2</v>
      </c>
      <c r="Z26" s="65">
        <v>4.8525653772355626E-2</v>
      </c>
      <c r="AA26" s="65">
        <v>4.8111818713113763E-2</v>
      </c>
      <c r="AB26" s="65">
        <v>5.5922058114316178E-2</v>
      </c>
      <c r="AC26" s="65">
        <v>6.406233195797495E-2</v>
      </c>
      <c r="AD26" s="65">
        <v>7.8879881042900182E-2</v>
      </c>
      <c r="AE26" s="65">
        <v>7.968976588465157E-2</v>
      </c>
      <c r="AF26" s="65">
        <v>7.7099745653451943E-2</v>
      </c>
      <c r="AG26" s="65">
        <v>8.1164904837746146E-2</v>
      </c>
      <c r="AH26" s="65">
        <v>9.1277840633134003E-2</v>
      </c>
      <c r="AI26" s="65">
        <v>0.11709449366411623</v>
      </c>
      <c r="AJ26" s="65">
        <v>8.8541954438102699E-2</v>
      </c>
      <c r="AK26" s="65">
        <v>8.3048455577711539E-2</v>
      </c>
      <c r="AL26" s="65">
        <v>0.14416231295059481</v>
      </c>
    </row>
    <row r="27" spans="1:38" x14ac:dyDescent="0.45">
      <c r="A27" s="3" t="s">
        <v>219</v>
      </c>
      <c r="B27" s="3" t="s">
        <v>3</v>
      </c>
      <c r="C27" s="3" t="s">
        <v>642</v>
      </c>
      <c r="D27" s="71">
        <v>0.76043000000000005</v>
      </c>
      <c r="E27" s="71">
        <v>1.4121888845705402E-2</v>
      </c>
      <c r="F27" s="71">
        <v>1.640237854644384E-2</v>
      </c>
      <c r="G27" s="71">
        <v>1.8532914885347845E-2</v>
      </c>
      <c r="H27" s="71">
        <v>1.7652541780023318E-2</v>
      </c>
      <c r="I27" s="71">
        <v>1.6922681694520016E-2</v>
      </c>
      <c r="J27" s="71">
        <v>1.9942844928099494E-2</v>
      </c>
      <c r="K27" s="71">
        <v>2.1253287990672366E-2</v>
      </c>
      <c r="L27" s="71">
        <v>2.3803451224251843E-2</v>
      </c>
      <c r="M27" s="71">
        <v>2.7843497862417414E-2</v>
      </c>
      <c r="N27" s="71">
        <v>2.6604640497473766E-2</v>
      </c>
      <c r="O27" s="71">
        <v>2.4735433346288378E-2</v>
      </c>
      <c r="P27" s="71">
        <v>2.6525036921881073E-2</v>
      </c>
      <c r="Q27" s="71">
        <v>2.5744827050136029E-2</v>
      </c>
      <c r="R27" s="71">
        <v>3.0074757092887681E-2</v>
      </c>
      <c r="S27" s="71">
        <v>2.0342751651768364E-2</v>
      </c>
      <c r="T27" s="71">
        <v>1.6772705013602798E-2</v>
      </c>
      <c r="U27" s="71">
        <v>2.426436066848037E-2</v>
      </c>
      <c r="V27" s="65">
        <v>1.3869267734553775E-2</v>
      </c>
      <c r="W27" s="65">
        <v>1.582258581235698E-2</v>
      </c>
      <c r="X27" s="65">
        <v>1.7402242562929063E-2</v>
      </c>
      <c r="Y27" s="65">
        <v>1.7483958810068648E-2</v>
      </c>
      <c r="Z27" s="65">
        <v>1.4629839816933637E-2</v>
      </c>
      <c r="AA27" s="65">
        <v>1.628086956521739E-2</v>
      </c>
      <c r="AB27" s="65">
        <v>1.9344416475972539E-2</v>
      </c>
      <c r="AC27" s="65">
        <v>2.2015560640732266E-2</v>
      </c>
      <c r="AD27" s="65">
        <v>2.5069565217391305E-2</v>
      </c>
      <c r="AE27" s="65">
        <v>2.5330022883295195E-2</v>
      </c>
      <c r="AF27" s="65">
        <v>2.5362425629290621E-2</v>
      </c>
      <c r="AG27" s="65">
        <v>2.5621167048054921E-2</v>
      </c>
      <c r="AH27" s="65">
        <v>2.736025171624714E-2</v>
      </c>
      <c r="AI27" s="65">
        <v>3.3835629290617848E-2</v>
      </c>
      <c r="AJ27" s="65">
        <v>2.5058649885583522E-2</v>
      </c>
      <c r="AK27" s="65">
        <v>2.4411281464530893E-2</v>
      </c>
      <c r="AL27" s="65">
        <v>3.9992265446224258E-2</v>
      </c>
    </row>
    <row r="28" spans="1:38" x14ac:dyDescent="0.45">
      <c r="A28" s="2" t="s">
        <v>217</v>
      </c>
      <c r="B28" s="2" t="s">
        <v>4</v>
      </c>
      <c r="C28" s="2" t="s">
        <v>643</v>
      </c>
      <c r="D28" s="72">
        <v>13.087070000000001</v>
      </c>
      <c r="E28" s="72">
        <v>0.22045695789998565</v>
      </c>
      <c r="F28" s="72">
        <v>0.24517082987388555</v>
      </c>
      <c r="G28" s="72">
        <v>0.27010282228279808</v>
      </c>
      <c r="H28" s="72">
        <v>0.31120717504229428</v>
      </c>
      <c r="I28" s="72">
        <v>0.2816929398221083</v>
      </c>
      <c r="J28" s="72">
        <v>0.27178387556053718</v>
      </c>
      <c r="K28" s="72">
        <v>0.32605791331908179</v>
      </c>
      <c r="L28" s="72">
        <v>0.37578347685861857</v>
      </c>
      <c r="M28" s="72">
        <v>0.4385092712849824</v>
      </c>
      <c r="N28" s="72">
        <v>0.44061879458892828</v>
      </c>
      <c r="O28" s="72">
        <v>0.4164201266483985</v>
      </c>
      <c r="P28" s="72">
        <v>0.44652636230333359</v>
      </c>
      <c r="Q28" s="72">
        <v>0.47769283243172206</v>
      </c>
      <c r="R28" s="72">
        <v>0.55214358317385859</v>
      </c>
      <c r="S28" s="72">
        <v>0.38887169529266974</v>
      </c>
      <c r="T28" s="72">
        <v>0.30726597405615091</v>
      </c>
      <c r="U28" s="72">
        <v>0.42805536956064622</v>
      </c>
      <c r="V28" s="8">
        <v>0.21035749136699378</v>
      </c>
      <c r="W28" s="8">
        <v>0.2339517795274467</v>
      </c>
      <c r="X28" s="8">
        <v>0.2619166984576809</v>
      </c>
      <c r="Y28" s="8">
        <v>0.29903829048902325</v>
      </c>
      <c r="Z28" s="8">
        <v>0.25634649379299818</v>
      </c>
      <c r="AA28" s="8">
        <v>0.25044929267233834</v>
      </c>
      <c r="AB28" s="8">
        <v>0.31628868330422882</v>
      </c>
      <c r="AC28" s="8">
        <v>0.3613517579133993</v>
      </c>
      <c r="AD28" s="8">
        <v>0.42862693707124638</v>
      </c>
      <c r="AE28" s="8">
        <v>0.44564160832673433</v>
      </c>
      <c r="AF28" s="8">
        <v>0.43118944437534495</v>
      </c>
      <c r="AG28" s="8">
        <v>0.46949411102740329</v>
      </c>
      <c r="AH28" s="8">
        <v>0.51082515770962</v>
      </c>
      <c r="AI28" s="8">
        <v>0.60403503319406771</v>
      </c>
      <c r="AJ28" s="8">
        <v>0.46953257139698124</v>
      </c>
      <c r="AK28" s="8">
        <v>0.44021857744414533</v>
      </c>
      <c r="AL28" s="8">
        <v>0.89944607193034753</v>
      </c>
    </row>
    <row r="29" spans="1:38" x14ac:dyDescent="0.45">
      <c r="A29" s="3" t="s">
        <v>219</v>
      </c>
      <c r="B29" s="3" t="s">
        <v>4</v>
      </c>
      <c r="C29" s="3" t="s">
        <v>644</v>
      </c>
      <c r="D29" s="71">
        <v>2.8809800000000001</v>
      </c>
      <c r="E29" s="71">
        <v>4.8616820695395246E-2</v>
      </c>
      <c r="F29" s="71">
        <v>5.2038032807071907E-2</v>
      </c>
      <c r="G29" s="71">
        <v>5.7568609199581226E-2</v>
      </c>
      <c r="H29" s="71">
        <v>6.7569425922970092E-2</v>
      </c>
      <c r="I29" s="71">
        <v>6.5708316148391746E-2</v>
      </c>
      <c r="J29" s="71">
        <v>5.9858854069128796E-2</v>
      </c>
      <c r="K29" s="71">
        <v>7.1700046929061734E-2</v>
      </c>
      <c r="L29" s="71">
        <v>8.1932483562626515E-2</v>
      </c>
      <c r="M29" s="71">
        <v>9.1734168190549858E-2</v>
      </c>
      <c r="N29" s="71">
        <v>9.0923804911532194E-2</v>
      </c>
      <c r="O29" s="71">
        <v>9.0194369964470028E-2</v>
      </c>
      <c r="P29" s="71">
        <v>9.679581242951904E-2</v>
      </c>
      <c r="Q29" s="71">
        <v>9.9566776062348206E-2</v>
      </c>
      <c r="R29" s="71">
        <v>0.11702964949128138</v>
      </c>
      <c r="S29" s="71">
        <v>8.4294011749293199E-2</v>
      </c>
      <c r="T29" s="71">
        <v>6.6161698357539045E-2</v>
      </c>
      <c r="U29" s="71">
        <v>9.5447119509239869E-2</v>
      </c>
      <c r="V29" s="65">
        <v>4.577469612239328E-2</v>
      </c>
      <c r="W29" s="65">
        <v>4.9086797874094854E-2</v>
      </c>
      <c r="X29" s="65">
        <v>5.6201062294577914E-2</v>
      </c>
      <c r="Y29" s="65">
        <v>6.5685263887002354E-2</v>
      </c>
      <c r="Z29" s="65">
        <v>6.2098995593856669E-2</v>
      </c>
      <c r="AA29" s="65">
        <v>5.7677211797262005E-2</v>
      </c>
      <c r="AB29" s="65">
        <v>7.1107660624976948E-2</v>
      </c>
      <c r="AC29" s="65">
        <v>8.1381726928579298E-2</v>
      </c>
      <c r="AD29" s="65">
        <v>9.4087666868163777E-2</v>
      </c>
      <c r="AE29" s="65">
        <v>9.6119583754930848E-2</v>
      </c>
      <c r="AF29" s="65">
        <v>9.8760031975817328E-2</v>
      </c>
      <c r="AG29" s="65">
        <v>0.10572656561449453</v>
      </c>
      <c r="AH29" s="65">
        <v>0.11249136512803097</v>
      </c>
      <c r="AI29" s="65">
        <v>0.13313154855657025</v>
      </c>
      <c r="AJ29" s="65">
        <v>0.10537616314799186</v>
      </c>
      <c r="AK29" s="65">
        <v>9.909480904808636E-2</v>
      </c>
      <c r="AL29" s="65">
        <v>0.21003885078317072</v>
      </c>
    </row>
    <row r="30" spans="1:38" x14ac:dyDescent="0.45">
      <c r="A30" s="3" t="s">
        <v>219</v>
      </c>
      <c r="B30" s="3" t="s">
        <v>4</v>
      </c>
      <c r="C30" s="3" t="s">
        <v>645</v>
      </c>
      <c r="D30" s="71">
        <v>3.2618900000000002</v>
      </c>
      <c r="E30" s="71">
        <v>5.8220437948916841E-2</v>
      </c>
      <c r="F30" s="71">
        <v>6.4460618266606984E-2</v>
      </c>
      <c r="G30" s="71">
        <v>7.0260665104724729E-2</v>
      </c>
      <c r="H30" s="71">
        <v>7.9570833887675982E-2</v>
      </c>
      <c r="I30" s="71">
        <v>7.1390529746333573E-2</v>
      </c>
      <c r="J30" s="71">
        <v>6.8360593536978487E-2</v>
      </c>
      <c r="K30" s="71">
        <v>8.1710858136810227E-2</v>
      </c>
      <c r="L30" s="71">
        <v>9.3580981479968281E-2</v>
      </c>
      <c r="M30" s="71">
        <v>0.11090107751551681</v>
      </c>
      <c r="N30" s="71">
        <v>0.11759115354006286</v>
      </c>
      <c r="O30" s="71">
        <v>0.1071812080459479</v>
      </c>
      <c r="P30" s="71">
        <v>0.110201528069495</v>
      </c>
      <c r="Q30" s="71">
        <v>0.12003196472942132</v>
      </c>
      <c r="R30" s="71">
        <v>0.13799220084198704</v>
      </c>
      <c r="S30" s="71">
        <v>9.869153643642456E-2</v>
      </c>
      <c r="T30" s="71">
        <v>7.7011325752649629E-2</v>
      </c>
      <c r="U30" s="71">
        <v>0.10041248696047979</v>
      </c>
      <c r="V30" s="65">
        <v>5.5073370096806636E-2</v>
      </c>
      <c r="W30" s="65">
        <v>6.1133969889363843E-2</v>
      </c>
      <c r="X30" s="65">
        <v>6.7336060472718132E-2</v>
      </c>
      <c r="Y30" s="65">
        <v>7.6596260403570537E-2</v>
      </c>
      <c r="Z30" s="65">
        <v>6.4545115146467186E-2</v>
      </c>
      <c r="AA30" s="65">
        <v>6.5555035799597691E-2</v>
      </c>
      <c r="AB30" s="65">
        <v>8.0015356314432989E-2</v>
      </c>
      <c r="AC30" s="65">
        <v>8.8885721193738998E-2</v>
      </c>
      <c r="AD30" s="65">
        <v>0.10601663779230576</v>
      </c>
      <c r="AE30" s="65">
        <v>0.11650911885529293</v>
      </c>
      <c r="AF30" s="65">
        <v>0.10764875143009806</v>
      </c>
      <c r="AG30" s="65">
        <v>0.11347163293625849</v>
      </c>
      <c r="AH30" s="65">
        <v>0.1251348562672869</v>
      </c>
      <c r="AI30" s="65">
        <v>0.14411613265338194</v>
      </c>
      <c r="AJ30" s="65">
        <v>0.11494237520429972</v>
      </c>
      <c r="AK30" s="65">
        <v>0.10533527292871511</v>
      </c>
      <c r="AL30" s="65">
        <v>0.20200433261566506</v>
      </c>
    </row>
    <row r="31" spans="1:38" x14ac:dyDescent="0.45">
      <c r="A31" s="3" t="s">
        <v>219</v>
      </c>
      <c r="B31" s="3" t="s">
        <v>4</v>
      </c>
      <c r="C31" s="3" t="s">
        <v>646</v>
      </c>
      <c r="D31" s="71">
        <v>3.1076899999999998</v>
      </c>
      <c r="E31" s="71">
        <v>5.1781226977503231E-2</v>
      </c>
      <c r="F31" s="71">
        <v>5.7841349832480737E-2</v>
      </c>
      <c r="G31" s="71">
        <v>6.5101823838618025E-2</v>
      </c>
      <c r="H31" s="71">
        <v>7.3772208461589869E-2</v>
      </c>
      <c r="I31" s="71">
        <v>6.3701751397879661E-2</v>
      </c>
      <c r="J31" s="71">
        <v>6.3072032010866461E-2</v>
      </c>
      <c r="K31" s="71">
        <v>7.6402317632425096E-2</v>
      </c>
      <c r="L31" s="71">
        <v>9.0272821560641842E-2</v>
      </c>
      <c r="M31" s="71">
        <v>0.10875332721433616</v>
      </c>
      <c r="N31" s="71">
        <v>0.10721357594754903</v>
      </c>
      <c r="O31" s="71">
        <v>9.8083836633360136E-2</v>
      </c>
      <c r="P31" s="71">
        <v>0.1057047627846327</v>
      </c>
      <c r="Q31" s="71">
        <v>0.11015576089559002</v>
      </c>
      <c r="R31" s="71">
        <v>0.12776749433123677</v>
      </c>
      <c r="S31" s="71">
        <v>9.1234762303579103E-2</v>
      </c>
      <c r="T31" s="71">
        <v>6.9694407970562158E-2</v>
      </c>
      <c r="U31" s="71">
        <v>9.1696540207149041E-2</v>
      </c>
      <c r="V31" s="65">
        <v>4.9539595883218032E-2</v>
      </c>
      <c r="W31" s="65">
        <v>5.7002100020850606E-2</v>
      </c>
      <c r="X31" s="65">
        <v>6.2393443436162176E-2</v>
      </c>
      <c r="Y31" s="65">
        <v>6.9247552427943032E-2</v>
      </c>
      <c r="Z31" s="65">
        <v>6.196190214370239E-2</v>
      </c>
      <c r="AA31" s="65">
        <v>6.1132161806848981E-2</v>
      </c>
      <c r="AB31" s="65">
        <v>7.7966435418899624E-2</v>
      </c>
      <c r="AC31" s="65">
        <v>9.2139859516283534E-2</v>
      </c>
      <c r="AD31" s="65">
        <v>0.1098043368578293</v>
      </c>
      <c r="AE31" s="65">
        <v>0.11114739840798905</v>
      </c>
      <c r="AF31" s="65">
        <v>0.10635784905372499</v>
      </c>
      <c r="AG31" s="65">
        <v>0.11424638554608914</v>
      </c>
      <c r="AH31" s="65">
        <v>0.11901764849368413</v>
      </c>
      <c r="AI31" s="65">
        <v>0.14824778448300627</v>
      </c>
      <c r="AJ31" s="65">
        <v>0.11258221373008502</v>
      </c>
      <c r="AK31" s="65">
        <v>0.10256672853068036</v>
      </c>
      <c r="AL31" s="65">
        <v>0.20008660424300342</v>
      </c>
    </row>
    <row r="32" spans="1:38" x14ac:dyDescent="0.45">
      <c r="A32" s="3" t="s">
        <v>219</v>
      </c>
      <c r="B32" s="3" t="s">
        <v>4</v>
      </c>
      <c r="C32" s="3" t="s">
        <v>647</v>
      </c>
      <c r="D32" s="71">
        <v>1.3239799999999999</v>
      </c>
      <c r="E32" s="71">
        <v>1.8152570772751335E-2</v>
      </c>
      <c r="F32" s="71">
        <v>2.1002883591686596E-2</v>
      </c>
      <c r="G32" s="71">
        <v>2.4933165767956549E-2</v>
      </c>
      <c r="H32" s="71">
        <v>2.9423887499641869E-2</v>
      </c>
      <c r="I32" s="71">
        <v>2.386346517692527E-2</v>
      </c>
      <c r="J32" s="71">
        <v>2.3333591315318862E-2</v>
      </c>
      <c r="K32" s="71">
        <v>2.9054469235894938E-2</v>
      </c>
      <c r="L32" s="71">
        <v>3.4495320547946809E-2</v>
      </c>
      <c r="M32" s="71">
        <v>3.933565392718167E-2</v>
      </c>
      <c r="N32" s="71">
        <v>3.9766444356931628E-2</v>
      </c>
      <c r="O32" s="71">
        <v>4.2756726562413042E-2</v>
      </c>
      <c r="P32" s="71">
        <v>4.767799505205108E-2</v>
      </c>
      <c r="Q32" s="71">
        <v>5.2418820211065947E-2</v>
      </c>
      <c r="R32" s="71">
        <v>5.7960719252004862E-2</v>
      </c>
      <c r="S32" s="71">
        <v>4.0887146315543299E-2</v>
      </c>
      <c r="T32" s="71">
        <v>3.5396771594884621E-2</v>
      </c>
      <c r="U32" s="71">
        <v>5.6050368819801619E-2</v>
      </c>
      <c r="V32" s="65">
        <v>1.7568118164729973E-2</v>
      </c>
      <c r="W32" s="65">
        <v>2.0470652017340059E-2</v>
      </c>
      <c r="X32" s="65">
        <v>2.3973915579028605E-2</v>
      </c>
      <c r="Y32" s="65">
        <v>2.9646857951572798E-2</v>
      </c>
      <c r="Z32" s="65">
        <v>2.1931832047135082E-2</v>
      </c>
      <c r="AA32" s="65">
        <v>2.0959762379744343E-2</v>
      </c>
      <c r="AB32" s="65">
        <v>2.8294159730997841E-2</v>
      </c>
      <c r="AC32" s="65">
        <v>3.1566560390807477E-2</v>
      </c>
      <c r="AD32" s="65">
        <v>3.8020447283386299E-2</v>
      </c>
      <c r="AE32" s="65">
        <v>4.2502143289660871E-2</v>
      </c>
      <c r="AF32" s="65">
        <v>4.3483832500224036E-2</v>
      </c>
      <c r="AG32" s="65">
        <v>5.1109569260625161E-2</v>
      </c>
      <c r="AH32" s="65">
        <v>5.6555933583281801E-2</v>
      </c>
      <c r="AI32" s="65">
        <v>6.2531189944678323E-2</v>
      </c>
      <c r="AJ32" s="65">
        <v>5.0814090054056071E-2</v>
      </c>
      <c r="AK32" s="65">
        <v>5.2797015299328842E-2</v>
      </c>
      <c r="AL32" s="65">
        <v>0.11524392052340242</v>
      </c>
    </row>
    <row r="33" spans="1:38" x14ac:dyDescent="0.45">
      <c r="A33" s="3" t="s">
        <v>219</v>
      </c>
      <c r="B33" s="3" t="s">
        <v>4</v>
      </c>
      <c r="C33" s="3" t="s">
        <v>648</v>
      </c>
      <c r="D33" s="71">
        <v>1.7618199999999999</v>
      </c>
      <c r="E33" s="71">
        <v>3.1213622070826751E-2</v>
      </c>
      <c r="F33" s="71">
        <v>3.5294929639103446E-2</v>
      </c>
      <c r="G33" s="71">
        <v>3.6835181852290559E-2</v>
      </c>
      <c r="H33" s="71">
        <v>4.3406913606407999E-2</v>
      </c>
      <c r="I33" s="71">
        <v>4.0095524266670533E-2</v>
      </c>
      <c r="J33" s="71">
        <v>3.9325037151899604E-2</v>
      </c>
      <c r="K33" s="71">
        <v>4.7166122279048719E-2</v>
      </c>
      <c r="L33" s="71">
        <v>5.3277536216742132E-2</v>
      </c>
      <c r="M33" s="71">
        <v>6.1739697589169154E-2</v>
      </c>
      <c r="N33" s="71">
        <v>5.9238506350968535E-2</v>
      </c>
      <c r="O33" s="71">
        <v>5.4038808968038303E-2</v>
      </c>
      <c r="P33" s="71">
        <v>5.9550076739004781E-2</v>
      </c>
      <c r="Q33" s="71">
        <v>6.6822099101874879E-2</v>
      </c>
      <c r="R33" s="71">
        <v>7.6705503776495043E-2</v>
      </c>
      <c r="S33" s="71">
        <v>5.1490132252399706E-2</v>
      </c>
      <c r="T33" s="71">
        <v>4.0327816154331064E-2</v>
      </c>
      <c r="U33" s="71">
        <v>5.9452491984728802E-2</v>
      </c>
      <c r="V33" s="65">
        <v>3.0607351966457953E-2</v>
      </c>
      <c r="W33" s="65">
        <v>3.2932300929444748E-2</v>
      </c>
      <c r="X33" s="65">
        <v>3.7086184732643766E-2</v>
      </c>
      <c r="Y33" s="65">
        <v>4.082544364532302E-2</v>
      </c>
      <c r="Z33" s="65">
        <v>3.326387801645167E-2</v>
      </c>
      <c r="AA33" s="65">
        <v>3.200989282146318E-2</v>
      </c>
      <c r="AB33" s="65">
        <v>4.2358158129369973E-2</v>
      </c>
      <c r="AC33" s="65">
        <v>4.7560588614932155E-2</v>
      </c>
      <c r="AD33" s="65">
        <v>5.6778969127447135E-2</v>
      </c>
      <c r="AE33" s="65">
        <v>5.5734372968133175E-2</v>
      </c>
      <c r="AF33" s="65">
        <v>5.2990063018440704E-2</v>
      </c>
      <c r="AG33" s="65">
        <v>5.9649824880685529E-2</v>
      </c>
      <c r="AH33" s="65">
        <v>6.7311142557925016E-2</v>
      </c>
      <c r="AI33" s="65">
        <v>8.0193104496515649E-2</v>
      </c>
      <c r="AJ33" s="65">
        <v>5.9257149903742999E-2</v>
      </c>
      <c r="AK33" s="65">
        <v>5.5834061487557374E-2</v>
      </c>
      <c r="AL33" s="65">
        <v>0.12144751270346595</v>
      </c>
    </row>
    <row r="34" spans="1:38" x14ac:dyDescent="0.45">
      <c r="A34" s="3" t="s">
        <v>219</v>
      </c>
      <c r="B34" s="3" t="s">
        <v>4</v>
      </c>
      <c r="C34" s="3" t="s">
        <v>649</v>
      </c>
      <c r="D34" s="71">
        <v>0.75070999999999999</v>
      </c>
      <c r="E34" s="71">
        <v>1.2472279434592247E-2</v>
      </c>
      <c r="F34" s="71">
        <v>1.4533015736935995E-2</v>
      </c>
      <c r="G34" s="71">
        <v>1.5403376519626999E-2</v>
      </c>
      <c r="H34" s="71">
        <v>1.7463905664008461E-2</v>
      </c>
      <c r="I34" s="71">
        <v>1.6933353085907453E-2</v>
      </c>
      <c r="J34" s="71">
        <v>1.7833767476344912E-2</v>
      </c>
      <c r="K34" s="71">
        <v>2.0024099105841093E-2</v>
      </c>
      <c r="L34" s="71">
        <v>2.222433349069303E-2</v>
      </c>
      <c r="M34" s="71">
        <v>2.6045346848228741E-2</v>
      </c>
      <c r="N34" s="71">
        <v>2.5885309481883886E-2</v>
      </c>
      <c r="O34" s="71">
        <v>2.4165176474169089E-2</v>
      </c>
      <c r="P34" s="71">
        <v>2.6596187228631111E-2</v>
      </c>
      <c r="Q34" s="71">
        <v>2.8697411431421772E-2</v>
      </c>
      <c r="R34" s="71">
        <v>3.4688015480853616E-2</v>
      </c>
      <c r="S34" s="71">
        <v>2.2274106235429931E-2</v>
      </c>
      <c r="T34" s="71">
        <v>1.8673954226184435E-2</v>
      </c>
      <c r="U34" s="71">
        <v>2.4996362079247221E-2</v>
      </c>
      <c r="V34" s="65">
        <v>1.1794359133387904E-2</v>
      </c>
      <c r="W34" s="65">
        <v>1.3325958796352538E-2</v>
      </c>
      <c r="X34" s="65">
        <v>1.4926031942550337E-2</v>
      </c>
      <c r="Y34" s="65">
        <v>1.7036912173611574E-2</v>
      </c>
      <c r="Z34" s="65">
        <v>1.2544770845385156E-2</v>
      </c>
      <c r="AA34" s="65">
        <v>1.3115228067422177E-2</v>
      </c>
      <c r="AB34" s="65">
        <v>1.6546913085551444E-2</v>
      </c>
      <c r="AC34" s="65">
        <v>1.9817301269057709E-2</v>
      </c>
      <c r="AD34" s="65">
        <v>2.3918879142113974E-2</v>
      </c>
      <c r="AE34" s="65">
        <v>2.3628991050727473E-2</v>
      </c>
      <c r="AF34" s="65">
        <v>2.1948916397039938E-2</v>
      </c>
      <c r="AG34" s="65">
        <v>2.5290132789250439E-2</v>
      </c>
      <c r="AH34" s="65">
        <v>3.0314211679411257E-2</v>
      </c>
      <c r="AI34" s="65">
        <v>3.5815273059915276E-2</v>
      </c>
      <c r="AJ34" s="65">
        <v>2.6560579356805537E-2</v>
      </c>
      <c r="AK34" s="65">
        <v>2.4590690149777123E-2</v>
      </c>
      <c r="AL34" s="65">
        <v>5.0624851061640136E-2</v>
      </c>
    </row>
    <row r="35" spans="1:38" x14ac:dyDescent="0.45">
      <c r="A35" s="2" t="s">
        <v>217</v>
      </c>
      <c r="B35" s="2" t="s">
        <v>5</v>
      </c>
      <c r="C35" s="2" t="s">
        <v>650</v>
      </c>
      <c r="D35" s="72">
        <v>12.64329</v>
      </c>
      <c r="E35" s="72">
        <v>0.22217244959447588</v>
      </c>
      <c r="F35" s="72">
        <v>0.25119478282534996</v>
      </c>
      <c r="G35" s="72">
        <v>0.27384617141838402</v>
      </c>
      <c r="H35" s="72">
        <v>0.30150823695098311</v>
      </c>
      <c r="I35" s="72">
        <v>0.26638425979216374</v>
      </c>
      <c r="J35" s="72">
        <v>0.2700549243889771</v>
      </c>
      <c r="K35" s="72">
        <v>0.31876885994100385</v>
      </c>
      <c r="L35" s="72">
        <v>0.36890713128726893</v>
      </c>
      <c r="M35" s="72">
        <v>0.42897285822803383</v>
      </c>
      <c r="N35" s="72">
        <v>0.41749006225150537</v>
      </c>
      <c r="O35" s="72">
        <v>0.3948497828863089</v>
      </c>
      <c r="P35" s="72">
        <v>0.42876259172186793</v>
      </c>
      <c r="Q35" s="72">
        <v>0.46177066874462419</v>
      </c>
      <c r="R35" s="72">
        <v>0.52362097015853748</v>
      </c>
      <c r="S35" s="72">
        <v>0.36922752095992895</v>
      </c>
      <c r="T35" s="72">
        <v>0.30890991043231009</v>
      </c>
      <c r="U35" s="72">
        <v>0.4700888184182771</v>
      </c>
      <c r="V35" s="8">
        <v>0.21232135407236605</v>
      </c>
      <c r="W35" s="8">
        <v>0.23954252452032782</v>
      </c>
      <c r="X35" s="8">
        <v>0.2598815900609206</v>
      </c>
      <c r="Y35" s="8">
        <v>0.28754135526886615</v>
      </c>
      <c r="Z35" s="8">
        <v>0.25102377263135439</v>
      </c>
      <c r="AA35" s="8">
        <v>0.25667063352156344</v>
      </c>
      <c r="AB35" s="8">
        <v>0.3047624540606067</v>
      </c>
      <c r="AC35" s="8">
        <v>0.35020543081673111</v>
      </c>
      <c r="AD35" s="8">
        <v>0.40680418504383453</v>
      </c>
      <c r="AE35" s="8">
        <v>0.40016151331371497</v>
      </c>
      <c r="AF35" s="8">
        <v>0.39099084693137376</v>
      </c>
      <c r="AG35" s="8">
        <v>0.42246041914180538</v>
      </c>
      <c r="AH35" s="8">
        <v>0.46303710809277349</v>
      </c>
      <c r="AI35" s="8">
        <v>0.54536686548489566</v>
      </c>
      <c r="AJ35" s="8">
        <v>0.42362549933480337</v>
      </c>
      <c r="AK35" s="8">
        <v>0.42589503857104072</v>
      </c>
      <c r="AL35" s="8">
        <v>0.92646940913302211</v>
      </c>
    </row>
    <row r="36" spans="1:38" x14ac:dyDescent="0.45">
      <c r="A36" s="3" t="s">
        <v>219</v>
      </c>
      <c r="B36" s="3" t="s">
        <v>5</v>
      </c>
      <c r="C36" s="3" t="s">
        <v>651</v>
      </c>
      <c r="D36" s="71">
        <v>4.7103299999999999</v>
      </c>
      <c r="E36" s="71">
        <v>9.0221012987012988E-2</v>
      </c>
      <c r="F36" s="71">
        <v>0.10010110389610391</v>
      </c>
      <c r="G36" s="71">
        <v>0.10551107792207792</v>
      </c>
      <c r="H36" s="71">
        <v>0.11690145454545454</v>
      </c>
      <c r="I36" s="71">
        <v>0.10943119480519481</v>
      </c>
      <c r="J36" s="71">
        <v>0.11099120779220779</v>
      </c>
      <c r="K36" s="71">
        <v>0.12784162337662339</v>
      </c>
      <c r="L36" s="71">
        <v>0.14557164935064934</v>
      </c>
      <c r="M36" s="71">
        <v>0.16880228571428571</v>
      </c>
      <c r="N36" s="71">
        <v>0.16347231168831169</v>
      </c>
      <c r="O36" s="71">
        <v>0.14679251948051947</v>
      </c>
      <c r="P36" s="71">
        <v>0.15576328571428572</v>
      </c>
      <c r="Q36" s="71">
        <v>0.16045405194805196</v>
      </c>
      <c r="R36" s="71">
        <v>0.17686480519480519</v>
      </c>
      <c r="S36" s="71">
        <v>0.12874323376623378</v>
      </c>
      <c r="T36" s="71">
        <v>9.8582493506493507E-2</v>
      </c>
      <c r="U36" s="71">
        <v>0.13919468831168832</v>
      </c>
      <c r="V36" s="65">
        <v>8.877220926664621E-2</v>
      </c>
      <c r="W36" s="65">
        <v>9.7292908867750855E-2</v>
      </c>
      <c r="X36" s="65">
        <v>0.10247324025774779</v>
      </c>
      <c r="Y36" s="65">
        <v>0.11067405032218472</v>
      </c>
      <c r="Z36" s="65">
        <v>0.10875324025774778</v>
      </c>
      <c r="AA36" s="65">
        <v>0.1110720988033139</v>
      </c>
      <c r="AB36" s="65">
        <v>0.13006379257440934</v>
      </c>
      <c r="AC36" s="65">
        <v>0.1456235716477447</v>
      </c>
      <c r="AD36" s="65">
        <v>0.16901478674440013</v>
      </c>
      <c r="AE36" s="65">
        <v>0.16531537588217246</v>
      </c>
      <c r="AF36" s="65">
        <v>0.15403648051549554</v>
      </c>
      <c r="AG36" s="65">
        <v>0.16192817428659098</v>
      </c>
      <c r="AH36" s="65">
        <v>0.16757100951212028</v>
      </c>
      <c r="AI36" s="65">
        <v>0.19443167229211417</v>
      </c>
      <c r="AJ36" s="65">
        <v>0.14767957348880026</v>
      </c>
      <c r="AK36" s="65">
        <v>0.1356117459343357</v>
      </c>
      <c r="AL36" s="65">
        <v>0.27477606934642529</v>
      </c>
    </row>
    <row r="37" spans="1:38" x14ac:dyDescent="0.45">
      <c r="A37" s="3" t="s">
        <v>219</v>
      </c>
      <c r="B37" s="3" t="s">
        <v>5</v>
      </c>
      <c r="C37" s="3" t="s">
        <v>652</v>
      </c>
      <c r="D37" s="71">
        <v>2.23549</v>
      </c>
      <c r="E37" s="71">
        <v>3.9901207022677396E-2</v>
      </c>
      <c r="F37" s="71">
        <v>4.6591463057790779E-2</v>
      </c>
      <c r="G37" s="71">
        <v>5.1351353328456473E-2</v>
      </c>
      <c r="H37" s="71">
        <v>5.4061865398683247E-2</v>
      </c>
      <c r="I37" s="71">
        <v>4.6851572787125088E-2</v>
      </c>
      <c r="J37" s="71">
        <v>4.802164594001463E-2</v>
      </c>
      <c r="K37" s="71">
        <v>5.8322048280907091E-2</v>
      </c>
      <c r="L37" s="71">
        <v>6.9092212874908548E-2</v>
      </c>
      <c r="M37" s="71">
        <v>8.0812121433796638E-2</v>
      </c>
      <c r="N37" s="71">
        <v>7.5142450621799556E-2</v>
      </c>
      <c r="O37" s="71">
        <v>7.0132505486466712E-2</v>
      </c>
      <c r="P37" s="71">
        <v>7.2874535479151431E-2</v>
      </c>
      <c r="Q37" s="71">
        <v>7.8904809802487194E-2</v>
      </c>
      <c r="R37" s="71">
        <v>8.7595449890270669E-2</v>
      </c>
      <c r="S37" s="71">
        <v>6.3583401609363571E-2</v>
      </c>
      <c r="T37" s="71">
        <v>5.3373639356254568E-2</v>
      </c>
      <c r="U37" s="71">
        <v>8.3017717629846374E-2</v>
      </c>
      <c r="V37" s="65">
        <v>3.8311659657068911E-2</v>
      </c>
      <c r="W37" s="65">
        <v>4.3101688773859594E-2</v>
      </c>
      <c r="X37" s="65">
        <v>4.7662766095114849E-2</v>
      </c>
      <c r="Y37" s="65">
        <v>5.1482736978324166E-2</v>
      </c>
      <c r="Z37" s="65">
        <v>4.3062125525719828E-2</v>
      </c>
      <c r="AA37" s="65">
        <v>4.4881892591394371E-2</v>
      </c>
      <c r="AB37" s="65">
        <v>5.4402562277580072E-2</v>
      </c>
      <c r="AC37" s="65">
        <v>6.3502649627952129E-2</v>
      </c>
      <c r="AD37" s="65">
        <v>7.2903202846975088E-2</v>
      </c>
      <c r="AE37" s="65">
        <v>6.9043144613393725E-2</v>
      </c>
      <c r="AF37" s="65">
        <v>6.7024280168230338E-2</v>
      </c>
      <c r="AG37" s="65">
        <v>7.0036056292461984E-2</v>
      </c>
      <c r="AH37" s="65">
        <v>7.8237337431252024E-2</v>
      </c>
      <c r="AI37" s="65">
        <v>9.3187483015205436E-2</v>
      </c>
      <c r="AJ37" s="65">
        <v>7.6026988029763834E-2</v>
      </c>
      <c r="AK37" s="65">
        <v>7.581861857004206E-2</v>
      </c>
      <c r="AL37" s="65">
        <v>0.1671748075056616</v>
      </c>
    </row>
    <row r="38" spans="1:38" x14ac:dyDescent="0.45">
      <c r="A38" s="3" t="s">
        <v>219</v>
      </c>
      <c r="B38" s="3" t="s">
        <v>5</v>
      </c>
      <c r="C38" s="3" t="s">
        <v>653</v>
      </c>
      <c r="D38" s="71">
        <v>1.3460300000000001</v>
      </c>
      <c r="E38" s="71">
        <v>2.3879999999999998E-2</v>
      </c>
      <c r="F38" s="71">
        <v>2.7570000000000001E-2</v>
      </c>
      <c r="G38" s="71">
        <v>2.9829999999999999E-2</v>
      </c>
      <c r="H38" s="71">
        <v>3.2500000000000001E-2</v>
      </c>
      <c r="I38" s="71">
        <v>2.7529999999999999E-2</v>
      </c>
      <c r="J38" s="71">
        <v>2.8819999999999998E-2</v>
      </c>
      <c r="K38" s="71">
        <v>3.56E-2</v>
      </c>
      <c r="L38" s="71">
        <v>4.0500000000000001E-2</v>
      </c>
      <c r="M38" s="71">
        <v>4.6129999999999997E-2</v>
      </c>
      <c r="N38" s="71">
        <v>4.088E-2</v>
      </c>
      <c r="O38" s="71">
        <v>3.9510000000000003E-2</v>
      </c>
      <c r="P38" s="71">
        <v>4.5539999999999997E-2</v>
      </c>
      <c r="Q38" s="71">
        <v>5.006E-2</v>
      </c>
      <c r="R38" s="71">
        <v>5.6140000000000002E-2</v>
      </c>
      <c r="S38" s="71">
        <v>3.8980000000000001E-2</v>
      </c>
      <c r="T38" s="71">
        <v>3.4009999999999999E-2</v>
      </c>
      <c r="U38" s="71">
        <v>5.6140000000000002E-2</v>
      </c>
      <c r="V38" s="65">
        <v>2.2700000000000001E-2</v>
      </c>
      <c r="W38" s="65">
        <v>2.5669999999999998E-2</v>
      </c>
      <c r="X38" s="65">
        <v>2.7900000000000001E-2</v>
      </c>
      <c r="Y38" s="65">
        <v>3.1460000000000002E-2</v>
      </c>
      <c r="Z38" s="65">
        <v>2.4070000000000001E-2</v>
      </c>
      <c r="AA38" s="65">
        <v>2.58E-2</v>
      </c>
      <c r="AB38" s="65">
        <v>3.0980000000000001E-2</v>
      </c>
      <c r="AC38" s="65">
        <v>3.7280000000000001E-2</v>
      </c>
      <c r="AD38" s="65">
        <v>4.19E-2</v>
      </c>
      <c r="AE38" s="65">
        <v>3.857E-2</v>
      </c>
      <c r="AF38" s="65">
        <v>3.8309999999999997E-2</v>
      </c>
      <c r="AG38" s="65">
        <v>4.4290000000000003E-2</v>
      </c>
      <c r="AH38" s="65">
        <v>4.9579999999999999E-2</v>
      </c>
      <c r="AI38" s="65">
        <v>5.663E-2</v>
      </c>
      <c r="AJ38" s="65">
        <v>4.3529999999999999E-2</v>
      </c>
      <c r="AK38" s="65">
        <v>4.6460000000000001E-2</v>
      </c>
      <c r="AL38" s="65">
        <v>0.10728</v>
      </c>
    </row>
    <row r="39" spans="1:38" x14ac:dyDescent="0.45">
      <c r="A39" s="3" t="s">
        <v>219</v>
      </c>
      <c r="B39" s="3" t="s">
        <v>5</v>
      </c>
      <c r="C39" s="3" t="s">
        <v>654</v>
      </c>
      <c r="D39" s="71">
        <v>1.2705299999999999</v>
      </c>
      <c r="E39" s="71">
        <v>2.0589481837606834E-2</v>
      </c>
      <c r="F39" s="71">
        <v>2.4349815705128203E-2</v>
      </c>
      <c r="G39" s="71">
        <v>2.734168536324786E-2</v>
      </c>
      <c r="H39" s="71">
        <v>2.9310616987179489E-2</v>
      </c>
      <c r="I39" s="71">
        <v>2.422894764957265E-2</v>
      </c>
      <c r="J39" s="71">
        <v>2.3259415064102562E-2</v>
      </c>
      <c r="K39" s="71">
        <v>3.0291885683760685E-2</v>
      </c>
      <c r="L39" s="71">
        <v>3.6186826923076926E-2</v>
      </c>
      <c r="M39" s="71">
        <v>4.0576359508547009E-2</v>
      </c>
      <c r="N39" s="71">
        <v>3.7133755341880341E-2</v>
      </c>
      <c r="O39" s="71">
        <v>3.844255341880342E-2</v>
      </c>
      <c r="P39" s="71">
        <v>4.5948696581196581E-2</v>
      </c>
      <c r="Q39" s="71">
        <v>5.0560365918803418E-2</v>
      </c>
      <c r="R39" s="71">
        <v>5.9595373931623938E-2</v>
      </c>
      <c r="S39" s="71">
        <v>3.840809561965812E-2</v>
      </c>
      <c r="T39" s="71">
        <v>3.3283888888888884E-2</v>
      </c>
      <c r="U39" s="71">
        <v>5.6492235576923074E-2</v>
      </c>
      <c r="V39" s="65">
        <v>1.8204954954954954E-2</v>
      </c>
      <c r="W39" s="65">
        <v>2.2705030030030028E-2</v>
      </c>
      <c r="X39" s="65">
        <v>2.5955930930930932E-2</v>
      </c>
      <c r="Y39" s="65">
        <v>2.8056043543543543E-2</v>
      </c>
      <c r="Z39" s="65">
        <v>2.1354204204204204E-2</v>
      </c>
      <c r="AA39" s="65">
        <v>2.0994917417417418E-2</v>
      </c>
      <c r="AB39" s="65">
        <v>2.7736193693693696E-2</v>
      </c>
      <c r="AC39" s="65">
        <v>3.2666944444444443E-2</v>
      </c>
      <c r="AD39" s="65">
        <v>3.7637695195195199E-2</v>
      </c>
      <c r="AE39" s="65">
        <v>3.5166569069069072E-2</v>
      </c>
      <c r="AF39" s="65">
        <v>3.7879234234234234E-2</v>
      </c>
      <c r="AG39" s="65">
        <v>4.3289384384384386E-2</v>
      </c>
      <c r="AH39" s="65">
        <v>4.9392349849849852E-2</v>
      </c>
      <c r="AI39" s="65">
        <v>5.6593813813813815E-2</v>
      </c>
      <c r="AJ39" s="65">
        <v>4.1210435435435441E-2</v>
      </c>
      <c r="AK39" s="65">
        <v>4.4510097597597595E-2</v>
      </c>
      <c r="AL39" s="65">
        <v>0.1111762012012012</v>
      </c>
    </row>
    <row r="40" spans="1:38" x14ac:dyDescent="0.45">
      <c r="A40" s="3" t="s">
        <v>219</v>
      </c>
      <c r="B40" s="3" t="s">
        <v>5</v>
      </c>
      <c r="C40" s="3" t="s">
        <v>655</v>
      </c>
      <c r="D40" s="71">
        <v>0.62468999999999997</v>
      </c>
      <c r="E40" s="71">
        <v>9.4400000000000005E-3</v>
      </c>
      <c r="F40" s="71">
        <v>1.0109999999999999E-2</v>
      </c>
      <c r="G40" s="71">
        <v>1.1639999999999999E-2</v>
      </c>
      <c r="H40" s="71">
        <v>1.418E-2</v>
      </c>
      <c r="I40" s="71">
        <v>1.217E-2</v>
      </c>
      <c r="J40" s="71">
        <v>1.221E-2</v>
      </c>
      <c r="K40" s="71">
        <v>1.345E-2</v>
      </c>
      <c r="L40" s="71">
        <v>1.5140000000000001E-2</v>
      </c>
      <c r="M40" s="71">
        <v>1.8859999999999998E-2</v>
      </c>
      <c r="N40" s="71">
        <v>2.0250000000000001E-2</v>
      </c>
      <c r="O40" s="71">
        <v>2.06E-2</v>
      </c>
      <c r="P40" s="71">
        <v>2.1690000000000001E-2</v>
      </c>
      <c r="Q40" s="71">
        <v>2.3140000000000001E-2</v>
      </c>
      <c r="R40" s="71">
        <v>2.8709999999999999E-2</v>
      </c>
      <c r="S40" s="71">
        <v>2.0080000000000001E-2</v>
      </c>
      <c r="T40" s="71">
        <v>1.915E-2</v>
      </c>
      <c r="U40" s="71">
        <v>2.963E-2</v>
      </c>
      <c r="V40" s="65">
        <v>8.3999999999999995E-3</v>
      </c>
      <c r="W40" s="65">
        <v>9.5600000000000008E-3</v>
      </c>
      <c r="X40" s="65">
        <v>1.1010000000000001E-2</v>
      </c>
      <c r="Y40" s="65">
        <v>1.3270000000000001E-2</v>
      </c>
      <c r="Z40" s="65">
        <v>1.0970000000000001E-2</v>
      </c>
      <c r="AA40" s="65">
        <v>1.1089999999999999E-2</v>
      </c>
      <c r="AB40" s="65">
        <v>1.17E-2</v>
      </c>
      <c r="AC40" s="65">
        <v>1.371E-2</v>
      </c>
      <c r="AD40" s="65">
        <v>1.8079999999999999E-2</v>
      </c>
      <c r="AE40" s="65">
        <v>1.8589999999999999E-2</v>
      </c>
      <c r="AF40" s="65">
        <v>1.984E-2</v>
      </c>
      <c r="AG40" s="65">
        <v>2.1080000000000002E-2</v>
      </c>
      <c r="AH40" s="65">
        <v>2.307E-2</v>
      </c>
      <c r="AI40" s="65">
        <v>2.929E-2</v>
      </c>
      <c r="AJ40" s="65">
        <v>2.3140000000000001E-2</v>
      </c>
      <c r="AK40" s="65">
        <v>2.5520000000000001E-2</v>
      </c>
      <c r="AL40" s="65">
        <v>5.5919999999999997E-2</v>
      </c>
    </row>
    <row r="41" spans="1:38" x14ac:dyDescent="0.45">
      <c r="A41" s="3" t="s">
        <v>219</v>
      </c>
      <c r="B41" s="3" t="s">
        <v>5</v>
      </c>
      <c r="C41" s="3" t="s">
        <v>656</v>
      </c>
      <c r="D41" s="71">
        <v>0.46711000000000003</v>
      </c>
      <c r="E41" s="71">
        <v>7.0734106648199443E-3</v>
      </c>
      <c r="F41" s="71">
        <v>7.7436357340720224E-3</v>
      </c>
      <c r="G41" s="71">
        <v>8.3738088642659279E-3</v>
      </c>
      <c r="H41" s="71">
        <v>9.6242070637119117E-3</v>
      </c>
      <c r="I41" s="71">
        <v>9.0643455678670361E-3</v>
      </c>
      <c r="J41" s="71">
        <v>9.4837049861495847E-3</v>
      </c>
      <c r="K41" s="71">
        <v>1.0084241689750693E-2</v>
      </c>
      <c r="L41" s="71">
        <v>1.1925297783933518E-2</v>
      </c>
      <c r="M41" s="71">
        <v>1.4226371191135734E-2</v>
      </c>
      <c r="N41" s="71">
        <v>1.4886734764542936E-2</v>
      </c>
      <c r="O41" s="71">
        <v>1.5196596260387812E-2</v>
      </c>
      <c r="P41" s="71">
        <v>1.5627704293628808E-2</v>
      </c>
      <c r="Q41" s="71">
        <v>1.801865650969529E-2</v>
      </c>
      <c r="R41" s="71">
        <v>2.1300093490304706E-2</v>
      </c>
      <c r="S41" s="71">
        <v>1.5107254155124653E-2</v>
      </c>
      <c r="T41" s="71">
        <v>1.4345903739612188E-2</v>
      </c>
      <c r="U41" s="71">
        <v>2.0318033240997228E-2</v>
      </c>
      <c r="V41" s="65">
        <v>7.2681794871794873E-3</v>
      </c>
      <c r="W41" s="65">
        <v>7.639201923076923E-3</v>
      </c>
      <c r="X41" s="65">
        <v>8.1491089743589741E-3</v>
      </c>
      <c r="Y41" s="65">
        <v>9.8129198717948722E-3</v>
      </c>
      <c r="Z41" s="65">
        <v>8.4403637820512824E-3</v>
      </c>
      <c r="AA41" s="65">
        <v>8.1202708333333335E-3</v>
      </c>
      <c r="AB41" s="65">
        <v>9.4108749999999991E-3</v>
      </c>
      <c r="AC41" s="65">
        <v>1.0471943910256409E-2</v>
      </c>
      <c r="AD41" s="65">
        <v>1.3086080128205129E-2</v>
      </c>
      <c r="AE41" s="65">
        <v>1.2954778846153845E-2</v>
      </c>
      <c r="AF41" s="65">
        <v>1.4689008012820514E-2</v>
      </c>
      <c r="AG41" s="65">
        <v>1.4848961538461538E-2</v>
      </c>
      <c r="AH41" s="65">
        <v>1.6830634615384615E-2</v>
      </c>
      <c r="AI41" s="65">
        <v>2.3137931089743588E-2</v>
      </c>
      <c r="AJ41" s="65">
        <v>1.8761750000000001E-2</v>
      </c>
      <c r="AK41" s="65">
        <v>2.0503190705128203E-2</v>
      </c>
      <c r="AL41" s="65">
        <v>4.0584801282051282E-2</v>
      </c>
    </row>
    <row r="42" spans="1:38" x14ac:dyDescent="0.45">
      <c r="A42" s="3" t="s">
        <v>219</v>
      </c>
      <c r="B42" s="3" t="s">
        <v>5</v>
      </c>
      <c r="C42" s="3" t="s">
        <v>657</v>
      </c>
      <c r="D42" s="71">
        <v>0.83289000000000002</v>
      </c>
      <c r="E42" s="71">
        <v>1.3221853546910755E-2</v>
      </c>
      <c r="F42" s="71">
        <v>1.4402505720823799E-2</v>
      </c>
      <c r="G42" s="71">
        <v>1.5511922196796339E-2</v>
      </c>
      <c r="H42" s="71">
        <v>1.9252814645308924E-2</v>
      </c>
      <c r="I42" s="71">
        <v>1.5942299771167047E-2</v>
      </c>
      <c r="J42" s="71">
        <v>1.6292196796338674E-2</v>
      </c>
      <c r="K42" s="71">
        <v>1.8042231121281466E-2</v>
      </c>
      <c r="L42" s="71">
        <v>2.1012711670480549E-2</v>
      </c>
      <c r="M42" s="71">
        <v>2.5383741418764302E-2</v>
      </c>
      <c r="N42" s="71">
        <v>2.7593672768878717E-2</v>
      </c>
      <c r="O42" s="71">
        <v>2.7223432494279179E-2</v>
      </c>
      <c r="P42" s="71">
        <v>2.8054530892448512E-2</v>
      </c>
      <c r="Q42" s="71">
        <v>3.1895526315789478E-2</v>
      </c>
      <c r="R42" s="71">
        <v>3.9266864988558352E-2</v>
      </c>
      <c r="S42" s="71">
        <v>2.8224084668192217E-2</v>
      </c>
      <c r="T42" s="71">
        <v>2.5633707093821508E-2</v>
      </c>
      <c r="U42" s="71">
        <v>3.6445903890160176E-2</v>
      </c>
      <c r="V42" s="65">
        <v>1.2276026151222285E-2</v>
      </c>
      <c r="W42" s="65">
        <v>1.3637276861853325E-2</v>
      </c>
      <c r="X42" s="65">
        <v>1.5168527572484365E-2</v>
      </c>
      <c r="Y42" s="65">
        <v>1.7047390562819786E-2</v>
      </c>
      <c r="Z42" s="65">
        <v>1.413636725412166E-2</v>
      </c>
      <c r="AA42" s="65">
        <v>1.3835343945423535E-2</v>
      </c>
      <c r="AB42" s="65">
        <v>1.6745798749289369E-2</v>
      </c>
      <c r="AC42" s="65">
        <v>1.9308641273450822E-2</v>
      </c>
      <c r="AD42" s="65">
        <v>2.2749550881182492E-2</v>
      </c>
      <c r="AE42" s="65">
        <v>2.4810460488914155E-2</v>
      </c>
      <c r="AF42" s="65">
        <v>2.4290005685048324E-2</v>
      </c>
      <c r="AG42" s="65">
        <v>2.7123416714042069E-2</v>
      </c>
      <c r="AH42" s="65">
        <v>3.1578192154633318E-2</v>
      </c>
      <c r="AI42" s="65">
        <v>3.9609101762364977E-2</v>
      </c>
      <c r="AJ42" s="65">
        <v>3.2864440022740193E-2</v>
      </c>
      <c r="AK42" s="65">
        <v>3.457330301307561E-2</v>
      </c>
      <c r="AL42" s="65">
        <v>6.9736156907333716E-2</v>
      </c>
    </row>
    <row r="43" spans="1:38" x14ac:dyDescent="0.45">
      <c r="A43" s="3" t="s">
        <v>219</v>
      </c>
      <c r="B43" s="3" t="s">
        <v>5</v>
      </c>
      <c r="C43" s="3" t="s">
        <v>658</v>
      </c>
      <c r="D43" s="71">
        <v>0.59899999999999998</v>
      </c>
      <c r="E43" s="71">
        <v>9.9043203526818519E-3</v>
      </c>
      <c r="F43" s="71">
        <v>1.1314937545922117E-2</v>
      </c>
      <c r="G43" s="71">
        <v>1.3084628949301982E-2</v>
      </c>
      <c r="H43" s="71">
        <v>1.4165760470242469E-2</v>
      </c>
      <c r="I43" s="71">
        <v>1.1764526083761939E-2</v>
      </c>
      <c r="J43" s="71">
        <v>1.1165349008082293E-2</v>
      </c>
      <c r="K43" s="71">
        <v>1.3325246142542248E-2</v>
      </c>
      <c r="L43" s="71">
        <v>1.5356480529022779E-2</v>
      </c>
      <c r="M43" s="71">
        <v>1.8139566495224101E-2</v>
      </c>
      <c r="N43" s="71">
        <v>2.0698743570903747E-2</v>
      </c>
      <c r="O43" s="71">
        <v>1.8889463629684057E-2</v>
      </c>
      <c r="P43" s="71">
        <v>2.3000698016164587E-2</v>
      </c>
      <c r="Q43" s="71">
        <v>2.4263372520205731E-2</v>
      </c>
      <c r="R43" s="71">
        <v>2.7204092578986039E-2</v>
      </c>
      <c r="S43" s="71">
        <v>1.8538743570903748E-2</v>
      </c>
      <c r="T43" s="71">
        <v>1.525781778104335E-2</v>
      </c>
      <c r="U43" s="71">
        <v>2.3426252755326962E-2</v>
      </c>
      <c r="V43" s="65">
        <v>9.2068372817378542E-3</v>
      </c>
      <c r="W43" s="65">
        <v>1.0816228037640967E-2</v>
      </c>
      <c r="X43" s="65">
        <v>1.1447502923481007E-2</v>
      </c>
      <c r="Y43" s="65">
        <v>1.4079046224995739E-2</v>
      </c>
      <c r="Z43" s="65">
        <v>1.0886030990670962E-2</v>
      </c>
      <c r="AA43" s="65">
        <v>1.1446854862903321E-2</v>
      </c>
      <c r="AB43" s="65">
        <v>1.3069028121808863E-2</v>
      </c>
      <c r="AC43" s="65">
        <v>1.4898184058303992E-2</v>
      </c>
      <c r="AD43" s="65">
        <v>1.6611288764520331E-2</v>
      </c>
      <c r="AE43" s="65">
        <v>1.9261504958720029E-2</v>
      </c>
      <c r="AF43" s="65">
        <v>1.8242310727765516E-2</v>
      </c>
      <c r="AG43" s="65">
        <v>2.113651242008158E-2</v>
      </c>
      <c r="AH43" s="65">
        <v>2.3876659333662228E-2</v>
      </c>
      <c r="AI43" s="65">
        <v>2.6150284334105298E-2</v>
      </c>
      <c r="AJ43" s="65">
        <v>2.0044861543488411E-2</v>
      </c>
      <c r="AK43" s="65">
        <v>2.0947213746177078E-2</v>
      </c>
      <c r="AL43" s="65">
        <v>4.7379651669936823E-2</v>
      </c>
    </row>
    <row r="44" spans="1:38" x14ac:dyDescent="0.45">
      <c r="A44" s="3" t="s">
        <v>219</v>
      </c>
      <c r="B44" s="3" t="s">
        <v>5</v>
      </c>
      <c r="C44" s="3" t="s">
        <v>659</v>
      </c>
      <c r="D44" s="71">
        <v>0.55722000000000005</v>
      </c>
      <c r="E44" s="71">
        <v>7.9411631827660759E-3</v>
      </c>
      <c r="F44" s="71">
        <v>9.0113211655091924E-3</v>
      </c>
      <c r="G44" s="71">
        <v>1.12016947942375E-2</v>
      </c>
      <c r="H44" s="71">
        <v>1.1511517840402535E-2</v>
      </c>
      <c r="I44" s="71">
        <v>9.4013731274751756E-3</v>
      </c>
      <c r="J44" s="71">
        <v>9.8114048020815411E-3</v>
      </c>
      <c r="K44" s="71">
        <v>1.1811583646138248E-2</v>
      </c>
      <c r="L44" s="71">
        <v>1.4121952155197156E-2</v>
      </c>
      <c r="M44" s="71">
        <v>1.6042412466280204E-2</v>
      </c>
      <c r="N44" s="71">
        <v>1.743239349518835E-2</v>
      </c>
      <c r="O44" s="71">
        <v>1.8062712116168281E-2</v>
      </c>
      <c r="P44" s="71">
        <v>2.0263140744992251E-2</v>
      </c>
      <c r="Q44" s="71">
        <v>2.4473885729591152E-2</v>
      </c>
      <c r="R44" s="71">
        <v>2.69442900839886E-2</v>
      </c>
      <c r="S44" s="71">
        <v>1.7562707570452852E-2</v>
      </c>
      <c r="T44" s="71">
        <v>1.5272460066196024E-2</v>
      </c>
      <c r="U44" s="71">
        <v>2.5423987013334863E-2</v>
      </c>
      <c r="V44" s="65">
        <v>7.1814872735563575E-3</v>
      </c>
      <c r="W44" s="65">
        <v>9.1201900261161546E-3</v>
      </c>
      <c r="X44" s="65">
        <v>1.0114513306802637E-2</v>
      </c>
      <c r="Y44" s="65">
        <v>1.1659167765203333E-2</v>
      </c>
      <c r="Z44" s="65">
        <v>9.3514406168387024E-3</v>
      </c>
      <c r="AA44" s="65">
        <v>9.4292550677776386E-3</v>
      </c>
      <c r="AB44" s="65">
        <v>1.0654203643825395E-2</v>
      </c>
      <c r="AC44" s="65">
        <v>1.2743495854578618E-2</v>
      </c>
      <c r="AD44" s="65">
        <v>1.4821580483356134E-2</v>
      </c>
      <c r="AE44" s="65">
        <v>1.6449679455291629E-2</v>
      </c>
      <c r="AF44" s="65">
        <v>1.6679527587779297E-2</v>
      </c>
      <c r="AG44" s="65">
        <v>1.8727913505782866E-2</v>
      </c>
      <c r="AH44" s="65">
        <v>2.2900925195871159E-2</v>
      </c>
      <c r="AI44" s="65">
        <v>2.6336579177548402E-2</v>
      </c>
      <c r="AJ44" s="65">
        <v>2.0367450814575298E-2</v>
      </c>
      <c r="AK44" s="65">
        <v>2.1950869004684327E-2</v>
      </c>
      <c r="AL44" s="65">
        <v>5.2441721220412053E-2</v>
      </c>
    </row>
    <row r="45" spans="1:38" x14ac:dyDescent="0.45">
      <c r="A45" s="2" t="s">
        <v>217</v>
      </c>
      <c r="B45" s="2" t="s">
        <v>6</v>
      </c>
      <c r="C45" s="2" t="s">
        <v>660</v>
      </c>
      <c r="D45" s="72">
        <v>23.120799999999999</v>
      </c>
      <c r="E45" s="72">
        <v>0.45991574952711467</v>
      </c>
      <c r="F45" s="72">
        <v>0.49393864609421734</v>
      </c>
      <c r="G45" s="72">
        <v>0.51630864515733899</v>
      </c>
      <c r="H45" s="72">
        <v>0.56615866268193926</v>
      </c>
      <c r="I45" s="72">
        <v>0.58720364728660246</v>
      </c>
      <c r="J45" s="72">
        <v>0.60696158875337947</v>
      </c>
      <c r="K45" s="72">
        <v>0.69962544283339001</v>
      </c>
      <c r="L45" s="72">
        <v>0.77323200955113669</v>
      </c>
      <c r="M45" s="72">
        <v>0.86855191115381358</v>
      </c>
      <c r="N45" s="72">
        <v>0.82622298621689161</v>
      </c>
      <c r="O45" s="72">
        <v>0.71700006070406797</v>
      </c>
      <c r="P45" s="72">
        <v>0.72236968849037497</v>
      </c>
      <c r="Q45" s="72">
        <v>0.76906444756837622</v>
      </c>
      <c r="R45" s="72">
        <v>0.88673457999408334</v>
      </c>
      <c r="S45" s="72">
        <v>0.61192334432784767</v>
      </c>
      <c r="T45" s="72">
        <v>0.49144064637777912</v>
      </c>
      <c r="U45" s="72">
        <v>0.68443794328164653</v>
      </c>
      <c r="V45" s="8">
        <v>0.43284642740242008</v>
      </c>
      <c r="W45" s="8">
        <v>0.47198885058374079</v>
      </c>
      <c r="X45" s="8">
        <v>0.48932350443303496</v>
      </c>
      <c r="Y45" s="8">
        <v>0.53379773266517094</v>
      </c>
      <c r="Z45" s="8">
        <v>0.55845303323654583</v>
      </c>
      <c r="AA45" s="8">
        <v>0.58338175987455687</v>
      </c>
      <c r="AB45" s="8">
        <v>0.68027898160410494</v>
      </c>
      <c r="AC45" s="8">
        <v>0.75138824994386388</v>
      </c>
      <c r="AD45" s="8">
        <v>0.83632353782047808</v>
      </c>
      <c r="AE45" s="8">
        <v>0.79441584879829752</v>
      </c>
      <c r="AF45" s="8">
        <v>0.70982632779086363</v>
      </c>
      <c r="AG45" s="8">
        <v>0.72912369681950917</v>
      </c>
      <c r="AH45" s="8">
        <v>0.78163018335015411</v>
      </c>
      <c r="AI45" s="8">
        <v>0.92855414743465226</v>
      </c>
      <c r="AJ45" s="8">
        <v>0.67453313148657879</v>
      </c>
      <c r="AK45" s="8">
        <v>0.61232603142538256</v>
      </c>
      <c r="AL45" s="8">
        <v>1.2715185553306456</v>
      </c>
    </row>
    <row r="46" spans="1:38" x14ac:dyDescent="0.45">
      <c r="A46" s="3" t="s">
        <v>219</v>
      </c>
      <c r="B46" s="3" t="s">
        <v>6</v>
      </c>
      <c r="C46" s="3" t="s">
        <v>661</v>
      </c>
      <c r="D46" s="71">
        <v>1.7397499999999999</v>
      </c>
      <c r="E46" s="71">
        <v>2.888945752082268E-2</v>
      </c>
      <c r="F46" s="71">
        <v>3.4001524687095941E-2</v>
      </c>
      <c r="G46" s="71">
        <v>3.7280837349531165E-2</v>
      </c>
      <c r="H46" s="71">
        <v>4.312933907261577E-2</v>
      </c>
      <c r="I46" s="71">
        <v>4.0194609677564878E-2</v>
      </c>
      <c r="J46" s="71">
        <v>4.0173923945714618E-2</v>
      </c>
      <c r="K46" s="71">
        <v>4.7806491024438222E-2</v>
      </c>
      <c r="L46" s="71">
        <v>5.3480855539982677E-2</v>
      </c>
      <c r="M46" s="71">
        <v>5.8269212741115246E-2</v>
      </c>
      <c r="N46" s="71">
        <v>5.357957280347813E-2</v>
      </c>
      <c r="O46" s="71">
        <v>4.8617448091455379E-2</v>
      </c>
      <c r="P46" s="71">
        <v>5.7476074876761415E-2</v>
      </c>
      <c r="Q46" s="71">
        <v>6.9828803352731894E-2</v>
      </c>
      <c r="R46" s="71">
        <v>8.1654731574234862E-2</v>
      </c>
      <c r="S46" s="71">
        <v>5.4409873714377034E-2</v>
      </c>
      <c r="T46" s="71">
        <v>4.3978605765738484E-2</v>
      </c>
      <c r="U46" s="71">
        <v>6.7128638262341639E-2</v>
      </c>
      <c r="V46" s="65">
        <v>2.7759389516482446E-2</v>
      </c>
      <c r="W46" s="65">
        <v>3.196091341237766E-2</v>
      </c>
      <c r="X46" s="65">
        <v>3.548431608194965E-2</v>
      </c>
      <c r="Y46" s="65">
        <v>3.8636784842601163E-2</v>
      </c>
      <c r="Z46" s="65">
        <v>3.4952437308272875E-2</v>
      </c>
      <c r="AA46" s="65">
        <v>3.4861828635511516E-2</v>
      </c>
      <c r="AB46" s="65">
        <v>4.3736587104981253E-2</v>
      </c>
      <c r="AC46" s="65">
        <v>4.7284252370721133E-2</v>
      </c>
      <c r="AD46" s="65">
        <v>5.4508484564444661E-2</v>
      </c>
      <c r="AE46" s="65">
        <v>4.9980169952402974E-2</v>
      </c>
      <c r="AF46" s="65">
        <v>4.8179319566514098E-2</v>
      </c>
      <c r="AG46" s="65">
        <v>5.706442083191314E-2</v>
      </c>
      <c r="AH46" s="65">
        <v>6.7358522301212448E-2</v>
      </c>
      <c r="AI46" s="65">
        <v>8.0896113189000335E-2</v>
      </c>
      <c r="AJ46" s="65">
        <v>5.48016268351025E-2</v>
      </c>
      <c r="AK46" s="65">
        <v>4.9743431991649226E-2</v>
      </c>
      <c r="AL46" s="65">
        <v>0.12264140149486291</v>
      </c>
    </row>
    <row r="47" spans="1:38" x14ac:dyDescent="0.45">
      <c r="A47" s="3" t="s">
        <v>219</v>
      </c>
      <c r="B47" s="3" t="s">
        <v>6</v>
      </c>
      <c r="C47" s="3" t="s">
        <v>662</v>
      </c>
      <c r="D47" s="71">
        <v>15.11956</v>
      </c>
      <c r="E47" s="71">
        <v>0.32565629200629204</v>
      </c>
      <c r="F47" s="71">
        <v>0.34010712140712146</v>
      </c>
      <c r="G47" s="71">
        <v>0.34492780780780785</v>
      </c>
      <c r="H47" s="71">
        <v>0.37407932360932361</v>
      </c>
      <c r="I47" s="71">
        <v>0.41146903760903764</v>
      </c>
      <c r="J47" s="71">
        <v>0.42687766480766481</v>
      </c>
      <c r="K47" s="71">
        <v>0.48453895180895185</v>
      </c>
      <c r="L47" s="71">
        <v>0.52733115401115405</v>
      </c>
      <c r="M47" s="71">
        <v>0.6046326984126984</v>
      </c>
      <c r="N47" s="71">
        <v>0.58066341341341343</v>
      </c>
      <c r="O47" s="71">
        <v>0.48329261261261264</v>
      </c>
      <c r="P47" s="71">
        <v>0.45054361361361361</v>
      </c>
      <c r="Q47" s="71">
        <v>0.4537156442156442</v>
      </c>
      <c r="R47" s="71">
        <v>0.51841984841984845</v>
      </c>
      <c r="S47" s="71">
        <v>0.37575347061347064</v>
      </c>
      <c r="T47" s="71">
        <v>0.29271204061204059</v>
      </c>
      <c r="U47" s="71">
        <v>0.374219305019305</v>
      </c>
      <c r="V47" s="65">
        <v>0.3044070378859377</v>
      </c>
      <c r="W47" s="65">
        <v>0.32652793717136308</v>
      </c>
      <c r="X47" s="65">
        <v>0.32692918835108536</v>
      </c>
      <c r="Y47" s="65">
        <v>0.35432094782256979</v>
      </c>
      <c r="Z47" s="65">
        <v>0.39946059592827288</v>
      </c>
      <c r="AA47" s="65">
        <v>0.42674993123904542</v>
      </c>
      <c r="AB47" s="65">
        <v>0.48838239449912363</v>
      </c>
      <c r="AC47" s="65">
        <v>0.53081399757314274</v>
      </c>
      <c r="AD47" s="65">
        <v>0.59428505325603342</v>
      </c>
      <c r="AE47" s="65">
        <v>0.56134567884589459</v>
      </c>
      <c r="AF47" s="65">
        <v>0.4813970082243495</v>
      </c>
      <c r="AG47" s="65">
        <v>0.46067927598759606</v>
      </c>
      <c r="AH47" s="65">
        <v>0.47283166104894159</v>
      </c>
      <c r="AI47" s="65">
        <v>0.56533803424565188</v>
      </c>
      <c r="AJ47" s="65">
        <v>0.42214150465147637</v>
      </c>
      <c r="AK47" s="65">
        <v>0.36308259943373333</v>
      </c>
      <c r="AL47" s="65">
        <v>0.67192715383578272</v>
      </c>
    </row>
    <row r="48" spans="1:38" x14ac:dyDescent="0.45">
      <c r="A48" s="3" t="s">
        <v>219</v>
      </c>
      <c r="B48" s="3" t="s">
        <v>6</v>
      </c>
      <c r="C48" s="3" t="s">
        <v>663</v>
      </c>
      <c r="D48" s="71">
        <v>2.7385199999999998</v>
      </c>
      <c r="E48" s="71">
        <v>4.666E-2</v>
      </c>
      <c r="F48" s="71">
        <v>5.4190000000000002E-2</v>
      </c>
      <c r="G48" s="71">
        <v>5.9859999999999997E-2</v>
      </c>
      <c r="H48" s="71">
        <v>6.318E-2</v>
      </c>
      <c r="I48" s="71">
        <v>5.6579999999999998E-2</v>
      </c>
      <c r="J48" s="71">
        <v>6.1780000000000002E-2</v>
      </c>
      <c r="K48" s="71">
        <v>7.5539999999999996E-2</v>
      </c>
      <c r="L48" s="71">
        <v>8.8539999999999994E-2</v>
      </c>
      <c r="M48" s="71">
        <v>9.0090000000000003E-2</v>
      </c>
      <c r="N48" s="71">
        <v>8.029E-2</v>
      </c>
      <c r="O48" s="71">
        <v>7.6950000000000005E-2</v>
      </c>
      <c r="P48" s="71">
        <v>9.4600000000000004E-2</v>
      </c>
      <c r="Q48" s="71">
        <v>0.11237999999999999</v>
      </c>
      <c r="R48" s="71">
        <v>0.12701000000000001</v>
      </c>
      <c r="S48" s="71">
        <v>7.6539999999999997E-2</v>
      </c>
      <c r="T48" s="71">
        <v>6.1460000000000001E-2</v>
      </c>
      <c r="U48" s="71">
        <v>0.10813</v>
      </c>
      <c r="V48" s="65">
        <v>4.4659999999999998E-2</v>
      </c>
      <c r="W48" s="65">
        <v>5.1830000000000001E-2</v>
      </c>
      <c r="X48" s="65">
        <v>5.6980000000000003E-2</v>
      </c>
      <c r="Y48" s="65">
        <v>6.0740000000000002E-2</v>
      </c>
      <c r="Z48" s="65">
        <v>5.151E-2</v>
      </c>
      <c r="AA48" s="65">
        <v>5.3460000000000001E-2</v>
      </c>
      <c r="AB48" s="65">
        <v>6.7510000000000001E-2</v>
      </c>
      <c r="AC48" s="65">
        <v>7.8649999999999998E-2</v>
      </c>
      <c r="AD48" s="65">
        <v>8.2089999999999996E-2</v>
      </c>
      <c r="AE48" s="65">
        <v>7.639E-2</v>
      </c>
      <c r="AF48" s="65">
        <v>7.4190000000000006E-2</v>
      </c>
      <c r="AG48" s="65">
        <v>9.2789999999999997E-2</v>
      </c>
      <c r="AH48" s="65">
        <v>0.109</v>
      </c>
      <c r="AI48" s="65">
        <v>0.12429999999999999</v>
      </c>
      <c r="AJ48" s="65">
        <v>8.0119999999999997E-2</v>
      </c>
      <c r="AK48" s="65">
        <v>8.4029999999999994E-2</v>
      </c>
      <c r="AL48" s="65">
        <v>0.21648999999999999</v>
      </c>
    </row>
    <row r="49" spans="1:38" x14ac:dyDescent="0.45">
      <c r="A49" s="3" t="s">
        <v>219</v>
      </c>
      <c r="B49" s="3" t="s">
        <v>6</v>
      </c>
      <c r="C49" s="3" t="s">
        <v>664</v>
      </c>
      <c r="D49" s="71">
        <v>3.5229699999999999</v>
      </c>
      <c r="E49" s="71">
        <v>5.8709999999999998E-2</v>
      </c>
      <c r="F49" s="71">
        <v>6.5640000000000004E-2</v>
      </c>
      <c r="G49" s="71">
        <v>7.424E-2</v>
      </c>
      <c r="H49" s="71">
        <v>8.5769999999999999E-2</v>
      </c>
      <c r="I49" s="71">
        <v>7.8960000000000002E-2</v>
      </c>
      <c r="J49" s="71">
        <v>7.8130000000000005E-2</v>
      </c>
      <c r="K49" s="71">
        <v>9.1740000000000002E-2</v>
      </c>
      <c r="L49" s="71">
        <v>0.10388</v>
      </c>
      <c r="M49" s="71">
        <v>0.11556</v>
      </c>
      <c r="N49" s="71">
        <v>0.11169</v>
      </c>
      <c r="O49" s="71">
        <v>0.10814</v>
      </c>
      <c r="P49" s="71">
        <v>0.11975</v>
      </c>
      <c r="Q49" s="71">
        <v>0.13314000000000001</v>
      </c>
      <c r="R49" s="71">
        <v>0.15964999999999999</v>
      </c>
      <c r="S49" s="71">
        <v>0.10521999999999999</v>
      </c>
      <c r="T49" s="71">
        <v>9.3289999999999998E-2</v>
      </c>
      <c r="U49" s="71">
        <v>0.13496</v>
      </c>
      <c r="V49" s="65">
        <v>5.602E-2</v>
      </c>
      <c r="W49" s="65">
        <v>6.1670000000000003E-2</v>
      </c>
      <c r="X49" s="65">
        <v>6.9930000000000006E-2</v>
      </c>
      <c r="Y49" s="65">
        <v>8.0100000000000005E-2</v>
      </c>
      <c r="Z49" s="65">
        <v>7.2529999999999997E-2</v>
      </c>
      <c r="AA49" s="65">
        <v>6.8309999999999996E-2</v>
      </c>
      <c r="AB49" s="65">
        <v>8.0649999999999999E-2</v>
      </c>
      <c r="AC49" s="65">
        <v>9.4640000000000002E-2</v>
      </c>
      <c r="AD49" s="65">
        <v>0.10544000000000001</v>
      </c>
      <c r="AE49" s="65">
        <v>0.1067</v>
      </c>
      <c r="AF49" s="65">
        <v>0.10606</v>
      </c>
      <c r="AG49" s="65">
        <v>0.11859</v>
      </c>
      <c r="AH49" s="65">
        <v>0.13244</v>
      </c>
      <c r="AI49" s="65">
        <v>0.15801999999999999</v>
      </c>
      <c r="AJ49" s="65">
        <v>0.11747</v>
      </c>
      <c r="AK49" s="65">
        <v>0.11547</v>
      </c>
      <c r="AL49" s="65">
        <v>0.26046000000000002</v>
      </c>
    </row>
    <row r="50" spans="1:38" x14ac:dyDescent="0.45">
      <c r="A50" s="2" t="s">
        <v>217</v>
      </c>
      <c r="B50" s="2" t="s">
        <v>7</v>
      </c>
      <c r="C50" s="2" t="s">
        <v>665</v>
      </c>
      <c r="D50" s="72">
        <v>10.15057</v>
      </c>
      <c r="E50" s="72">
        <v>0.14935867345782744</v>
      </c>
      <c r="F50" s="72">
        <v>0.17774225901264898</v>
      </c>
      <c r="G50" s="72">
        <v>0.19861753711363822</v>
      </c>
      <c r="H50" s="72">
        <v>0.21780061701150114</v>
      </c>
      <c r="I50" s="72">
        <v>0.19314870498172951</v>
      </c>
      <c r="J50" s="72">
        <v>0.18932332831292373</v>
      </c>
      <c r="K50" s="72">
        <v>0.23652067635800705</v>
      </c>
      <c r="L50" s="72">
        <v>0.28276722174836139</v>
      </c>
      <c r="M50" s="72">
        <v>0.32753360307819673</v>
      </c>
      <c r="N50" s="72">
        <v>0.31146241080087134</v>
      </c>
      <c r="O50" s="72">
        <v>0.30138494037999647</v>
      </c>
      <c r="P50" s="72">
        <v>0.34881098389080578</v>
      </c>
      <c r="Q50" s="72">
        <v>0.39618954357369812</v>
      </c>
      <c r="R50" s="72">
        <v>0.45662133652475817</v>
      </c>
      <c r="S50" s="72">
        <v>0.31637094649216352</v>
      </c>
      <c r="T50" s="72">
        <v>0.26205160208451861</v>
      </c>
      <c r="U50" s="72">
        <v>0.42303561517835414</v>
      </c>
      <c r="V50" s="8">
        <v>0.14301496344678419</v>
      </c>
      <c r="W50" s="8">
        <v>0.17073871604344279</v>
      </c>
      <c r="X50" s="8">
        <v>0.18999288306911188</v>
      </c>
      <c r="Y50" s="8">
        <v>0.20983529768664838</v>
      </c>
      <c r="Z50" s="8">
        <v>0.17716232867958481</v>
      </c>
      <c r="AA50" s="8">
        <v>0.17577661341874817</v>
      </c>
      <c r="AB50" s="8">
        <v>0.2248281794360675</v>
      </c>
      <c r="AC50" s="8">
        <v>0.26711607250200481</v>
      </c>
      <c r="AD50" s="8">
        <v>0.31191680185358761</v>
      </c>
      <c r="AE50" s="8">
        <v>0.31246521698583568</v>
      </c>
      <c r="AF50" s="8">
        <v>0.31038738043863995</v>
      </c>
      <c r="AG50" s="8">
        <v>0.3616270708672556</v>
      </c>
      <c r="AH50" s="8">
        <v>0.4133544693031147</v>
      </c>
      <c r="AI50" s="8">
        <v>0.48727226320628009</v>
      </c>
      <c r="AJ50" s="8">
        <v>0.37227966865844364</v>
      </c>
      <c r="AK50" s="8">
        <v>0.37122662173137239</v>
      </c>
      <c r="AL50" s="8">
        <v>0.86283545267307793</v>
      </c>
    </row>
    <row r="51" spans="1:38" x14ac:dyDescent="0.45">
      <c r="A51" s="3" t="s">
        <v>219</v>
      </c>
      <c r="B51" s="3" t="s">
        <v>7</v>
      </c>
      <c r="C51" s="3" t="s">
        <v>666</v>
      </c>
      <c r="D51" s="71">
        <v>1.1047100000000001</v>
      </c>
      <c r="E51" s="71">
        <v>1.5630500205002049E-2</v>
      </c>
      <c r="F51" s="71">
        <v>1.9270492004920051E-2</v>
      </c>
      <c r="G51" s="71">
        <v>2.1430754407544078E-2</v>
      </c>
      <c r="H51" s="71">
        <v>2.3630975809758096E-2</v>
      </c>
      <c r="I51" s="71">
        <v>1.834059860598606E-2</v>
      </c>
      <c r="J51" s="71">
        <v>2.0140623206232063E-2</v>
      </c>
      <c r="K51" s="71">
        <v>2.4090779007790081E-2</v>
      </c>
      <c r="L51" s="71">
        <v>2.9700975809758098E-2</v>
      </c>
      <c r="M51" s="71">
        <v>3.4781008610086102E-2</v>
      </c>
      <c r="N51" s="71">
        <v>3.1891303813038133E-2</v>
      </c>
      <c r="O51" s="71">
        <v>3.3141607216072164E-2</v>
      </c>
      <c r="P51" s="71">
        <v>3.7841484214842146E-2</v>
      </c>
      <c r="Q51" s="71">
        <v>4.3091574415744155E-2</v>
      </c>
      <c r="R51" s="71">
        <v>5.0232050020500199E-2</v>
      </c>
      <c r="S51" s="71">
        <v>3.5821746617466177E-2</v>
      </c>
      <c r="T51" s="71">
        <v>3.0401402214022141E-2</v>
      </c>
      <c r="U51" s="71">
        <v>4.9902123821238223E-2</v>
      </c>
      <c r="V51" s="65">
        <v>1.4401032998565278E-2</v>
      </c>
      <c r="W51" s="65">
        <v>1.8511657101865139E-2</v>
      </c>
      <c r="X51" s="65">
        <v>2.0151807747489241E-2</v>
      </c>
      <c r="Y51" s="65">
        <v>2.2322367288378765E-2</v>
      </c>
      <c r="Z51" s="65">
        <v>1.6941420373027261E-2</v>
      </c>
      <c r="AA51" s="65">
        <v>1.6831162123385937E-2</v>
      </c>
      <c r="AB51" s="65">
        <v>2.2321721664275464E-2</v>
      </c>
      <c r="AC51" s="65">
        <v>2.6972238163558104E-2</v>
      </c>
      <c r="AD51" s="65">
        <v>3.1962754662840751E-2</v>
      </c>
      <c r="AE51" s="65">
        <v>3.198309899569584E-2</v>
      </c>
      <c r="AF51" s="65">
        <v>3.24837230989957E-2</v>
      </c>
      <c r="AG51" s="65">
        <v>3.8513400286944048E-2</v>
      </c>
      <c r="AH51" s="65">
        <v>4.3284670014347201E-2</v>
      </c>
      <c r="AI51" s="65">
        <v>5.3415401721664278E-2</v>
      </c>
      <c r="AJ51" s="65">
        <v>4.423471305595409E-2</v>
      </c>
      <c r="AK51" s="65">
        <v>4.5725767575322818E-2</v>
      </c>
      <c r="AL51" s="65">
        <v>0.10531306312769011</v>
      </c>
    </row>
    <row r="52" spans="1:38" x14ac:dyDescent="0.45">
      <c r="A52" s="3" t="s">
        <v>219</v>
      </c>
      <c r="B52" s="3" t="s">
        <v>7</v>
      </c>
      <c r="C52" s="3" t="s">
        <v>667</v>
      </c>
      <c r="D52" s="71">
        <v>0.35211999999999999</v>
      </c>
      <c r="E52" s="71">
        <v>3.970322291853178E-3</v>
      </c>
      <c r="F52" s="71">
        <v>5.1104297224709039E-3</v>
      </c>
      <c r="G52" s="71">
        <v>5.6404118173679499E-3</v>
      </c>
      <c r="H52" s="71">
        <v>6.4706266786034019E-3</v>
      </c>
      <c r="I52" s="71">
        <v>5.3807341092211277E-3</v>
      </c>
      <c r="J52" s="71">
        <v>5.6305371530886309E-3</v>
      </c>
      <c r="K52" s="71">
        <v>6.8907520143240818E-3</v>
      </c>
      <c r="L52" s="71">
        <v>7.6306803939122656E-3</v>
      </c>
      <c r="M52" s="71">
        <v>9.7408236347359001E-3</v>
      </c>
      <c r="N52" s="71">
        <v>1.0091450313339302E-2</v>
      </c>
      <c r="O52" s="71">
        <v>1.0731289167412712E-2</v>
      </c>
      <c r="P52" s="71">
        <v>1.2831521933751118E-2</v>
      </c>
      <c r="Q52" s="71">
        <v>1.4691951656222023E-2</v>
      </c>
      <c r="R52" s="71">
        <v>1.7582273948075201E-2</v>
      </c>
      <c r="S52" s="71">
        <v>1.2471557743957027E-2</v>
      </c>
      <c r="T52" s="71">
        <v>1.1041683079677707E-2</v>
      </c>
      <c r="U52" s="71">
        <v>1.9032954341987467E-2</v>
      </c>
      <c r="V52" s="65">
        <v>3.7218901453957994E-3</v>
      </c>
      <c r="W52" s="65">
        <v>4.8130533117932148E-3</v>
      </c>
      <c r="X52" s="65">
        <v>5.7842164781906295E-3</v>
      </c>
      <c r="Y52" s="65">
        <v>6.6943618739903066E-3</v>
      </c>
      <c r="Z52" s="65">
        <v>4.6849434571890145E-3</v>
      </c>
      <c r="AA52" s="65">
        <v>4.4226171243941844E-3</v>
      </c>
      <c r="AB52" s="65">
        <v>5.8631987075928923E-3</v>
      </c>
      <c r="AC52" s="65">
        <v>6.8055250403877224E-3</v>
      </c>
      <c r="AD52" s="65">
        <v>8.6763974151857839E-3</v>
      </c>
      <c r="AE52" s="65">
        <v>9.2175605815831996E-3</v>
      </c>
      <c r="AF52" s="65">
        <v>9.7885783521809364E-3</v>
      </c>
      <c r="AG52" s="65">
        <v>1.3120468497576736E-2</v>
      </c>
      <c r="AH52" s="65">
        <v>1.4472504038772213E-2</v>
      </c>
      <c r="AI52" s="65">
        <v>1.8188319870759289E-2</v>
      </c>
      <c r="AJ52" s="65">
        <v>1.5285848142164783E-2</v>
      </c>
      <c r="AK52" s="65">
        <v>1.5968319870759289E-2</v>
      </c>
      <c r="AL52" s="65">
        <v>3.9672197092084013E-2</v>
      </c>
    </row>
    <row r="53" spans="1:38" x14ac:dyDescent="0.45">
      <c r="A53" s="3" t="s">
        <v>219</v>
      </c>
      <c r="B53" s="3" t="s">
        <v>7</v>
      </c>
      <c r="C53" s="3" t="s">
        <v>668</v>
      </c>
      <c r="D53" s="71">
        <v>0.82094</v>
      </c>
      <c r="E53" s="71">
        <v>9.451875883230541E-3</v>
      </c>
      <c r="F53" s="71">
        <v>1.1802397881603156E-2</v>
      </c>
      <c r="G53" s="71">
        <v>1.473274970061832E-2</v>
      </c>
      <c r="H53" s="71">
        <v>1.6443542419747111E-2</v>
      </c>
      <c r="I53" s="71">
        <v>1.309306142868309E-2</v>
      </c>
      <c r="J53" s="71">
        <v>1.2362659425418445E-2</v>
      </c>
      <c r="K53" s="71">
        <v>1.7133481313417336E-2</v>
      </c>
      <c r="L53" s="71">
        <v>2.0334373731203854E-2</v>
      </c>
      <c r="M53" s="71">
        <v>2.4605175371818964E-2</v>
      </c>
      <c r="N53" s="71">
        <v>2.4445468193857213E-2</v>
      </c>
      <c r="O53" s="71">
        <v>2.4465447591197589E-2</v>
      </c>
      <c r="P53" s="71">
        <v>2.886727419705264E-2</v>
      </c>
      <c r="Q53" s="71">
        <v>3.3108534904264901E-2</v>
      </c>
      <c r="R53" s="71">
        <v>4.0470483955350245E-2</v>
      </c>
      <c r="S53" s="71">
        <v>2.7436915089029817E-2</v>
      </c>
      <c r="T53" s="71">
        <v>2.3816292526956252E-2</v>
      </c>
      <c r="U53" s="71">
        <v>3.8860266386550546E-2</v>
      </c>
      <c r="V53" s="65">
        <v>9.0599273395225027E-3</v>
      </c>
      <c r="W53" s="65">
        <v>1.180564646179042E-2</v>
      </c>
      <c r="X53" s="65">
        <v>1.4081236758637476E-2</v>
      </c>
      <c r="Y53" s="65">
        <v>1.5949050471075255E-2</v>
      </c>
      <c r="Z53" s="65">
        <v>1.1475510486901803E-2</v>
      </c>
      <c r="AA53" s="65">
        <v>1.1565967617789975E-2</v>
      </c>
      <c r="AB53" s="65">
        <v>1.5131722496520247E-2</v>
      </c>
      <c r="AC53" s="65">
        <v>1.8285788524586174E-2</v>
      </c>
      <c r="AD53" s="65">
        <v>2.3108871286562516E-2</v>
      </c>
      <c r="AE53" s="65">
        <v>2.4484826890015098E-2</v>
      </c>
      <c r="AF53" s="65">
        <v>2.445770577806038E-2</v>
      </c>
      <c r="AG53" s="65">
        <v>2.9794953949861615E-2</v>
      </c>
      <c r="AH53" s="65">
        <v>3.4156774837634664E-2</v>
      </c>
      <c r="AI53" s="65">
        <v>4.2778562162291922E-2</v>
      </c>
      <c r="AJ53" s="65">
        <v>3.4662600478123681E-2</v>
      </c>
      <c r="AK53" s="65">
        <v>3.5802109734148879E-2</v>
      </c>
      <c r="AL53" s="65">
        <v>8.2908744726477412E-2</v>
      </c>
    </row>
    <row r="54" spans="1:38" x14ac:dyDescent="0.45">
      <c r="A54" s="3" t="s">
        <v>219</v>
      </c>
      <c r="B54" s="3" t="s">
        <v>7</v>
      </c>
      <c r="C54" s="3" t="s">
        <v>669</v>
      </c>
      <c r="D54" s="71">
        <v>3.9762200000000001</v>
      </c>
      <c r="E54" s="71">
        <v>6.5493572908303141E-2</v>
      </c>
      <c r="F54" s="71">
        <v>7.3516199440652893E-2</v>
      </c>
      <c r="G54" s="71">
        <v>8.027035397683116E-2</v>
      </c>
      <c r="H54" s="71">
        <v>8.8761957982988915E-2</v>
      </c>
      <c r="I54" s="71">
        <v>8.7251262388609738E-2</v>
      </c>
      <c r="J54" s="71">
        <v>8.0836510641632803E-2</v>
      </c>
      <c r="K54" s="71">
        <v>9.6121370120174632E-2</v>
      </c>
      <c r="L54" s="71">
        <v>0.11616694289056073</v>
      </c>
      <c r="M54" s="71">
        <v>0.13979174854620136</v>
      </c>
      <c r="N54" s="71">
        <v>0.13254990088994575</v>
      </c>
      <c r="O54" s="71">
        <v>0.12024175015647745</v>
      </c>
      <c r="P54" s="71">
        <v>0.13036422348701088</v>
      </c>
      <c r="Q54" s="71">
        <v>0.14323973928707195</v>
      </c>
      <c r="R54" s="71">
        <v>0.16742853898203491</v>
      </c>
      <c r="S54" s="71">
        <v>0.12041562967467216</v>
      </c>
      <c r="T54" s="71">
        <v>9.4667921322091383E-2</v>
      </c>
      <c r="U54" s="71">
        <v>0.13869237730474018</v>
      </c>
      <c r="V54" s="65">
        <v>6.2201839486232369E-2</v>
      </c>
      <c r="W54" s="65">
        <v>7.1356732639549489E-2</v>
      </c>
      <c r="X54" s="65">
        <v>7.7241096078727631E-2</v>
      </c>
      <c r="Y54" s="65">
        <v>8.6617080488242043E-2</v>
      </c>
      <c r="Z54" s="65">
        <v>8.0980634703945134E-2</v>
      </c>
      <c r="AA54" s="65">
        <v>8.1046247672187016E-2</v>
      </c>
      <c r="AB54" s="65">
        <v>9.7457306870112073E-2</v>
      </c>
      <c r="AC54" s="65">
        <v>0.1162439267449487</v>
      </c>
      <c r="AD54" s="65">
        <v>0.1368013762111813</v>
      </c>
      <c r="AE54" s="65">
        <v>0.13594402900845054</v>
      </c>
      <c r="AF54" s="65">
        <v>0.12853705601617776</v>
      </c>
      <c r="AG54" s="65">
        <v>0.14063458973488113</v>
      </c>
      <c r="AH54" s="65">
        <v>0.15229864330489051</v>
      </c>
      <c r="AI54" s="65">
        <v>0.18506013394821766</v>
      </c>
      <c r="AJ54" s="65">
        <v>0.14157770330934963</v>
      </c>
      <c r="AK54" s="65">
        <v>0.12932696315119258</v>
      </c>
      <c r="AL54" s="65">
        <v>0.27708464063171445</v>
      </c>
    </row>
    <row r="55" spans="1:38" x14ac:dyDescent="0.45">
      <c r="A55" s="3" t="s">
        <v>219</v>
      </c>
      <c r="B55" s="3" t="s">
        <v>7</v>
      </c>
      <c r="C55" s="3" t="s">
        <v>670</v>
      </c>
      <c r="D55" s="71">
        <v>1.03651</v>
      </c>
      <c r="E55" s="71">
        <v>1.481E-2</v>
      </c>
      <c r="F55" s="71">
        <v>1.9230000000000001E-2</v>
      </c>
      <c r="G55" s="71">
        <v>2.0889999999999999E-2</v>
      </c>
      <c r="H55" s="71">
        <v>2.256E-2</v>
      </c>
      <c r="I55" s="71">
        <v>1.949E-2</v>
      </c>
      <c r="J55" s="71">
        <v>2.0539999999999999E-2</v>
      </c>
      <c r="K55" s="71">
        <v>2.537E-2</v>
      </c>
      <c r="L55" s="71">
        <v>2.9950000000000001E-2</v>
      </c>
      <c r="M55" s="71">
        <v>3.3349999999999998E-2</v>
      </c>
      <c r="N55" s="71">
        <v>3.0509999999999999E-2</v>
      </c>
      <c r="O55" s="71">
        <v>3.0460000000000001E-2</v>
      </c>
      <c r="P55" s="71">
        <v>3.4939999999999999E-2</v>
      </c>
      <c r="Q55" s="71">
        <v>4.2419999999999999E-2</v>
      </c>
      <c r="R55" s="71">
        <v>4.8590000000000001E-2</v>
      </c>
      <c r="S55" s="71">
        <v>3.1609999999999999E-2</v>
      </c>
      <c r="T55" s="71">
        <v>2.681E-2</v>
      </c>
      <c r="U55" s="71">
        <v>4.2880000000000001E-2</v>
      </c>
      <c r="V55" s="65">
        <v>1.4760000000000001E-2</v>
      </c>
      <c r="W55" s="65">
        <v>1.8159999999999999E-2</v>
      </c>
      <c r="X55" s="65">
        <v>2.0330000000000001E-2</v>
      </c>
      <c r="Y55" s="65">
        <v>2.1770000000000001E-2</v>
      </c>
      <c r="Z55" s="65">
        <v>1.687E-2</v>
      </c>
      <c r="AA55" s="65">
        <v>1.6990000000000002E-2</v>
      </c>
      <c r="AB55" s="65">
        <v>2.2720000000000001E-2</v>
      </c>
      <c r="AC55" s="65">
        <v>2.647E-2</v>
      </c>
      <c r="AD55" s="65">
        <v>3.1009999999999999E-2</v>
      </c>
      <c r="AE55" s="65">
        <v>2.9409999999999999E-2</v>
      </c>
      <c r="AF55" s="65">
        <v>3.107E-2</v>
      </c>
      <c r="AG55" s="65">
        <v>3.5860000000000003E-2</v>
      </c>
      <c r="AH55" s="65">
        <v>4.3880000000000002E-2</v>
      </c>
      <c r="AI55" s="65">
        <v>5.0410000000000003E-2</v>
      </c>
      <c r="AJ55" s="65">
        <v>3.5889999999999998E-2</v>
      </c>
      <c r="AK55" s="65">
        <v>3.8260000000000002E-2</v>
      </c>
      <c r="AL55" s="65">
        <v>8.8239999999999999E-2</v>
      </c>
    </row>
    <row r="56" spans="1:38" x14ac:dyDescent="0.45">
      <c r="A56" s="3" t="s">
        <v>219</v>
      </c>
      <c r="B56" s="3" t="s">
        <v>7</v>
      </c>
      <c r="C56" s="3" t="s">
        <v>671</v>
      </c>
      <c r="D56" s="71">
        <v>1.2998799999999999</v>
      </c>
      <c r="E56" s="71">
        <v>1.8651163159564343E-2</v>
      </c>
      <c r="F56" s="71">
        <v>2.1751387332134928E-2</v>
      </c>
      <c r="G56" s="71">
        <v>2.5251746854182088E-2</v>
      </c>
      <c r="H56" s="71">
        <v>2.6531831447604948E-2</v>
      </c>
      <c r="I56" s="71">
        <v>2.2491522681611503E-2</v>
      </c>
      <c r="J56" s="71">
        <v>2.3101509992598076E-2</v>
      </c>
      <c r="K56" s="71">
        <v>3.033208099820239E-2</v>
      </c>
      <c r="L56" s="71">
        <v>3.5902339008142117E-2</v>
      </c>
      <c r="M56" s="71">
        <v>3.9372542032356989E-2</v>
      </c>
      <c r="N56" s="71">
        <v>3.72122586443904E-2</v>
      </c>
      <c r="O56" s="71">
        <v>3.627229248175954E-2</v>
      </c>
      <c r="P56" s="71">
        <v>4.6033087659934448E-2</v>
      </c>
      <c r="Q56" s="71">
        <v>5.3083717880934758E-2</v>
      </c>
      <c r="R56" s="71">
        <v>6.0373920905149626E-2</v>
      </c>
      <c r="S56" s="71">
        <v>4.0692613936766417E-2</v>
      </c>
      <c r="T56" s="71">
        <v>3.325220365866554E-2</v>
      </c>
      <c r="U56" s="71">
        <v>5.9433781326001911E-2</v>
      </c>
      <c r="V56" s="65">
        <v>1.7782270817417876E-2</v>
      </c>
      <c r="W56" s="65">
        <v>2.1245278838808248E-2</v>
      </c>
      <c r="X56" s="65">
        <v>2.4398095874713522E-2</v>
      </c>
      <c r="Y56" s="65">
        <v>2.4818095874713522E-2</v>
      </c>
      <c r="Z56" s="65">
        <v>2.1154801375095494E-2</v>
      </c>
      <c r="AA56" s="65">
        <v>2.1295183346065699E-2</v>
      </c>
      <c r="AB56" s="65">
        <v>2.8490387700534761E-2</v>
      </c>
      <c r="AC56" s="65">
        <v>3.4014398395721929E-2</v>
      </c>
      <c r="AD56" s="65">
        <v>3.6495687547746368E-2</v>
      </c>
      <c r="AE56" s="65">
        <v>3.7036021772345301E-2</v>
      </c>
      <c r="AF56" s="65">
        <v>3.7576785714285715E-2</v>
      </c>
      <c r="AG56" s="65">
        <v>4.6566430481283422E-2</v>
      </c>
      <c r="AH56" s="65">
        <v>5.6853783422459891E-2</v>
      </c>
      <c r="AI56" s="65">
        <v>6.2485502291825826E-2</v>
      </c>
      <c r="AJ56" s="65">
        <v>4.631327922077922E-2</v>
      </c>
      <c r="AK56" s="65">
        <v>5.0124138655462183E-2</v>
      </c>
      <c r="AL56" s="65">
        <v>0.12348985867074101</v>
      </c>
    </row>
    <row r="57" spans="1:38" x14ac:dyDescent="0.45">
      <c r="A57" s="3" t="s">
        <v>219</v>
      </c>
      <c r="B57" s="3" t="s">
        <v>7</v>
      </c>
      <c r="C57" s="3" t="s">
        <v>672</v>
      </c>
      <c r="D57" s="71">
        <v>0.91742999999999997</v>
      </c>
      <c r="E57" s="71">
        <v>1.26E-2</v>
      </c>
      <c r="F57" s="71">
        <v>1.6879999999999999E-2</v>
      </c>
      <c r="G57" s="71">
        <v>1.8689999999999998E-2</v>
      </c>
      <c r="H57" s="71">
        <v>1.9390000000000001E-2</v>
      </c>
      <c r="I57" s="71">
        <v>1.5480000000000001E-2</v>
      </c>
      <c r="J57" s="71">
        <v>1.5810000000000001E-2</v>
      </c>
      <c r="K57" s="71">
        <v>2.1559999999999999E-2</v>
      </c>
      <c r="L57" s="71">
        <v>2.7E-2</v>
      </c>
      <c r="M57" s="71">
        <v>2.726E-2</v>
      </c>
      <c r="N57" s="71">
        <v>2.6700000000000002E-2</v>
      </c>
      <c r="O57" s="71">
        <v>2.598E-2</v>
      </c>
      <c r="P57" s="71">
        <v>3.2280000000000003E-2</v>
      </c>
      <c r="Q57" s="71">
        <v>3.755E-2</v>
      </c>
      <c r="R57" s="71">
        <v>4.2000000000000003E-2</v>
      </c>
      <c r="S57" s="71">
        <v>2.777E-2</v>
      </c>
      <c r="T57" s="71">
        <v>2.5020000000000001E-2</v>
      </c>
      <c r="U57" s="71">
        <v>4.2500000000000003E-2</v>
      </c>
      <c r="V57" s="65">
        <v>1.337E-2</v>
      </c>
      <c r="W57" s="65">
        <v>1.5339999999999999E-2</v>
      </c>
      <c r="X57" s="65">
        <v>1.7479999999999999E-2</v>
      </c>
      <c r="Y57" s="65">
        <v>1.8859999999999998E-2</v>
      </c>
      <c r="Z57" s="65">
        <v>1.448E-2</v>
      </c>
      <c r="AA57" s="65">
        <v>1.3860000000000001E-2</v>
      </c>
      <c r="AB57" s="65">
        <v>2.051E-2</v>
      </c>
      <c r="AC57" s="65">
        <v>2.3869999999999999E-2</v>
      </c>
      <c r="AD57" s="65">
        <v>2.664E-2</v>
      </c>
      <c r="AE57" s="65">
        <v>2.597E-2</v>
      </c>
      <c r="AF57" s="65">
        <v>2.6509999999999999E-2</v>
      </c>
      <c r="AG57" s="65">
        <v>3.2980000000000002E-2</v>
      </c>
      <c r="AH57" s="65">
        <v>3.9750000000000001E-2</v>
      </c>
      <c r="AI57" s="65">
        <v>4.403E-2</v>
      </c>
      <c r="AJ57" s="65">
        <v>3.2000000000000001E-2</v>
      </c>
      <c r="AK57" s="65">
        <v>3.2340000000000001E-2</v>
      </c>
      <c r="AL57" s="65">
        <v>8.4970000000000004E-2</v>
      </c>
    </row>
    <row r="58" spans="1:38" x14ac:dyDescent="0.45">
      <c r="A58" s="3" t="s">
        <v>219</v>
      </c>
      <c r="B58" s="3" t="s">
        <v>7</v>
      </c>
      <c r="C58" s="3" t="s">
        <v>673</v>
      </c>
      <c r="D58" s="71">
        <v>0.64276</v>
      </c>
      <c r="E58" s="71">
        <v>8.7512390098742048E-3</v>
      </c>
      <c r="F58" s="71">
        <v>1.0181352630867037E-2</v>
      </c>
      <c r="G58" s="71">
        <v>1.1711520357094548E-2</v>
      </c>
      <c r="H58" s="71">
        <v>1.4011682672798592E-2</v>
      </c>
      <c r="I58" s="71">
        <v>1.1621525767618018E-2</v>
      </c>
      <c r="J58" s="71">
        <v>1.0901487893953741E-2</v>
      </c>
      <c r="K58" s="71">
        <v>1.5022212904098472E-2</v>
      </c>
      <c r="L58" s="71">
        <v>1.6081909914784254E-2</v>
      </c>
      <c r="M58" s="71">
        <v>1.8632304882997431E-2</v>
      </c>
      <c r="N58" s="71">
        <v>1.8062028946300553E-2</v>
      </c>
      <c r="O58" s="71">
        <v>2.0092553767076967E-2</v>
      </c>
      <c r="P58" s="71">
        <v>2.5653392398214528E-2</v>
      </c>
      <c r="Q58" s="71">
        <v>2.90040254294603E-2</v>
      </c>
      <c r="R58" s="71">
        <v>2.9944068713648048E-2</v>
      </c>
      <c r="S58" s="71">
        <v>2.0152483430271879E-2</v>
      </c>
      <c r="T58" s="71">
        <v>1.7042099283105641E-2</v>
      </c>
      <c r="U58" s="71">
        <v>3.1734111997835789E-2</v>
      </c>
      <c r="V58" s="65">
        <v>7.7180026596503602E-3</v>
      </c>
      <c r="W58" s="65">
        <v>9.5063476896363255E-3</v>
      </c>
      <c r="X58" s="65">
        <v>1.0526430131353402E-2</v>
      </c>
      <c r="Y58" s="65">
        <v>1.2804341690248461E-2</v>
      </c>
      <c r="Z58" s="65">
        <v>1.0575018283426078E-2</v>
      </c>
      <c r="AA58" s="65">
        <v>9.765435534925376E-3</v>
      </c>
      <c r="AB58" s="65">
        <v>1.2333841997032087E-2</v>
      </c>
      <c r="AC58" s="65">
        <v>1.4454195632802189E-2</v>
      </c>
      <c r="AD58" s="65">
        <v>1.7221714730070972E-2</v>
      </c>
      <c r="AE58" s="65">
        <v>1.8419679737745571E-2</v>
      </c>
      <c r="AF58" s="65">
        <v>1.9963531478939488E-2</v>
      </c>
      <c r="AG58" s="65">
        <v>2.4157227916708698E-2</v>
      </c>
      <c r="AH58" s="65">
        <v>2.8658093685010093E-2</v>
      </c>
      <c r="AI58" s="65">
        <v>3.0904343211521131E-2</v>
      </c>
      <c r="AJ58" s="65">
        <v>2.2315524452072227E-2</v>
      </c>
      <c r="AK58" s="65">
        <v>2.3679322744486603E-2</v>
      </c>
      <c r="AL58" s="65">
        <v>6.115694842437093E-2</v>
      </c>
    </row>
    <row r="59" spans="1:38" x14ac:dyDescent="0.45">
      <c r="A59" s="2" t="s">
        <v>217</v>
      </c>
      <c r="B59" s="2" t="s">
        <v>26</v>
      </c>
      <c r="C59" s="2" t="s">
        <v>674</v>
      </c>
      <c r="D59" s="72">
        <v>11.069839999999999</v>
      </c>
      <c r="E59" s="72">
        <v>0.19749600569732298</v>
      </c>
      <c r="F59" s="72">
        <v>0.22458049037966754</v>
      </c>
      <c r="G59" s="72">
        <v>0.24398546597646822</v>
      </c>
      <c r="H59" s="72">
        <v>0.26669702067843182</v>
      </c>
      <c r="I59" s="72">
        <v>0.2401129364420454</v>
      </c>
      <c r="J59" s="72">
        <v>0.23743094937927325</v>
      </c>
      <c r="K59" s="72">
        <v>0.28531840156111826</v>
      </c>
      <c r="L59" s="72">
        <v>0.3257136687429657</v>
      </c>
      <c r="M59" s="72">
        <v>0.36009798189893677</v>
      </c>
      <c r="N59" s="72">
        <v>0.34133380703279365</v>
      </c>
      <c r="O59" s="72">
        <v>0.32751859813681589</v>
      </c>
      <c r="P59" s="72">
        <v>0.36763014457853155</v>
      </c>
      <c r="Q59" s="72">
        <v>0.40337962730783422</v>
      </c>
      <c r="R59" s="72">
        <v>0.48000360671911918</v>
      </c>
      <c r="S59" s="72">
        <v>0.32530234678008507</v>
      </c>
      <c r="T59" s="72">
        <v>0.27119496053221231</v>
      </c>
      <c r="U59" s="72">
        <v>0.43648398815637812</v>
      </c>
      <c r="V59" s="8">
        <v>0.18980659920151621</v>
      </c>
      <c r="W59" s="8">
        <v>0.2132110916416525</v>
      </c>
      <c r="X59" s="8">
        <v>0.2321959313338319</v>
      </c>
      <c r="Y59" s="8">
        <v>0.25432612780296526</v>
      </c>
      <c r="Z59" s="8">
        <v>0.21985000114837014</v>
      </c>
      <c r="AA59" s="8">
        <v>0.22419549813573614</v>
      </c>
      <c r="AB59" s="8">
        <v>0.27025997263254403</v>
      </c>
      <c r="AC59" s="8">
        <v>0.30981794577210864</v>
      </c>
      <c r="AD59" s="8">
        <v>0.34515769437618982</v>
      </c>
      <c r="AE59" s="8">
        <v>0.33608112394749973</v>
      </c>
      <c r="AF59" s="8">
        <v>0.33203595132657765</v>
      </c>
      <c r="AG59" s="8">
        <v>0.37497286289031367</v>
      </c>
      <c r="AH59" s="8">
        <v>0.40866878206432311</v>
      </c>
      <c r="AI59" s="8">
        <v>0.47767074268885307</v>
      </c>
      <c r="AJ59" s="8">
        <v>0.35149197231554025</v>
      </c>
      <c r="AK59" s="8">
        <v>0.34633129093924153</v>
      </c>
      <c r="AL59" s="8">
        <v>0.84948641178273643</v>
      </c>
    </row>
    <row r="60" spans="1:38" x14ac:dyDescent="0.45">
      <c r="A60" s="3" t="s">
        <v>219</v>
      </c>
      <c r="B60" s="3" t="s">
        <v>26</v>
      </c>
      <c r="C60" s="3" t="s">
        <v>675</v>
      </c>
      <c r="D60" s="71">
        <v>5.4473500000000001</v>
      </c>
      <c r="E60" s="71">
        <v>0.1041242461358621</v>
      </c>
      <c r="F60" s="71">
        <v>0.11487706774492813</v>
      </c>
      <c r="G60" s="71">
        <v>0.12347117503647174</v>
      </c>
      <c r="H60" s="71">
        <v>0.13140142963351742</v>
      </c>
      <c r="I60" s="71">
        <v>0.12483940680655814</v>
      </c>
      <c r="J60" s="71">
        <v>0.12422794269141194</v>
      </c>
      <c r="K60" s="71">
        <v>0.14841284313868758</v>
      </c>
      <c r="L60" s="71">
        <v>0.16646659003243655</v>
      </c>
      <c r="M60" s="71">
        <v>0.18133836447857632</v>
      </c>
      <c r="N60" s="71">
        <v>0.1696456890637692</v>
      </c>
      <c r="O60" s="71">
        <v>0.15861771269676408</v>
      </c>
      <c r="P60" s="71">
        <v>0.17280587091389232</v>
      </c>
      <c r="Q60" s="71">
        <v>0.18726136627400175</v>
      </c>
      <c r="R60" s="71">
        <v>0.22666973775638333</v>
      </c>
      <c r="S60" s="71">
        <v>0.15656244164855515</v>
      </c>
      <c r="T60" s="71">
        <v>0.12959677362904318</v>
      </c>
      <c r="U60" s="71">
        <v>0.21135134231914107</v>
      </c>
      <c r="V60" s="65">
        <v>9.8950374404136551E-2</v>
      </c>
      <c r="W60" s="65">
        <v>0.1081071534123524</v>
      </c>
      <c r="X60" s="65">
        <v>0.11548966138673017</v>
      </c>
      <c r="Y60" s="65">
        <v>0.12711299392190983</v>
      </c>
      <c r="Z60" s="65">
        <v>0.11685514290282914</v>
      </c>
      <c r="AA60" s="65">
        <v>0.11983695246676401</v>
      </c>
      <c r="AB60" s="65">
        <v>0.14279884002607379</v>
      </c>
      <c r="AC60" s="65">
        <v>0.16219443194023722</v>
      </c>
      <c r="AD60" s="65">
        <v>0.17868175919541252</v>
      </c>
      <c r="AE60" s="65">
        <v>0.16874685896945771</v>
      </c>
      <c r="AF60" s="65">
        <v>0.16245750097169653</v>
      </c>
      <c r="AG60" s="65">
        <v>0.1802714577406174</v>
      </c>
      <c r="AH60" s="65">
        <v>0.19294983386661607</v>
      </c>
      <c r="AI60" s="65">
        <v>0.2270064066138982</v>
      </c>
      <c r="AJ60" s="65">
        <v>0.16645858339336955</v>
      </c>
      <c r="AK60" s="65">
        <v>0.15814009101260232</v>
      </c>
      <c r="AL60" s="65">
        <v>0.38962195777529662</v>
      </c>
    </row>
    <row r="61" spans="1:38" x14ac:dyDescent="0.45">
      <c r="A61" s="3" t="s">
        <v>219</v>
      </c>
      <c r="B61" s="3" t="s">
        <v>26</v>
      </c>
      <c r="C61" s="3" t="s">
        <v>676</v>
      </c>
      <c r="D61" s="71">
        <v>0.76709000000000005</v>
      </c>
      <c r="E61" s="71">
        <v>1.268416390978829E-2</v>
      </c>
      <c r="F61" s="71">
        <v>1.3814650888564426E-2</v>
      </c>
      <c r="G61" s="71">
        <v>1.7185504184150973E-2</v>
      </c>
      <c r="H61" s="71">
        <v>1.8425624442148861E-2</v>
      </c>
      <c r="I61" s="71">
        <v>1.4964967352421638E-2</v>
      </c>
      <c r="J61" s="71">
        <v>1.5294877587331571E-2</v>
      </c>
      <c r="K61" s="71">
        <v>1.8016084516405712E-2</v>
      </c>
      <c r="L61" s="71">
        <v>2.0946431184588537E-2</v>
      </c>
      <c r="M61" s="71">
        <v>2.305752895169776E-2</v>
      </c>
      <c r="N61" s="71">
        <v>2.0976920034446893E-2</v>
      </c>
      <c r="O61" s="71">
        <v>2.2467887527414757E-2</v>
      </c>
      <c r="P61" s="71">
        <v>2.8560555354541575E-2</v>
      </c>
      <c r="Q61" s="71">
        <v>3.1932226256598042E-2</v>
      </c>
      <c r="R61" s="71">
        <v>3.583423670396918E-2</v>
      </c>
      <c r="S61" s="71">
        <v>2.2257899068254455E-2</v>
      </c>
      <c r="T61" s="71">
        <v>1.9287311380906884E-2</v>
      </c>
      <c r="U61" s="71">
        <v>3.2813130656770446E-2</v>
      </c>
      <c r="V61" s="65">
        <v>1.2115750215891077E-2</v>
      </c>
      <c r="W61" s="65">
        <v>1.3391327671266315E-2</v>
      </c>
      <c r="X61" s="65">
        <v>1.5682789184757583E-2</v>
      </c>
      <c r="Y61" s="65">
        <v>1.7678884085130197E-2</v>
      </c>
      <c r="Z61" s="65">
        <v>1.3085724403504313E-2</v>
      </c>
      <c r="AA61" s="65">
        <v>1.4498324697847472E-2</v>
      </c>
      <c r="AB61" s="65">
        <v>1.7017074669929154E-2</v>
      </c>
      <c r="AC61" s="65">
        <v>1.9587671736752677E-2</v>
      </c>
      <c r="AD61" s="65">
        <v>2.066864160590649E-2</v>
      </c>
      <c r="AE61" s="65">
        <v>2.094631949071997E-2</v>
      </c>
      <c r="AF61" s="65">
        <v>2.2920701740691378E-2</v>
      </c>
      <c r="AG61" s="65">
        <v>2.9270306510210224E-2</v>
      </c>
      <c r="AH61" s="65">
        <v>3.2224846111528697E-2</v>
      </c>
      <c r="AI61" s="65">
        <v>3.4646518245734476E-2</v>
      </c>
      <c r="AJ61" s="65">
        <v>2.4533114231837762E-2</v>
      </c>
      <c r="AK61" s="65">
        <v>2.5528114332538689E-2</v>
      </c>
      <c r="AL61" s="65">
        <v>6.4773891065753528E-2</v>
      </c>
    </row>
    <row r="62" spans="1:38" x14ac:dyDescent="0.45">
      <c r="A62" s="3" t="s">
        <v>219</v>
      </c>
      <c r="B62" s="3" t="s">
        <v>26</v>
      </c>
      <c r="C62" s="3" t="s">
        <v>677</v>
      </c>
      <c r="D62" s="71">
        <v>2.0935899999999998</v>
      </c>
      <c r="E62" s="71">
        <v>3.5613173901741617E-2</v>
      </c>
      <c r="F62" s="71">
        <v>4.2534374837535742E-2</v>
      </c>
      <c r="G62" s="71">
        <v>4.5554489212373282E-2</v>
      </c>
      <c r="H62" s="71">
        <v>5.1935718741876788E-2</v>
      </c>
      <c r="I62" s="71">
        <v>4.716486093059527E-2</v>
      </c>
      <c r="J62" s="71">
        <v>4.4293831557057448E-2</v>
      </c>
      <c r="K62" s="71">
        <v>5.39948037431765E-2</v>
      </c>
      <c r="L62" s="71">
        <v>6.0894660774629586E-2</v>
      </c>
      <c r="M62" s="71">
        <v>6.7356176241226931E-2</v>
      </c>
      <c r="N62" s="71">
        <v>6.5386204834936318E-2</v>
      </c>
      <c r="O62" s="71">
        <v>6.2757806082661821E-2</v>
      </c>
      <c r="P62" s="71">
        <v>7.2127806082661824E-2</v>
      </c>
      <c r="Q62" s="71">
        <v>7.8429178580712244E-2</v>
      </c>
      <c r="R62" s="71">
        <v>9.2541037171822202E-2</v>
      </c>
      <c r="S62" s="71">
        <v>6.2327062646217825E-2</v>
      </c>
      <c r="T62" s="71">
        <v>5.1876776709123995E-2</v>
      </c>
      <c r="U62" s="71">
        <v>8.2472037951650631E-2</v>
      </c>
      <c r="V62" s="65">
        <v>3.4085178159446297E-2</v>
      </c>
      <c r="W62" s="65">
        <v>4.140728018456806E-2</v>
      </c>
      <c r="X62" s="65">
        <v>4.4187946680338375E-2</v>
      </c>
      <c r="Y62" s="65">
        <v>4.7988715713919508E-2</v>
      </c>
      <c r="Z62" s="65">
        <v>4.1235229428351707E-2</v>
      </c>
      <c r="AA62" s="65">
        <v>4.0305331966162518E-2</v>
      </c>
      <c r="AB62" s="65">
        <v>4.9567946680338371E-2</v>
      </c>
      <c r="AC62" s="65">
        <v>5.6138203024865413E-2</v>
      </c>
      <c r="AD62" s="65">
        <v>6.1639484747500639E-2</v>
      </c>
      <c r="AE62" s="65">
        <v>6.2190510125608819E-2</v>
      </c>
      <c r="AF62" s="65">
        <v>6.2521535503717002E-2</v>
      </c>
      <c r="AG62" s="65">
        <v>7.0802407075108945E-2</v>
      </c>
      <c r="AH62" s="65">
        <v>7.736476544475776E-2</v>
      </c>
      <c r="AI62" s="65">
        <v>8.9437021276595738E-2</v>
      </c>
      <c r="AJ62" s="65">
        <v>6.4163586259933347E-2</v>
      </c>
      <c r="AK62" s="65">
        <v>6.626507305819021E-2</v>
      </c>
      <c r="AL62" s="65">
        <v>0.16702978467059729</v>
      </c>
    </row>
    <row r="63" spans="1:38" x14ac:dyDescent="0.45">
      <c r="A63" s="3" t="s">
        <v>219</v>
      </c>
      <c r="B63" s="3" t="s">
        <v>26</v>
      </c>
      <c r="C63" s="3" t="s">
        <v>678</v>
      </c>
      <c r="D63" s="71">
        <v>2.7618100000000001</v>
      </c>
      <c r="E63" s="71">
        <v>4.5074421749930996E-2</v>
      </c>
      <c r="F63" s="71">
        <v>5.3354396908639246E-2</v>
      </c>
      <c r="G63" s="71">
        <v>5.7774297543472256E-2</v>
      </c>
      <c r="H63" s="71">
        <v>6.4934247860888764E-2</v>
      </c>
      <c r="I63" s="71">
        <v>5.3143701352470325E-2</v>
      </c>
      <c r="J63" s="71">
        <v>5.3614297543472259E-2</v>
      </c>
      <c r="K63" s="71">
        <v>6.4894670162848472E-2</v>
      </c>
      <c r="L63" s="71">
        <v>7.7405986751311065E-2</v>
      </c>
      <c r="M63" s="71">
        <v>8.8345912227435833E-2</v>
      </c>
      <c r="N63" s="71">
        <v>8.5324993099641172E-2</v>
      </c>
      <c r="O63" s="71">
        <v>8.3675191829975154E-2</v>
      </c>
      <c r="P63" s="71">
        <v>9.4135912227435836E-2</v>
      </c>
      <c r="Q63" s="71">
        <v>0.10575685619652223</v>
      </c>
      <c r="R63" s="71">
        <v>0.12495859508694451</v>
      </c>
      <c r="S63" s="71">
        <v>8.415494341705769E-2</v>
      </c>
      <c r="T63" s="71">
        <v>7.0434098813138279E-2</v>
      </c>
      <c r="U63" s="71">
        <v>0.10984747722881591</v>
      </c>
      <c r="V63" s="65">
        <v>4.4655296422042308E-2</v>
      </c>
      <c r="W63" s="65">
        <v>5.0305330373465657E-2</v>
      </c>
      <c r="X63" s="65">
        <v>5.6835534082005743E-2</v>
      </c>
      <c r="Y63" s="65">
        <v>6.1545534082005741E-2</v>
      </c>
      <c r="Z63" s="65">
        <v>4.8673904413685035E-2</v>
      </c>
      <c r="AA63" s="65">
        <v>4.9554889004962133E-2</v>
      </c>
      <c r="AB63" s="65">
        <v>6.0876111256202667E-2</v>
      </c>
      <c r="AC63" s="65">
        <v>7.189763907025333E-2</v>
      </c>
      <c r="AD63" s="65">
        <v>8.4167808827370058E-2</v>
      </c>
      <c r="AE63" s="65">
        <v>8.4197435361713258E-2</v>
      </c>
      <c r="AF63" s="65">
        <v>8.4136213110472702E-2</v>
      </c>
      <c r="AG63" s="65">
        <v>9.4628691564377115E-2</v>
      </c>
      <c r="AH63" s="65">
        <v>0.10612933664142074</v>
      </c>
      <c r="AI63" s="65">
        <v>0.12658079655262472</v>
      </c>
      <c r="AJ63" s="65">
        <v>9.6336688430399595E-2</v>
      </c>
      <c r="AK63" s="65">
        <v>9.6398012535910169E-2</v>
      </c>
      <c r="AL63" s="65">
        <v>0.22806077827108903</v>
      </c>
    </row>
    <row r="64" spans="1:38" x14ac:dyDescent="0.45">
      <c r="A64" s="2" t="s">
        <v>217</v>
      </c>
      <c r="B64" s="2" t="s">
        <v>54</v>
      </c>
      <c r="C64" s="2" t="s">
        <v>679</v>
      </c>
      <c r="D64" s="72">
        <v>19.1968</v>
      </c>
      <c r="E64" s="72">
        <v>0.35888091886483592</v>
      </c>
      <c r="F64" s="72">
        <v>0.38324683616694805</v>
      </c>
      <c r="G64" s="72">
        <v>0.42901626677955407</v>
      </c>
      <c r="H64" s="72">
        <v>0.48828700689126264</v>
      </c>
      <c r="I64" s="72">
        <v>0.46393896412426022</v>
      </c>
      <c r="J64" s="72">
        <v>0.47198286715513393</v>
      </c>
      <c r="K64" s="72">
        <v>0.53361661701304108</v>
      </c>
      <c r="L64" s="72">
        <v>0.57385687927665363</v>
      </c>
      <c r="M64" s="72">
        <v>0.66020541752566497</v>
      </c>
      <c r="N64" s="72">
        <v>0.62827115281846668</v>
      </c>
      <c r="O64" s="72">
        <v>0.59955192212310926</v>
      </c>
      <c r="P64" s="72">
        <v>0.66016859441680831</v>
      </c>
      <c r="Q64" s="72">
        <v>0.71420313432870042</v>
      </c>
      <c r="R64" s="72">
        <v>0.8162772400527103</v>
      </c>
      <c r="S64" s="72">
        <v>0.54006259304722382</v>
      </c>
      <c r="T64" s="72">
        <v>0.44107836121073168</v>
      </c>
      <c r="U64" s="72">
        <v>0.64677522820489519</v>
      </c>
      <c r="V64" s="8">
        <v>0.344143899651906</v>
      </c>
      <c r="W64" s="8">
        <v>0.36046164894078853</v>
      </c>
      <c r="X64" s="8">
        <v>0.41091503091595344</v>
      </c>
      <c r="Y64" s="8">
        <v>0.46020187424668829</v>
      </c>
      <c r="Z64" s="8">
        <v>0.42290807393975449</v>
      </c>
      <c r="AA64" s="8">
        <v>0.41524281844834271</v>
      </c>
      <c r="AB64" s="8">
        <v>0.47935781472315864</v>
      </c>
      <c r="AC64" s="8">
        <v>0.53142482098217103</v>
      </c>
      <c r="AD64" s="8">
        <v>0.60951431034181613</v>
      </c>
      <c r="AE64" s="8">
        <v>0.59954603782055538</v>
      </c>
      <c r="AF64" s="8">
        <v>0.58314292787731414</v>
      </c>
      <c r="AG64" s="8">
        <v>0.64779092461540033</v>
      </c>
      <c r="AH64" s="8">
        <v>0.70190780086254223</v>
      </c>
      <c r="AI64" s="8">
        <v>0.81214486072585668</v>
      </c>
      <c r="AJ64" s="8">
        <v>0.57888246995442949</v>
      </c>
      <c r="AK64" s="8">
        <v>0.55745075640024466</v>
      </c>
      <c r="AL64" s="8">
        <v>1.2723439295530783</v>
      </c>
    </row>
    <row r="65" spans="1:38" x14ac:dyDescent="0.45">
      <c r="A65" s="3" t="s">
        <v>219</v>
      </c>
      <c r="B65" s="3" t="s">
        <v>54</v>
      </c>
      <c r="C65" s="3" t="s">
        <v>680</v>
      </c>
      <c r="D65" s="71">
        <v>4.7294900000000002</v>
      </c>
      <c r="E65" s="71">
        <v>8.5244003595177198E-2</v>
      </c>
      <c r="F65" s="71">
        <v>9.0074210069419056E-2</v>
      </c>
      <c r="G65" s="71">
        <v>0.10392562195104128</v>
      </c>
      <c r="H65" s="71">
        <v>0.12246690491292168</v>
      </c>
      <c r="I65" s="71">
        <v>0.11737431989282669</v>
      </c>
      <c r="J65" s="71">
        <v>0.11355675557179393</v>
      </c>
      <c r="K65" s="71">
        <v>0.12615987484106686</v>
      </c>
      <c r="L65" s="71">
        <v>0.13852093963707221</v>
      </c>
      <c r="M65" s="71">
        <v>0.16379359200097429</v>
      </c>
      <c r="N65" s="71">
        <v>0.15845901392765802</v>
      </c>
      <c r="O65" s="71">
        <v>0.14645736441359153</v>
      </c>
      <c r="P65" s="71">
        <v>0.15522153197418098</v>
      </c>
      <c r="Q65" s="71">
        <v>0.16959398082572158</v>
      </c>
      <c r="R65" s="71">
        <v>0.20180905162343199</v>
      </c>
      <c r="S65" s="71">
        <v>0.13686843534770429</v>
      </c>
      <c r="T65" s="71">
        <v>0.11145203969309463</v>
      </c>
      <c r="U65" s="71">
        <v>0.16864235972232372</v>
      </c>
      <c r="V65" s="65">
        <v>8.2139222933436229E-2</v>
      </c>
      <c r="W65" s="65">
        <v>8.4799834432800911E-2</v>
      </c>
      <c r="X65" s="65">
        <v>9.9192199743376064E-2</v>
      </c>
      <c r="Y65" s="65">
        <v>0.11524339519207916</v>
      </c>
      <c r="Z65" s="65">
        <v>0.10612171344612657</v>
      </c>
      <c r="AA65" s="65">
        <v>0.10249118017965143</v>
      </c>
      <c r="AB65" s="65">
        <v>0.11595552488768117</v>
      </c>
      <c r="AC65" s="65">
        <v>0.13283010892432162</v>
      </c>
      <c r="AD65" s="65">
        <v>0.15466052806430122</v>
      </c>
      <c r="AE65" s="65">
        <v>0.15543857327208008</v>
      </c>
      <c r="AF65" s="65">
        <v>0.14513819864733207</v>
      </c>
      <c r="AG65" s="65">
        <v>0.15491435941585405</v>
      </c>
      <c r="AH65" s="65">
        <v>0.17021881923197693</v>
      </c>
      <c r="AI65" s="65">
        <v>0.20254514011462244</v>
      </c>
      <c r="AJ65" s="65">
        <v>0.14901327585240529</v>
      </c>
      <c r="AK65" s="65">
        <v>0.14003877397504483</v>
      </c>
      <c r="AL65" s="65">
        <v>0.30912915168690991</v>
      </c>
    </row>
    <row r="66" spans="1:38" x14ac:dyDescent="0.45">
      <c r="A66" s="3" t="s">
        <v>219</v>
      </c>
      <c r="B66" s="3" t="s">
        <v>54</v>
      </c>
      <c r="C66" s="3" t="s">
        <v>681</v>
      </c>
      <c r="D66" s="71">
        <v>5.2766000000000002</v>
      </c>
      <c r="E66" s="71">
        <v>0.10430995289070415</v>
      </c>
      <c r="F66" s="71">
        <v>0.11111225320221607</v>
      </c>
      <c r="G66" s="71">
        <v>0.12159321994643101</v>
      </c>
      <c r="H66" s="71">
        <v>0.13656404333649713</v>
      </c>
      <c r="I66" s="71">
        <v>0.13457235989710106</v>
      </c>
      <c r="J66" s="71">
        <v>0.13877206392318597</v>
      </c>
      <c r="K66" s="71">
        <v>0.15841519255996545</v>
      </c>
      <c r="L66" s="71">
        <v>0.16813749325304697</v>
      </c>
      <c r="M66" s="71">
        <v>0.18836769019585314</v>
      </c>
      <c r="N66" s="71">
        <v>0.17766690953050562</v>
      </c>
      <c r="O66" s="71">
        <v>0.16898524036026363</v>
      </c>
      <c r="P66" s="71">
        <v>0.18328813428626231</v>
      </c>
      <c r="Q66" s="71">
        <v>0.19195102403306485</v>
      </c>
      <c r="R66" s="71">
        <v>0.21155254543229043</v>
      </c>
      <c r="S66" s="71">
        <v>0.13833358836774054</v>
      </c>
      <c r="T66" s="71">
        <v>0.10855150481169587</v>
      </c>
      <c r="U66" s="71">
        <v>0.15452678397317576</v>
      </c>
      <c r="V66" s="65">
        <v>9.9209621305250878E-2</v>
      </c>
      <c r="W66" s="65">
        <v>0.10472067076786706</v>
      </c>
      <c r="X66" s="65">
        <v>0.11648379785209698</v>
      </c>
      <c r="Y66" s="65">
        <v>0.12889797194616043</v>
      </c>
      <c r="Z66" s="65">
        <v>0.12239006449531677</v>
      </c>
      <c r="AA66" s="65">
        <v>0.12558403055941744</v>
      </c>
      <c r="AB66" s="65">
        <v>0.1435027919705712</v>
      </c>
      <c r="AC66" s="65">
        <v>0.15681648081070002</v>
      </c>
      <c r="AD66" s="65">
        <v>0.1766944224463026</v>
      </c>
      <c r="AE66" s="65">
        <v>0.17103315636821134</v>
      </c>
      <c r="AF66" s="65">
        <v>0.16484613742770177</v>
      </c>
      <c r="AG66" s="65">
        <v>0.17919748478133987</v>
      </c>
      <c r="AH66" s="65">
        <v>0.19025777494862622</v>
      </c>
      <c r="AI66" s="65">
        <v>0.21241311006897501</v>
      </c>
      <c r="AJ66" s="65">
        <v>0.14636318153132932</v>
      </c>
      <c r="AK66" s="65">
        <v>0.13735954543045506</v>
      </c>
      <c r="AL66" s="65">
        <v>0.304129757289678</v>
      </c>
    </row>
    <row r="67" spans="1:38" x14ac:dyDescent="0.45">
      <c r="A67" s="3" t="s">
        <v>219</v>
      </c>
      <c r="B67" s="3" t="s">
        <v>54</v>
      </c>
      <c r="C67" s="3" t="s">
        <v>682</v>
      </c>
      <c r="D67" s="71">
        <v>1.4378299999999999</v>
      </c>
      <c r="E67" s="71">
        <v>2.8186357879428768E-2</v>
      </c>
      <c r="F67" s="71">
        <v>3.1437190579176211E-2</v>
      </c>
      <c r="G67" s="71">
        <v>3.3457837501532209E-2</v>
      </c>
      <c r="H67" s="71">
        <v>3.875957119316803E-2</v>
      </c>
      <c r="I67" s="71">
        <v>3.5568745921731648E-2</v>
      </c>
      <c r="J67" s="71">
        <v>3.6397308745560006E-2</v>
      </c>
      <c r="K67" s="71">
        <v>4.3088911688274112E-2</v>
      </c>
      <c r="L67" s="71">
        <v>4.564152340573184E-2</v>
      </c>
      <c r="M67" s="71">
        <v>4.9621283661837955E-2</v>
      </c>
      <c r="N67" s="71">
        <v>4.3757750335584385E-2</v>
      </c>
      <c r="O67" s="71">
        <v>4.3950199772700781E-2</v>
      </c>
      <c r="P67" s="71">
        <v>5.0793747499667627E-2</v>
      </c>
      <c r="Q67" s="71">
        <v>5.630459399406991E-2</v>
      </c>
      <c r="R67" s="71">
        <v>6.1305468608765526E-2</v>
      </c>
      <c r="S67" s="71">
        <v>3.7658962168575429E-2</v>
      </c>
      <c r="T67" s="71">
        <v>3.1146954927541888E-2</v>
      </c>
      <c r="U67" s="71">
        <v>4.7303592116653692E-2</v>
      </c>
      <c r="V67" s="65">
        <v>2.8274004361786592E-2</v>
      </c>
      <c r="W67" s="65">
        <v>2.9225203551983939E-2</v>
      </c>
      <c r="X67" s="65">
        <v>3.249500464139591E-2</v>
      </c>
      <c r="Y67" s="65">
        <v>3.4546235386610002E-2</v>
      </c>
      <c r="Z67" s="65">
        <v>3.094395481994594E-2</v>
      </c>
      <c r="AA67" s="65">
        <v>3.0082179393075739E-2</v>
      </c>
      <c r="AB67" s="65">
        <v>3.800593969932569E-2</v>
      </c>
      <c r="AC67" s="65">
        <v>4.1168006071114663E-2</v>
      </c>
      <c r="AD67" s="65">
        <v>4.4336587536690057E-2</v>
      </c>
      <c r="AE67" s="65">
        <v>4.1115810277783139E-2</v>
      </c>
      <c r="AF67" s="65">
        <v>4.012165763374799E-2</v>
      </c>
      <c r="AG67" s="65">
        <v>5.0617233704707804E-2</v>
      </c>
      <c r="AH67" s="65">
        <v>5.4303340007144651E-2</v>
      </c>
      <c r="AI67" s="65">
        <v>5.893158526476136E-2</v>
      </c>
      <c r="AJ67" s="65">
        <v>3.9341477812317678E-2</v>
      </c>
      <c r="AK67" s="65">
        <v>3.6842236944570381E-2</v>
      </c>
      <c r="AL67" s="65">
        <v>9.309954289303847E-2</v>
      </c>
    </row>
    <row r="68" spans="1:38" x14ac:dyDescent="0.45">
      <c r="A68" s="3" t="s">
        <v>219</v>
      </c>
      <c r="B68" s="3" t="s">
        <v>54</v>
      </c>
      <c r="C68" s="3" t="s">
        <v>683</v>
      </c>
      <c r="D68" s="71">
        <v>1.7503299999999999</v>
      </c>
      <c r="E68" s="71">
        <v>3.095110502731058E-2</v>
      </c>
      <c r="F68" s="71">
        <v>3.1322191852323662E-2</v>
      </c>
      <c r="G68" s="71">
        <v>3.7387487571982403E-2</v>
      </c>
      <c r="H68" s="71">
        <v>4.193227056814082E-2</v>
      </c>
      <c r="I68" s="71">
        <v>4.0921246570035902E-2</v>
      </c>
      <c r="J68" s="71">
        <v>4.3645285078208682E-2</v>
      </c>
      <c r="K68" s="71">
        <v>4.778872387886611E-2</v>
      </c>
      <c r="L68" s="71">
        <v>5.1661302039007748E-2</v>
      </c>
      <c r="M68" s="71">
        <v>5.9376640316459228E-2</v>
      </c>
      <c r="N68" s="71">
        <v>5.4041528846064876E-2</v>
      </c>
      <c r="O68" s="71">
        <v>5.2621401272689043E-2</v>
      </c>
      <c r="P68" s="71">
        <v>6.2770747965253199E-2</v>
      </c>
      <c r="Q68" s="71">
        <v>7.1134455121020096E-2</v>
      </c>
      <c r="R68" s="71">
        <v>8.3347385079199088E-2</v>
      </c>
      <c r="S68" s="71">
        <v>5.3300956070512301E-2</v>
      </c>
      <c r="T68" s="71">
        <v>4.2139591874321661E-2</v>
      </c>
      <c r="U68" s="71">
        <v>6.3427680868604563E-2</v>
      </c>
      <c r="V68" s="65">
        <v>2.9763073104711626E-2</v>
      </c>
      <c r="W68" s="65">
        <v>2.9979180711099056E-2</v>
      </c>
      <c r="X68" s="65">
        <v>3.5640832557781874E-2</v>
      </c>
      <c r="Y68" s="65">
        <v>3.9871946427311976E-2</v>
      </c>
      <c r="Z68" s="65">
        <v>3.7704241627005058E-2</v>
      </c>
      <c r="AA68" s="65">
        <v>3.4401053554270145E-2</v>
      </c>
      <c r="AB68" s="65">
        <v>3.9808887481417907E-2</v>
      </c>
      <c r="AC68" s="65">
        <v>4.3172250258266993E-2</v>
      </c>
      <c r="AD68" s="65">
        <v>5.1994264293620626E-2</v>
      </c>
      <c r="AE68" s="65">
        <v>4.8952856384682782E-2</v>
      </c>
      <c r="AF68" s="65">
        <v>5.0263885107649849E-2</v>
      </c>
      <c r="AG68" s="65">
        <v>6.0908515939779591E-2</v>
      </c>
      <c r="AH68" s="65">
        <v>6.7372198280308548E-2</v>
      </c>
      <c r="AI68" s="65">
        <v>8.0343527252914132E-2</v>
      </c>
      <c r="AJ68" s="65">
        <v>5.489572597197169E-2</v>
      </c>
      <c r="AK68" s="65">
        <v>5.0566940388866208E-2</v>
      </c>
      <c r="AL68" s="65">
        <v>0.12692062065834195</v>
      </c>
    </row>
    <row r="69" spans="1:38" x14ac:dyDescent="0.45">
      <c r="A69" s="3" t="s">
        <v>219</v>
      </c>
      <c r="B69" s="3" t="s">
        <v>54</v>
      </c>
      <c r="C69" s="3" t="s">
        <v>684</v>
      </c>
      <c r="D69" s="71">
        <v>3.2709000000000001</v>
      </c>
      <c r="E69" s="71">
        <v>6.2770000000000006E-2</v>
      </c>
      <c r="F69" s="71">
        <v>6.5769999999999995E-2</v>
      </c>
      <c r="G69" s="71">
        <v>7.3690000000000005E-2</v>
      </c>
      <c r="H69" s="71">
        <v>8.1890000000000004E-2</v>
      </c>
      <c r="I69" s="71">
        <v>7.8700000000000006E-2</v>
      </c>
      <c r="J69" s="71">
        <v>8.0549999999999997E-2</v>
      </c>
      <c r="K69" s="71">
        <v>8.9459999999999998E-2</v>
      </c>
      <c r="L69" s="71">
        <v>9.6549999999999997E-2</v>
      </c>
      <c r="M69" s="71">
        <v>0.11733</v>
      </c>
      <c r="N69" s="71">
        <v>0.11609</v>
      </c>
      <c r="O69" s="71">
        <v>0.10561</v>
      </c>
      <c r="P69" s="71">
        <v>0.11126</v>
      </c>
      <c r="Q69" s="71">
        <v>0.11758</v>
      </c>
      <c r="R69" s="71">
        <v>0.13722000000000001</v>
      </c>
      <c r="S69" s="71">
        <v>9.4200000000000006E-2</v>
      </c>
      <c r="T69" s="71">
        <v>7.9759999999999998E-2</v>
      </c>
      <c r="U69" s="71">
        <v>9.9669999999999995E-2</v>
      </c>
      <c r="V69" s="65">
        <v>5.9130000000000002E-2</v>
      </c>
      <c r="W69" s="65">
        <v>6.1409999999999999E-2</v>
      </c>
      <c r="X69" s="65">
        <v>7.1489999999999998E-2</v>
      </c>
      <c r="Y69" s="65">
        <v>7.7450000000000005E-2</v>
      </c>
      <c r="Z69" s="65">
        <v>7.2260000000000005E-2</v>
      </c>
      <c r="AA69" s="65">
        <v>6.905E-2</v>
      </c>
      <c r="AB69" s="65">
        <v>7.9719999999999999E-2</v>
      </c>
      <c r="AC69" s="65">
        <v>9.0260000000000007E-2</v>
      </c>
      <c r="AD69" s="65">
        <v>0.10476000000000001</v>
      </c>
      <c r="AE69" s="65">
        <v>0.10613</v>
      </c>
      <c r="AF69" s="65">
        <v>0.10156</v>
      </c>
      <c r="AG69" s="65">
        <v>0.10743</v>
      </c>
      <c r="AH69" s="65">
        <v>0.11476</v>
      </c>
      <c r="AI69" s="65">
        <v>0.14143</v>
      </c>
      <c r="AJ69" s="65">
        <v>0.10478999999999999</v>
      </c>
      <c r="AK69" s="65">
        <v>0.10004</v>
      </c>
      <c r="AL69" s="65">
        <v>0.20113</v>
      </c>
    </row>
    <row r="70" spans="1:38" x14ac:dyDescent="0.45">
      <c r="A70" s="3" t="s">
        <v>219</v>
      </c>
      <c r="B70" s="3" t="s">
        <v>54</v>
      </c>
      <c r="C70" s="3" t="s">
        <v>685</v>
      </c>
      <c r="D70" s="71">
        <v>2.7316500000000001</v>
      </c>
      <c r="E70" s="71">
        <v>4.7419499472215278E-2</v>
      </c>
      <c r="F70" s="71">
        <v>5.3530990463812912E-2</v>
      </c>
      <c r="G70" s="71">
        <v>5.8962099808567266E-2</v>
      </c>
      <c r="H70" s="71">
        <v>6.6674216880534945E-2</v>
      </c>
      <c r="I70" s="71">
        <v>5.6802291842564953E-2</v>
      </c>
      <c r="J70" s="71">
        <v>5.9061453836385329E-2</v>
      </c>
      <c r="K70" s="71">
        <v>6.8703914044868544E-2</v>
      </c>
      <c r="L70" s="71">
        <v>7.3345620941794851E-2</v>
      </c>
      <c r="M70" s="71">
        <v>8.1716211350540302E-2</v>
      </c>
      <c r="N70" s="71">
        <v>7.8255950178653999E-2</v>
      </c>
      <c r="O70" s="71">
        <v>8.1927716303864237E-2</v>
      </c>
      <c r="P70" s="71">
        <v>9.6834432691444206E-2</v>
      </c>
      <c r="Q70" s="71">
        <v>0.1076390803548236</v>
      </c>
      <c r="R70" s="71">
        <v>0.1210427893090231</v>
      </c>
      <c r="S70" s="71">
        <v>7.9700651092691255E-2</v>
      </c>
      <c r="T70" s="71">
        <v>6.8028269904077732E-2</v>
      </c>
      <c r="U70" s="71">
        <v>0.11320481152413746</v>
      </c>
      <c r="V70" s="65">
        <v>4.5627977946720619E-2</v>
      </c>
      <c r="W70" s="65">
        <v>5.0326759477037686E-2</v>
      </c>
      <c r="X70" s="65">
        <v>5.5613196121302617E-2</v>
      </c>
      <c r="Y70" s="65">
        <v>6.4192325294526786E-2</v>
      </c>
      <c r="Z70" s="65">
        <v>5.3488099551359962E-2</v>
      </c>
      <c r="AA70" s="65">
        <v>5.3634374761928005E-2</v>
      </c>
      <c r="AB70" s="65">
        <v>6.2364670684162696E-2</v>
      </c>
      <c r="AC70" s="65">
        <v>6.717797491776771E-2</v>
      </c>
      <c r="AD70" s="65">
        <v>7.7068508000901426E-2</v>
      </c>
      <c r="AE70" s="65">
        <v>7.6875641517797938E-2</v>
      </c>
      <c r="AF70" s="65">
        <v>8.121304906088242E-2</v>
      </c>
      <c r="AG70" s="65">
        <v>9.4723330773718875E-2</v>
      </c>
      <c r="AH70" s="65">
        <v>0.10499566839448592</v>
      </c>
      <c r="AI70" s="65">
        <v>0.11648149802458357</v>
      </c>
      <c r="AJ70" s="65">
        <v>8.4478808786405457E-2</v>
      </c>
      <c r="AK70" s="65">
        <v>9.2603259661308071E-2</v>
      </c>
      <c r="AL70" s="65">
        <v>0.23793485702511022</v>
      </c>
    </row>
    <row r="71" spans="1:38" x14ac:dyDescent="0.45">
      <c r="A71" s="2" t="s">
        <v>217</v>
      </c>
      <c r="B71" s="2" t="s">
        <v>57</v>
      </c>
      <c r="C71" s="2" t="s">
        <v>686</v>
      </c>
      <c r="D71" s="72">
        <v>29.510870000000001</v>
      </c>
      <c r="E71" s="72">
        <v>0.56628999999999996</v>
      </c>
      <c r="F71" s="72">
        <v>0.63249</v>
      </c>
      <c r="G71" s="72">
        <v>0.67171999999999998</v>
      </c>
      <c r="H71" s="72">
        <v>0.73670000000000002</v>
      </c>
      <c r="I71" s="72">
        <v>0.77888000000000002</v>
      </c>
      <c r="J71" s="72">
        <v>0.78959999999999997</v>
      </c>
      <c r="K71" s="72">
        <v>0.87697000000000003</v>
      </c>
      <c r="L71" s="72">
        <v>0.95726</v>
      </c>
      <c r="M71" s="72">
        <v>1.1248</v>
      </c>
      <c r="N71" s="72">
        <v>1.1295900000000001</v>
      </c>
      <c r="O71" s="72">
        <v>0.94830000000000003</v>
      </c>
      <c r="P71" s="72">
        <v>0.90202000000000004</v>
      </c>
      <c r="Q71" s="72">
        <v>0.98533999999999999</v>
      </c>
      <c r="R71" s="72">
        <v>1.1833899999999999</v>
      </c>
      <c r="S71" s="72">
        <v>0.91137000000000001</v>
      </c>
      <c r="T71" s="72">
        <v>0.74109999999999998</v>
      </c>
      <c r="U71" s="72">
        <v>0.85009000000000001</v>
      </c>
      <c r="V71" s="8">
        <v>0.53674999999999995</v>
      </c>
      <c r="W71" s="8">
        <v>0.59728999999999999</v>
      </c>
      <c r="X71" s="8">
        <v>0.63704000000000005</v>
      </c>
      <c r="Y71" s="8">
        <v>0.69360999999999995</v>
      </c>
      <c r="Z71" s="8">
        <v>0.67079</v>
      </c>
      <c r="AA71" s="8">
        <v>0.66132999999999997</v>
      </c>
      <c r="AB71" s="8">
        <v>0.77507000000000004</v>
      </c>
      <c r="AC71" s="8">
        <v>0.86192000000000002</v>
      </c>
      <c r="AD71" s="8">
        <v>1.0246999999999999</v>
      </c>
      <c r="AE71" s="8">
        <v>1.0347200000000001</v>
      </c>
      <c r="AF71" s="8">
        <v>0.89656999999999998</v>
      </c>
      <c r="AG71" s="8">
        <v>0.88207000000000002</v>
      </c>
      <c r="AH71" s="8">
        <v>0.97870000000000001</v>
      </c>
      <c r="AI71" s="8">
        <v>1.2159899999999999</v>
      </c>
      <c r="AJ71" s="8">
        <v>0.96804999999999997</v>
      </c>
      <c r="AK71" s="8">
        <v>0.81320999999999999</v>
      </c>
      <c r="AL71" s="8">
        <v>1.47715</v>
      </c>
    </row>
    <row r="72" spans="1:38" x14ac:dyDescent="0.45">
      <c r="A72" s="3" t="s">
        <v>219</v>
      </c>
      <c r="B72" s="3" t="s">
        <v>57</v>
      </c>
      <c r="C72" s="3" t="s">
        <v>687</v>
      </c>
      <c r="D72" s="71">
        <v>4.7219300000000004</v>
      </c>
      <c r="E72" s="71">
        <v>9.3530000000000002E-2</v>
      </c>
      <c r="F72" s="71">
        <v>0.10134</v>
      </c>
      <c r="G72" s="71">
        <v>0.10836</v>
      </c>
      <c r="H72" s="71">
        <v>0.11404</v>
      </c>
      <c r="I72" s="71">
        <v>0.12057</v>
      </c>
      <c r="J72" s="71">
        <v>0.12329</v>
      </c>
      <c r="K72" s="71">
        <v>0.13852</v>
      </c>
      <c r="L72" s="71">
        <v>0.15099000000000001</v>
      </c>
      <c r="M72" s="71">
        <v>0.17668</v>
      </c>
      <c r="N72" s="71">
        <v>0.17705000000000001</v>
      </c>
      <c r="O72" s="71">
        <v>0.15176000000000001</v>
      </c>
      <c r="P72" s="71">
        <v>0.1474</v>
      </c>
      <c r="Q72" s="71">
        <v>0.15615000000000001</v>
      </c>
      <c r="R72" s="71">
        <v>0.17927999999999999</v>
      </c>
      <c r="S72" s="71">
        <v>0.13528999999999999</v>
      </c>
      <c r="T72" s="71">
        <v>0.1111</v>
      </c>
      <c r="U72" s="71">
        <v>0.14357</v>
      </c>
      <c r="V72" s="65">
        <v>8.974E-2</v>
      </c>
      <c r="W72" s="65">
        <v>9.4520000000000007E-2</v>
      </c>
      <c r="X72" s="65">
        <v>0.10050000000000001</v>
      </c>
      <c r="Y72" s="65">
        <v>0.11047</v>
      </c>
      <c r="Z72" s="65">
        <v>0.1075</v>
      </c>
      <c r="AA72" s="65">
        <v>0.1116</v>
      </c>
      <c r="AB72" s="65">
        <v>0.12970000000000001</v>
      </c>
      <c r="AC72" s="65">
        <v>0.14219000000000001</v>
      </c>
      <c r="AD72" s="65">
        <v>0.16533999999999999</v>
      </c>
      <c r="AE72" s="65">
        <v>0.16777</v>
      </c>
      <c r="AF72" s="65">
        <v>0.15109</v>
      </c>
      <c r="AG72" s="65">
        <v>0.14496999999999999</v>
      </c>
      <c r="AH72" s="65">
        <v>0.15645999999999999</v>
      </c>
      <c r="AI72" s="65">
        <v>0.18762999999999999</v>
      </c>
      <c r="AJ72" s="65">
        <v>0.14904999999999999</v>
      </c>
      <c r="AK72" s="65">
        <v>0.12994</v>
      </c>
      <c r="AL72" s="65">
        <v>0.25453999999999999</v>
      </c>
    </row>
    <row r="73" spans="1:38" x14ac:dyDescent="0.45">
      <c r="A73" s="3" t="s">
        <v>219</v>
      </c>
      <c r="B73" s="3" t="s">
        <v>57</v>
      </c>
      <c r="C73" s="3" t="s">
        <v>688</v>
      </c>
      <c r="D73" s="71">
        <v>2.55829</v>
      </c>
      <c r="E73" s="71">
        <v>3.9559999999999998E-2</v>
      </c>
      <c r="F73" s="71">
        <v>4.7169999999999997E-2</v>
      </c>
      <c r="G73" s="71">
        <v>5.5669999999999997E-2</v>
      </c>
      <c r="H73" s="71">
        <v>6.7599999999999993E-2</v>
      </c>
      <c r="I73" s="71">
        <v>6.5290000000000001E-2</v>
      </c>
      <c r="J73" s="71">
        <v>6.8470000000000003E-2</v>
      </c>
      <c r="K73" s="71">
        <v>6.7470000000000002E-2</v>
      </c>
      <c r="L73" s="71">
        <v>7.0489999999999997E-2</v>
      </c>
      <c r="M73" s="71">
        <v>8.7620000000000003E-2</v>
      </c>
      <c r="N73" s="71">
        <v>9.8290000000000002E-2</v>
      </c>
      <c r="O73" s="71">
        <v>8.7359999999999993E-2</v>
      </c>
      <c r="P73" s="71">
        <v>8.2070000000000004E-2</v>
      </c>
      <c r="Q73" s="71">
        <v>8.6059999999999998E-2</v>
      </c>
      <c r="R73" s="71">
        <v>0.10606</v>
      </c>
      <c r="S73" s="71">
        <v>8.3089999999999997E-2</v>
      </c>
      <c r="T73" s="71">
        <v>8.2239999999999994E-2</v>
      </c>
      <c r="U73" s="71">
        <v>8.7749999999999995E-2</v>
      </c>
      <c r="V73" s="65">
        <v>3.891E-2</v>
      </c>
      <c r="W73" s="65">
        <v>4.462E-2</v>
      </c>
      <c r="X73" s="65">
        <v>5.2780000000000001E-2</v>
      </c>
      <c r="Y73" s="65">
        <v>6.1990000000000003E-2</v>
      </c>
      <c r="Z73" s="65">
        <v>5.391E-2</v>
      </c>
      <c r="AA73" s="65">
        <v>5.0840000000000003E-2</v>
      </c>
      <c r="AB73" s="65">
        <v>5.6099999999999997E-2</v>
      </c>
      <c r="AC73" s="65">
        <v>6.2440000000000002E-2</v>
      </c>
      <c r="AD73" s="65">
        <v>8.0030000000000004E-2</v>
      </c>
      <c r="AE73" s="65">
        <v>9.2689999999999995E-2</v>
      </c>
      <c r="AF73" s="65">
        <v>7.9719999999999999E-2</v>
      </c>
      <c r="AG73" s="65">
        <v>7.8380000000000005E-2</v>
      </c>
      <c r="AH73" s="65">
        <v>8.6330000000000004E-2</v>
      </c>
      <c r="AI73" s="65">
        <v>0.11101999999999999</v>
      </c>
      <c r="AJ73" s="65">
        <v>9.2369999999999994E-2</v>
      </c>
      <c r="AK73" s="65">
        <v>8.9569999999999997E-2</v>
      </c>
      <c r="AL73" s="65">
        <v>0.14433000000000001</v>
      </c>
    </row>
    <row r="74" spans="1:38" x14ac:dyDescent="0.45">
      <c r="A74" s="3" t="s">
        <v>219</v>
      </c>
      <c r="B74" s="3" t="s">
        <v>57</v>
      </c>
      <c r="C74" s="3" t="s">
        <v>689</v>
      </c>
      <c r="D74" s="71">
        <v>3.6683300000000001</v>
      </c>
      <c r="E74" s="71">
        <v>6.7699999999999996E-2</v>
      </c>
      <c r="F74" s="71">
        <v>7.7679999999999999E-2</v>
      </c>
      <c r="G74" s="71">
        <v>8.2500000000000004E-2</v>
      </c>
      <c r="H74" s="71">
        <v>9.4359999999999999E-2</v>
      </c>
      <c r="I74" s="71">
        <v>8.6989999999999998E-2</v>
      </c>
      <c r="J74" s="71">
        <v>9.0609999999999996E-2</v>
      </c>
      <c r="K74" s="71">
        <v>0.10288</v>
      </c>
      <c r="L74" s="71">
        <v>0.11046</v>
      </c>
      <c r="M74" s="71">
        <v>0.13245999999999999</v>
      </c>
      <c r="N74" s="71">
        <v>0.14166999999999999</v>
      </c>
      <c r="O74" s="71">
        <v>0.12232999999999999</v>
      </c>
      <c r="P74" s="71">
        <v>0.11899999999999999</v>
      </c>
      <c r="Q74" s="71">
        <v>0.12257</v>
      </c>
      <c r="R74" s="71">
        <v>0.14360999999999999</v>
      </c>
      <c r="S74" s="71">
        <v>0.10972999999999999</v>
      </c>
      <c r="T74" s="71">
        <v>9.9479999999999999E-2</v>
      </c>
      <c r="U74" s="71">
        <v>0.12544</v>
      </c>
      <c r="V74" s="65">
        <v>6.3960000000000003E-2</v>
      </c>
      <c r="W74" s="65">
        <v>7.2580000000000006E-2</v>
      </c>
      <c r="X74" s="65">
        <v>8.1100000000000005E-2</v>
      </c>
      <c r="Y74" s="65">
        <v>8.8300000000000003E-2</v>
      </c>
      <c r="Z74" s="65">
        <v>7.8950000000000006E-2</v>
      </c>
      <c r="AA74" s="65">
        <v>7.6740000000000003E-2</v>
      </c>
      <c r="AB74" s="65">
        <v>9.1590000000000005E-2</v>
      </c>
      <c r="AC74" s="65">
        <v>0.10077999999999999</v>
      </c>
      <c r="AD74" s="65">
        <v>0.12279</v>
      </c>
      <c r="AE74" s="65">
        <v>0.13236999999999999</v>
      </c>
      <c r="AF74" s="65">
        <v>0.11527999999999999</v>
      </c>
      <c r="AG74" s="65">
        <v>0.11318</v>
      </c>
      <c r="AH74" s="65">
        <v>0.12095</v>
      </c>
      <c r="AI74" s="65">
        <v>0.14674000000000001</v>
      </c>
      <c r="AJ74" s="65">
        <v>0.11767</v>
      </c>
      <c r="AK74" s="65">
        <v>0.10587000000000001</v>
      </c>
      <c r="AL74" s="65">
        <v>0.21001</v>
      </c>
    </row>
    <row r="75" spans="1:38" x14ac:dyDescent="0.45">
      <c r="A75" s="3" t="s">
        <v>219</v>
      </c>
      <c r="B75" s="3" t="s">
        <v>57</v>
      </c>
      <c r="C75" s="3" t="s">
        <v>690</v>
      </c>
      <c r="D75" s="71">
        <v>2.77488</v>
      </c>
      <c r="E75" s="71">
        <v>5.2839999999999998E-2</v>
      </c>
      <c r="F75" s="71">
        <v>5.9270000000000003E-2</v>
      </c>
      <c r="G75" s="71">
        <v>6.1550000000000001E-2</v>
      </c>
      <c r="H75" s="71">
        <v>6.9150000000000003E-2</v>
      </c>
      <c r="I75" s="71">
        <v>7.9320000000000002E-2</v>
      </c>
      <c r="J75" s="71">
        <v>8.1049999999999997E-2</v>
      </c>
      <c r="K75" s="71">
        <v>8.8109999999999994E-2</v>
      </c>
      <c r="L75" s="71">
        <v>9.0939999999999993E-2</v>
      </c>
      <c r="M75" s="71">
        <v>0.10389</v>
      </c>
      <c r="N75" s="71">
        <v>0.10206999999999999</v>
      </c>
      <c r="O75" s="71">
        <v>8.6120000000000002E-2</v>
      </c>
      <c r="P75" s="71">
        <v>8.4349999999999994E-2</v>
      </c>
      <c r="Q75" s="71">
        <v>0.10241</v>
      </c>
      <c r="R75" s="71">
        <v>0.12225</v>
      </c>
      <c r="S75" s="71">
        <v>8.6999999999999994E-2</v>
      </c>
      <c r="T75" s="71">
        <v>6.8839999999999998E-2</v>
      </c>
      <c r="U75" s="71">
        <v>7.5520000000000004E-2</v>
      </c>
      <c r="V75" s="65">
        <v>5.0139999999999997E-2</v>
      </c>
      <c r="W75" s="65">
        <v>5.6329999999999998E-2</v>
      </c>
      <c r="X75" s="65">
        <v>5.9560000000000002E-2</v>
      </c>
      <c r="Y75" s="65">
        <v>6.4680000000000001E-2</v>
      </c>
      <c r="Z75" s="65">
        <v>6.0720000000000003E-2</v>
      </c>
      <c r="AA75" s="65">
        <v>6.0109999999999997E-2</v>
      </c>
      <c r="AB75" s="65">
        <v>7.2709999999999997E-2</v>
      </c>
      <c r="AC75" s="65">
        <v>7.9219999999999999E-2</v>
      </c>
      <c r="AD75" s="65">
        <v>9.1980000000000006E-2</v>
      </c>
      <c r="AE75" s="65">
        <v>9.2030000000000001E-2</v>
      </c>
      <c r="AF75" s="65">
        <v>8.0409999999999995E-2</v>
      </c>
      <c r="AG75" s="65">
        <v>8.3099999999999993E-2</v>
      </c>
      <c r="AH75" s="65">
        <v>9.5310000000000006E-2</v>
      </c>
      <c r="AI75" s="65">
        <v>0.11563</v>
      </c>
      <c r="AJ75" s="65">
        <v>8.8650000000000007E-2</v>
      </c>
      <c r="AK75" s="65">
        <v>7.3889999999999997E-2</v>
      </c>
      <c r="AL75" s="65">
        <v>0.13572999999999999</v>
      </c>
    </row>
    <row r="76" spans="1:38" x14ac:dyDescent="0.45">
      <c r="A76" s="3" t="s">
        <v>219</v>
      </c>
      <c r="B76" s="3" t="s">
        <v>57</v>
      </c>
      <c r="C76" s="3" t="s">
        <v>691</v>
      </c>
      <c r="D76" s="71">
        <v>2.6149900000000001</v>
      </c>
      <c r="E76" s="71">
        <v>4.8050000000000002E-2</v>
      </c>
      <c r="F76" s="71">
        <v>5.2139999999999999E-2</v>
      </c>
      <c r="G76" s="71">
        <v>5.8790000000000002E-2</v>
      </c>
      <c r="H76" s="71">
        <v>6.4409999999999995E-2</v>
      </c>
      <c r="I76" s="71">
        <v>6.9220000000000004E-2</v>
      </c>
      <c r="J76" s="71">
        <v>6.9690000000000002E-2</v>
      </c>
      <c r="K76" s="71">
        <v>7.5319999999999998E-2</v>
      </c>
      <c r="L76" s="71">
        <v>8.2729999999999998E-2</v>
      </c>
      <c r="M76" s="71">
        <v>9.9470000000000003E-2</v>
      </c>
      <c r="N76" s="71">
        <v>0.10136000000000001</v>
      </c>
      <c r="O76" s="71">
        <v>8.4860000000000005E-2</v>
      </c>
      <c r="P76" s="71">
        <v>7.7979999999999994E-2</v>
      </c>
      <c r="Q76" s="71">
        <v>8.6929999999999993E-2</v>
      </c>
      <c r="R76" s="71">
        <v>0.10439</v>
      </c>
      <c r="S76" s="71">
        <v>8.4070000000000006E-2</v>
      </c>
      <c r="T76" s="71">
        <v>6.9040000000000004E-2</v>
      </c>
      <c r="U76" s="71">
        <v>7.9699999999999993E-2</v>
      </c>
      <c r="V76" s="65">
        <v>4.326E-2</v>
      </c>
      <c r="W76" s="65">
        <v>4.8939999999999997E-2</v>
      </c>
      <c r="X76" s="65">
        <v>5.3879999999999997E-2</v>
      </c>
      <c r="Y76" s="65">
        <v>6.148E-2</v>
      </c>
      <c r="Z76" s="65">
        <v>6.216E-2</v>
      </c>
      <c r="AA76" s="65">
        <v>5.7970000000000001E-2</v>
      </c>
      <c r="AB76" s="65">
        <v>6.5970000000000001E-2</v>
      </c>
      <c r="AC76" s="65">
        <v>7.3590000000000003E-2</v>
      </c>
      <c r="AD76" s="65">
        <v>8.8840000000000002E-2</v>
      </c>
      <c r="AE76" s="65">
        <v>9.2020000000000005E-2</v>
      </c>
      <c r="AF76" s="65">
        <v>7.9759999999999998E-2</v>
      </c>
      <c r="AG76" s="65">
        <v>7.782E-2</v>
      </c>
      <c r="AH76" s="65">
        <v>8.4830000000000003E-2</v>
      </c>
      <c r="AI76" s="65">
        <v>0.10925</v>
      </c>
      <c r="AJ76" s="65">
        <v>9.1319999999999998E-2</v>
      </c>
      <c r="AK76" s="65">
        <v>7.6869999999999994E-2</v>
      </c>
      <c r="AL76" s="65">
        <v>0.13888</v>
      </c>
    </row>
    <row r="77" spans="1:38" x14ac:dyDescent="0.45">
      <c r="A77" s="3" t="s">
        <v>219</v>
      </c>
      <c r="B77" s="3" t="s">
        <v>57</v>
      </c>
      <c r="C77" s="3" t="s">
        <v>692</v>
      </c>
      <c r="D77" s="71">
        <v>3.4598599999999999</v>
      </c>
      <c r="E77" s="71">
        <v>8.8340000000000002E-2</v>
      </c>
      <c r="F77" s="71">
        <v>9.171E-2</v>
      </c>
      <c r="G77" s="71">
        <v>8.6389999999999995E-2</v>
      </c>
      <c r="H77" s="71">
        <v>8.8270000000000001E-2</v>
      </c>
      <c r="I77" s="71">
        <v>0.10732999999999999</v>
      </c>
      <c r="J77" s="71">
        <v>0.10674</v>
      </c>
      <c r="K77" s="71">
        <v>0.12332</v>
      </c>
      <c r="L77" s="71">
        <v>0.13347999999999999</v>
      </c>
      <c r="M77" s="71">
        <v>0.14924000000000001</v>
      </c>
      <c r="N77" s="71">
        <v>0.13755999999999999</v>
      </c>
      <c r="O77" s="71">
        <v>0.11058999999999999</v>
      </c>
      <c r="P77" s="71">
        <v>9.4890000000000002E-2</v>
      </c>
      <c r="Q77" s="71">
        <v>9.5320000000000002E-2</v>
      </c>
      <c r="R77" s="71">
        <v>0.11148</v>
      </c>
      <c r="S77" s="71">
        <v>8.9389999999999997E-2</v>
      </c>
      <c r="T77" s="71">
        <v>6.4210000000000003E-2</v>
      </c>
      <c r="U77" s="71">
        <v>7.3709999999999998E-2</v>
      </c>
      <c r="V77" s="65">
        <v>8.3320000000000005E-2</v>
      </c>
      <c r="W77" s="65">
        <v>8.6440000000000003E-2</v>
      </c>
      <c r="X77" s="65">
        <v>8.0369999999999997E-2</v>
      </c>
      <c r="Y77" s="65">
        <v>8.1059999999999993E-2</v>
      </c>
      <c r="Z77" s="65">
        <v>9.178E-2</v>
      </c>
      <c r="AA77" s="65">
        <v>9.4049999999999995E-2</v>
      </c>
      <c r="AB77" s="65">
        <v>0.11319</v>
      </c>
      <c r="AC77" s="65">
        <v>0.12248000000000001</v>
      </c>
      <c r="AD77" s="65">
        <v>0.13652</v>
      </c>
      <c r="AE77" s="65">
        <v>0.12479999999999999</v>
      </c>
      <c r="AF77" s="65">
        <v>9.9890000000000007E-2</v>
      </c>
      <c r="AG77" s="65">
        <v>9.0490000000000001E-2</v>
      </c>
      <c r="AH77" s="65">
        <v>9.4189999999999996E-2</v>
      </c>
      <c r="AI77" s="65">
        <v>0.11822000000000001</v>
      </c>
      <c r="AJ77" s="65">
        <v>8.9340000000000003E-2</v>
      </c>
      <c r="AK77" s="65">
        <v>6.9239999999999996E-2</v>
      </c>
      <c r="AL77" s="65">
        <v>0.13250999999999999</v>
      </c>
    </row>
    <row r="78" spans="1:38" x14ac:dyDescent="0.45">
      <c r="A78" s="3" t="s">
        <v>219</v>
      </c>
      <c r="B78" s="3" t="s">
        <v>57</v>
      </c>
      <c r="C78" s="3" t="s">
        <v>693</v>
      </c>
      <c r="D78" s="71">
        <v>4.6904399999999997</v>
      </c>
      <c r="E78" s="71">
        <v>8.5529999999999995E-2</v>
      </c>
      <c r="F78" s="71">
        <v>9.8949999999999996E-2</v>
      </c>
      <c r="G78" s="71">
        <v>0.10481</v>
      </c>
      <c r="H78" s="71">
        <v>0.11219999999999999</v>
      </c>
      <c r="I78" s="71">
        <v>0.11491999999999999</v>
      </c>
      <c r="J78" s="71">
        <v>0.11162</v>
      </c>
      <c r="K78" s="71">
        <v>0.13025</v>
      </c>
      <c r="L78" s="71">
        <v>0.15317</v>
      </c>
      <c r="M78" s="71">
        <v>0.18456</v>
      </c>
      <c r="N78" s="71">
        <v>0.18393999999999999</v>
      </c>
      <c r="O78" s="71">
        <v>0.14821999999999999</v>
      </c>
      <c r="P78" s="71">
        <v>0.13586000000000001</v>
      </c>
      <c r="Q78" s="71">
        <v>0.15140000000000001</v>
      </c>
      <c r="R78" s="71">
        <v>0.20089000000000001</v>
      </c>
      <c r="S78" s="71">
        <v>0.16866999999999999</v>
      </c>
      <c r="T78" s="71">
        <v>0.12814</v>
      </c>
      <c r="U78" s="71">
        <v>0.12250999999999999</v>
      </c>
      <c r="V78" s="65">
        <v>8.0399999999999999E-2</v>
      </c>
      <c r="W78" s="65">
        <v>9.6229999999999996E-2</v>
      </c>
      <c r="X78" s="65">
        <v>0.10079</v>
      </c>
      <c r="Y78" s="65">
        <v>0.10592</v>
      </c>
      <c r="Z78" s="65">
        <v>0.10345</v>
      </c>
      <c r="AA78" s="65">
        <v>9.8849999999999993E-2</v>
      </c>
      <c r="AB78" s="65">
        <v>0.11922000000000001</v>
      </c>
      <c r="AC78" s="65">
        <v>0.14094999999999999</v>
      </c>
      <c r="AD78" s="65">
        <v>0.17063999999999999</v>
      </c>
      <c r="AE78" s="65">
        <v>0.16653999999999999</v>
      </c>
      <c r="AF78" s="65">
        <v>0.14216999999999999</v>
      </c>
      <c r="AG78" s="65">
        <v>0.13916999999999999</v>
      </c>
      <c r="AH78" s="65">
        <v>0.15867000000000001</v>
      </c>
      <c r="AI78" s="65">
        <v>0.21401000000000001</v>
      </c>
      <c r="AJ78" s="65">
        <v>0.1784</v>
      </c>
      <c r="AK78" s="65">
        <v>0.13483999999999999</v>
      </c>
      <c r="AL78" s="65">
        <v>0.20455000000000001</v>
      </c>
    </row>
    <row r="79" spans="1:38" x14ac:dyDescent="0.45">
      <c r="A79" s="3" t="s">
        <v>219</v>
      </c>
      <c r="B79" s="3" t="s">
        <v>57</v>
      </c>
      <c r="C79" s="3" t="s">
        <v>694</v>
      </c>
      <c r="D79" s="71">
        <v>2.6861899999999999</v>
      </c>
      <c r="E79" s="71">
        <v>4.7890000000000002E-2</v>
      </c>
      <c r="F79" s="71">
        <v>5.57E-2</v>
      </c>
      <c r="G79" s="71">
        <v>6.0920000000000002E-2</v>
      </c>
      <c r="H79" s="71">
        <v>6.8589999999999998E-2</v>
      </c>
      <c r="I79" s="71">
        <v>7.0800000000000002E-2</v>
      </c>
      <c r="J79" s="71">
        <v>7.0819999999999994E-2</v>
      </c>
      <c r="K79" s="71">
        <v>7.9250000000000001E-2</v>
      </c>
      <c r="L79" s="71">
        <v>8.6679999999999993E-2</v>
      </c>
      <c r="M79" s="71">
        <v>0.10147</v>
      </c>
      <c r="N79" s="71">
        <v>9.7739999999999994E-2</v>
      </c>
      <c r="O79" s="71">
        <v>8.2379999999999995E-2</v>
      </c>
      <c r="P79" s="71">
        <v>8.5510000000000003E-2</v>
      </c>
      <c r="Q79" s="71">
        <v>0.10077999999999999</v>
      </c>
      <c r="R79" s="71">
        <v>0.11694</v>
      </c>
      <c r="S79" s="71">
        <v>8.0689999999999998E-2</v>
      </c>
      <c r="T79" s="71">
        <v>6.2590000000000007E-2</v>
      </c>
      <c r="U79" s="71">
        <v>8.1350000000000006E-2</v>
      </c>
      <c r="V79" s="65">
        <v>4.4819999999999999E-2</v>
      </c>
      <c r="W79" s="65">
        <v>5.0840000000000003E-2</v>
      </c>
      <c r="X79" s="65">
        <v>5.7680000000000002E-2</v>
      </c>
      <c r="Y79" s="65">
        <v>6.5089999999999995E-2</v>
      </c>
      <c r="Z79" s="65">
        <v>5.8709999999999998E-2</v>
      </c>
      <c r="AA79" s="65">
        <v>5.6869999999999997E-2</v>
      </c>
      <c r="AB79" s="65">
        <v>6.676E-2</v>
      </c>
      <c r="AC79" s="65">
        <v>7.4510000000000007E-2</v>
      </c>
      <c r="AD79" s="65">
        <v>8.9560000000000001E-2</v>
      </c>
      <c r="AE79" s="65">
        <v>8.813E-2</v>
      </c>
      <c r="AF79" s="65">
        <v>7.8520000000000006E-2</v>
      </c>
      <c r="AG79" s="65">
        <v>8.251E-2</v>
      </c>
      <c r="AH79" s="65">
        <v>0.10009999999999999</v>
      </c>
      <c r="AI79" s="65">
        <v>0.11502</v>
      </c>
      <c r="AJ79" s="65">
        <v>8.584E-2</v>
      </c>
      <c r="AK79" s="65">
        <v>7.1410000000000001E-2</v>
      </c>
      <c r="AL79" s="65">
        <v>0.14971999999999999</v>
      </c>
    </row>
    <row r="80" spans="1:38" x14ac:dyDescent="0.45">
      <c r="A80" s="3" t="s">
        <v>219</v>
      </c>
      <c r="B80" s="3" t="s">
        <v>57</v>
      </c>
      <c r="C80" s="3" t="s">
        <v>695</v>
      </c>
      <c r="D80" s="71">
        <v>2.33596</v>
      </c>
      <c r="E80" s="71">
        <v>4.2849999999999999E-2</v>
      </c>
      <c r="F80" s="71">
        <v>4.8529999999999997E-2</v>
      </c>
      <c r="G80" s="71">
        <v>5.2729999999999999E-2</v>
      </c>
      <c r="H80" s="71">
        <v>5.808E-2</v>
      </c>
      <c r="I80" s="71">
        <v>6.4439999999999997E-2</v>
      </c>
      <c r="J80" s="71">
        <v>6.7309999999999995E-2</v>
      </c>
      <c r="K80" s="71">
        <v>7.1849999999999997E-2</v>
      </c>
      <c r="L80" s="71">
        <v>7.8320000000000001E-2</v>
      </c>
      <c r="M80" s="71">
        <v>8.9410000000000003E-2</v>
      </c>
      <c r="N80" s="71">
        <v>8.9910000000000004E-2</v>
      </c>
      <c r="O80" s="71">
        <v>7.4679999999999996E-2</v>
      </c>
      <c r="P80" s="71">
        <v>7.4959999999999999E-2</v>
      </c>
      <c r="Q80" s="71">
        <v>8.3720000000000003E-2</v>
      </c>
      <c r="R80" s="71">
        <v>9.8489999999999994E-2</v>
      </c>
      <c r="S80" s="71">
        <v>7.3440000000000005E-2</v>
      </c>
      <c r="T80" s="71">
        <v>5.5460000000000002E-2</v>
      </c>
      <c r="U80" s="71">
        <v>6.0539999999999997E-2</v>
      </c>
      <c r="V80" s="65">
        <v>4.2200000000000001E-2</v>
      </c>
      <c r="W80" s="65">
        <v>4.6789999999999998E-2</v>
      </c>
      <c r="X80" s="65">
        <v>5.0380000000000001E-2</v>
      </c>
      <c r="Y80" s="65">
        <v>5.4620000000000002E-2</v>
      </c>
      <c r="Z80" s="65">
        <v>5.3609999999999998E-2</v>
      </c>
      <c r="AA80" s="65">
        <v>5.4300000000000001E-2</v>
      </c>
      <c r="AB80" s="65">
        <v>5.9830000000000001E-2</v>
      </c>
      <c r="AC80" s="65">
        <v>6.5759999999999999E-2</v>
      </c>
      <c r="AD80" s="65">
        <v>7.9000000000000001E-2</v>
      </c>
      <c r="AE80" s="65">
        <v>7.8369999999999995E-2</v>
      </c>
      <c r="AF80" s="65">
        <v>6.973E-2</v>
      </c>
      <c r="AG80" s="65">
        <v>7.2450000000000001E-2</v>
      </c>
      <c r="AH80" s="65">
        <v>8.1860000000000002E-2</v>
      </c>
      <c r="AI80" s="65">
        <v>9.8470000000000002E-2</v>
      </c>
      <c r="AJ80" s="65">
        <v>7.5410000000000005E-2</v>
      </c>
      <c r="AK80" s="65">
        <v>6.1580000000000003E-2</v>
      </c>
      <c r="AL80" s="65">
        <v>0.10688</v>
      </c>
    </row>
    <row r="81" spans="1:38" x14ac:dyDescent="0.45">
      <c r="A81" s="2" t="s">
        <v>217</v>
      </c>
      <c r="B81" s="2" t="s">
        <v>58</v>
      </c>
      <c r="C81" s="2" t="s">
        <v>696</v>
      </c>
      <c r="D81" s="72">
        <v>19.857379999999999</v>
      </c>
      <c r="E81" s="72">
        <v>0.39260318671308908</v>
      </c>
      <c r="F81" s="72">
        <v>0.4321039648203962</v>
      </c>
      <c r="G81" s="72">
        <v>0.45742468466189379</v>
      </c>
      <c r="H81" s="72">
        <v>0.48243539288770249</v>
      </c>
      <c r="I81" s="72">
        <v>0.50077475132021232</v>
      </c>
      <c r="J81" s="72">
        <v>0.5335251271403697</v>
      </c>
      <c r="K81" s="72">
        <v>0.60220590037158894</v>
      </c>
      <c r="L81" s="72">
        <v>0.65988687589635009</v>
      </c>
      <c r="M81" s="72">
        <v>0.7711167559762786</v>
      </c>
      <c r="N81" s="72">
        <v>0.74775703148544514</v>
      </c>
      <c r="O81" s="72">
        <v>0.63421662147031788</v>
      </c>
      <c r="P81" s="72">
        <v>0.62096768758383425</v>
      </c>
      <c r="Q81" s="72">
        <v>0.67879926682773217</v>
      </c>
      <c r="R81" s="72">
        <v>0.80793173572352184</v>
      </c>
      <c r="S81" s="72">
        <v>0.58566720345814716</v>
      </c>
      <c r="T81" s="72">
        <v>0.4480054749950948</v>
      </c>
      <c r="U81" s="72">
        <v>0.55503833866802577</v>
      </c>
      <c r="V81" s="8">
        <v>0.36991143468686633</v>
      </c>
      <c r="W81" s="8">
        <v>0.40471457755300266</v>
      </c>
      <c r="X81" s="8">
        <v>0.43382741001119407</v>
      </c>
      <c r="Y81" s="8">
        <v>0.45766992020585834</v>
      </c>
      <c r="Z81" s="8">
        <v>0.4446469168220637</v>
      </c>
      <c r="AA81" s="8">
        <v>0.45613804755504889</v>
      </c>
      <c r="AB81" s="8">
        <v>0.53575112859221485</v>
      </c>
      <c r="AC81" s="8">
        <v>0.59677194782605014</v>
      </c>
      <c r="AD81" s="8">
        <v>0.70241602825036475</v>
      </c>
      <c r="AE81" s="8">
        <v>0.69061778457867051</v>
      </c>
      <c r="AF81" s="8">
        <v>0.60346592194154558</v>
      </c>
      <c r="AG81" s="8">
        <v>0.60378863612244515</v>
      </c>
      <c r="AH81" s="8">
        <v>0.66861765294378228</v>
      </c>
      <c r="AI81" s="8">
        <v>0.81556341633784413</v>
      </c>
      <c r="AJ81" s="8">
        <v>0.62282106176001939</v>
      </c>
      <c r="AK81" s="8">
        <v>0.52355839957193961</v>
      </c>
      <c r="AL81" s="8">
        <v>1.0166397152410895</v>
      </c>
    </row>
    <row r="82" spans="1:38" x14ac:dyDescent="0.45">
      <c r="A82" s="3" t="s">
        <v>219</v>
      </c>
      <c r="B82" s="3" t="s">
        <v>58</v>
      </c>
      <c r="C82" s="3" t="s">
        <v>697</v>
      </c>
      <c r="D82" s="71">
        <v>3.7815400000000001</v>
      </c>
      <c r="E82" s="71">
        <v>7.2212274881516589E-2</v>
      </c>
      <c r="F82" s="71">
        <v>7.9063017377567144E-2</v>
      </c>
      <c r="G82" s="71">
        <v>8.6353728278041067E-2</v>
      </c>
      <c r="H82" s="71">
        <v>9.2794439178515001E-2</v>
      </c>
      <c r="I82" s="71">
        <v>9.0673712480252758E-2</v>
      </c>
      <c r="J82" s="71">
        <v>9.8993949447077415E-2</v>
      </c>
      <c r="K82" s="71">
        <v>0.11281456556082148</v>
      </c>
      <c r="L82" s="71">
        <v>0.1245054028436019</v>
      </c>
      <c r="M82" s="71">
        <v>0.1403950710900474</v>
      </c>
      <c r="N82" s="71">
        <v>0.13342540284360191</v>
      </c>
      <c r="O82" s="71">
        <v>0.11525530805687204</v>
      </c>
      <c r="P82" s="71">
        <v>0.12339652448657189</v>
      </c>
      <c r="Q82" s="71">
        <v>0.14003810426540284</v>
      </c>
      <c r="R82" s="71">
        <v>0.16910033175355449</v>
      </c>
      <c r="S82" s="71">
        <v>0.11051612954186414</v>
      </c>
      <c r="T82" s="71">
        <v>8.530464454976304E-2</v>
      </c>
      <c r="U82" s="71">
        <v>0.11570739336492893</v>
      </c>
      <c r="V82" s="65">
        <v>6.6678002761954083E-2</v>
      </c>
      <c r="W82" s="65">
        <v>7.4861020196789238E-2</v>
      </c>
      <c r="X82" s="65">
        <v>8.1403775245986534E-2</v>
      </c>
      <c r="Y82" s="65">
        <v>8.6486267909546E-2</v>
      </c>
      <c r="Z82" s="65">
        <v>8.261331607112031E-2</v>
      </c>
      <c r="AA82" s="65">
        <v>8.3484103228033832E-2</v>
      </c>
      <c r="AB82" s="65">
        <v>9.6796333505955456E-2</v>
      </c>
      <c r="AC82" s="65">
        <v>0.10991659589159329</v>
      </c>
      <c r="AD82" s="65">
        <v>0.12820981011565682</v>
      </c>
      <c r="AE82" s="65">
        <v>0.12395177800794061</v>
      </c>
      <c r="AF82" s="65">
        <v>0.10940092525461766</v>
      </c>
      <c r="AG82" s="65">
        <v>0.11872407388227171</v>
      </c>
      <c r="AH82" s="65">
        <v>0.1371428638011393</v>
      </c>
      <c r="AI82" s="65">
        <v>0.16384745554980149</v>
      </c>
      <c r="AJ82" s="65">
        <v>0.11324623856378388</v>
      </c>
      <c r="AK82" s="65">
        <v>9.8304467460728462E-2</v>
      </c>
      <c r="AL82" s="65">
        <v>0.21592297255308127</v>
      </c>
    </row>
    <row r="83" spans="1:38" x14ac:dyDescent="0.45">
      <c r="A83" s="3" t="s">
        <v>219</v>
      </c>
      <c r="B83" s="3" t="s">
        <v>58</v>
      </c>
      <c r="C83" s="3" t="s">
        <v>698</v>
      </c>
      <c r="D83" s="71">
        <v>1.82413</v>
      </c>
      <c r="E83" s="71">
        <v>3.0640000000000001E-2</v>
      </c>
      <c r="F83" s="71">
        <v>3.6069999999999998E-2</v>
      </c>
      <c r="G83" s="71">
        <v>3.9350000000000003E-2</v>
      </c>
      <c r="H83" s="71">
        <v>4.3020000000000003E-2</v>
      </c>
      <c r="I83" s="71">
        <v>4.283E-2</v>
      </c>
      <c r="J83" s="71">
        <v>4.3909999999999998E-2</v>
      </c>
      <c r="K83" s="71">
        <v>4.7690000000000003E-2</v>
      </c>
      <c r="L83" s="71">
        <v>5.1970000000000002E-2</v>
      </c>
      <c r="M83" s="71">
        <v>6.4409999999999995E-2</v>
      </c>
      <c r="N83" s="71">
        <v>6.5000000000000002E-2</v>
      </c>
      <c r="O83" s="71">
        <v>5.8529999999999999E-2</v>
      </c>
      <c r="P83" s="71">
        <v>6.139E-2</v>
      </c>
      <c r="Q83" s="71">
        <v>6.8019999999999997E-2</v>
      </c>
      <c r="R83" s="71">
        <v>8.0310000000000006E-2</v>
      </c>
      <c r="S83" s="71">
        <v>5.7660000000000003E-2</v>
      </c>
      <c r="T83" s="71">
        <v>4.5089999999999998E-2</v>
      </c>
      <c r="U83" s="71">
        <v>6.1249999999999999E-2</v>
      </c>
      <c r="V83" s="65">
        <v>2.8580000000000001E-2</v>
      </c>
      <c r="W83" s="65">
        <v>3.288E-2</v>
      </c>
      <c r="X83" s="65">
        <v>3.7679999999999998E-2</v>
      </c>
      <c r="Y83" s="65">
        <v>4.1529999999999997E-2</v>
      </c>
      <c r="Z83" s="65">
        <v>4.1770000000000002E-2</v>
      </c>
      <c r="AA83" s="65">
        <v>3.8809999999999997E-2</v>
      </c>
      <c r="AB83" s="65">
        <v>4.3909999999999998E-2</v>
      </c>
      <c r="AC83" s="65">
        <v>4.7719999999999999E-2</v>
      </c>
      <c r="AD83" s="65">
        <v>6.0179999999999997E-2</v>
      </c>
      <c r="AE83" s="65">
        <v>6.0019999999999997E-2</v>
      </c>
      <c r="AF83" s="65">
        <v>5.7239999999999999E-2</v>
      </c>
      <c r="AG83" s="65">
        <v>5.8479999999999997E-2</v>
      </c>
      <c r="AH83" s="65">
        <v>6.5159999999999996E-2</v>
      </c>
      <c r="AI83" s="65">
        <v>8.0829999999999999E-2</v>
      </c>
      <c r="AJ83" s="65">
        <v>6.1429999999999998E-2</v>
      </c>
      <c r="AK83" s="65">
        <v>5.5280000000000003E-2</v>
      </c>
      <c r="AL83" s="65">
        <v>0.11549</v>
      </c>
    </row>
    <row r="84" spans="1:38" x14ac:dyDescent="0.45">
      <c r="A84" s="3" t="s">
        <v>219</v>
      </c>
      <c r="B84" s="3" t="s">
        <v>58</v>
      </c>
      <c r="C84" s="3" t="s">
        <v>699</v>
      </c>
      <c r="D84" s="71">
        <v>5.2293799999999999</v>
      </c>
      <c r="E84" s="71">
        <v>0.11932091183157252</v>
      </c>
      <c r="F84" s="71">
        <v>0.12398094744282903</v>
      </c>
      <c r="G84" s="71">
        <v>0.12515095638385265</v>
      </c>
      <c r="H84" s="71">
        <v>0.12480095370918746</v>
      </c>
      <c r="I84" s="71">
        <v>0.1359410388399595</v>
      </c>
      <c r="J84" s="71">
        <v>0.15411117769329233</v>
      </c>
      <c r="K84" s="71">
        <v>0.17467133481076744</v>
      </c>
      <c r="L84" s="71">
        <v>0.19276147305274821</v>
      </c>
      <c r="M84" s="71">
        <v>0.22048168488623118</v>
      </c>
      <c r="N84" s="71">
        <v>0.21312162864184322</v>
      </c>
      <c r="O84" s="71">
        <v>0.17187131341344594</v>
      </c>
      <c r="P84" s="71">
        <v>0.15220116309726228</v>
      </c>
      <c r="Q84" s="71">
        <v>0.15213116256232925</v>
      </c>
      <c r="R84" s="71">
        <v>0.18372140396996733</v>
      </c>
      <c r="S84" s="71">
        <v>0.14053107391628297</v>
      </c>
      <c r="T84" s="71">
        <v>0.10867083044533175</v>
      </c>
      <c r="U84" s="71">
        <v>0.12370094530309689</v>
      </c>
      <c r="V84" s="65">
        <v>0.11300302816847488</v>
      </c>
      <c r="W84" s="65">
        <v>0.11641311954948816</v>
      </c>
      <c r="X84" s="65">
        <v>0.11886318520446837</v>
      </c>
      <c r="Y84" s="65">
        <v>0.11823316832175916</v>
      </c>
      <c r="Z84" s="65">
        <v>0.11651312222928327</v>
      </c>
      <c r="AA84" s="65">
        <v>0.12778342424219225</v>
      </c>
      <c r="AB84" s="65">
        <v>0.15690420459852841</v>
      </c>
      <c r="AC84" s="65">
        <v>0.17602471697535355</v>
      </c>
      <c r="AD84" s="65">
        <v>0.20412546999777959</v>
      </c>
      <c r="AE84" s="65">
        <v>0.19618525722204783</v>
      </c>
      <c r="AF84" s="65">
        <v>0.16256435627493168</v>
      </c>
      <c r="AG84" s="65">
        <v>0.14789396314898895</v>
      </c>
      <c r="AH84" s="65">
        <v>0.15477414751889254</v>
      </c>
      <c r="AI84" s="65">
        <v>0.19477521943693674</v>
      </c>
      <c r="AJ84" s="65">
        <v>0.15775422737678685</v>
      </c>
      <c r="AK84" s="65">
        <v>0.12864344728843019</v>
      </c>
      <c r="AL84" s="65">
        <v>0.22175594244565761</v>
      </c>
    </row>
    <row r="85" spans="1:38" x14ac:dyDescent="0.45">
      <c r="A85" s="3" t="s">
        <v>219</v>
      </c>
      <c r="B85" s="3" t="s">
        <v>58</v>
      </c>
      <c r="C85" s="3" t="s">
        <v>700</v>
      </c>
      <c r="D85" s="71">
        <v>1.4542999999999999</v>
      </c>
      <c r="E85" s="71">
        <v>2.7900000000000001E-2</v>
      </c>
      <c r="F85" s="71">
        <v>3.1809999999999998E-2</v>
      </c>
      <c r="G85" s="71">
        <v>3.4720000000000001E-2</v>
      </c>
      <c r="H85" s="71">
        <v>3.628E-2</v>
      </c>
      <c r="I85" s="71">
        <v>3.5119999999999998E-2</v>
      </c>
      <c r="J85" s="71">
        <v>3.7060000000000003E-2</v>
      </c>
      <c r="K85" s="71">
        <v>4.3700000000000003E-2</v>
      </c>
      <c r="L85" s="71">
        <v>4.761E-2</v>
      </c>
      <c r="M85" s="71">
        <v>5.484E-2</v>
      </c>
      <c r="N85" s="71">
        <v>5.033E-2</v>
      </c>
      <c r="O85" s="71">
        <v>4.4909999999999999E-2</v>
      </c>
      <c r="P85" s="71">
        <v>4.7910000000000001E-2</v>
      </c>
      <c r="Q85" s="71">
        <v>5.7790000000000001E-2</v>
      </c>
      <c r="R85" s="71">
        <v>6.4649999999999999E-2</v>
      </c>
      <c r="S85" s="71">
        <v>4.2840000000000003E-2</v>
      </c>
      <c r="T85" s="71">
        <v>3.1029999999999999E-2</v>
      </c>
      <c r="U85" s="71">
        <v>4.367E-2</v>
      </c>
      <c r="V85" s="65">
        <v>2.708E-2</v>
      </c>
      <c r="W85" s="65">
        <v>3.0700000000000002E-2</v>
      </c>
      <c r="X85" s="65">
        <v>3.261E-2</v>
      </c>
      <c r="Y85" s="65">
        <v>3.2939999999999997E-2</v>
      </c>
      <c r="Z85" s="65">
        <v>3.09E-2</v>
      </c>
      <c r="AA85" s="65">
        <v>3.092E-2</v>
      </c>
      <c r="AB85" s="65">
        <v>3.8339999999999999E-2</v>
      </c>
      <c r="AC85" s="65">
        <v>4.2619999999999998E-2</v>
      </c>
      <c r="AD85" s="65">
        <v>4.8890000000000003E-2</v>
      </c>
      <c r="AE85" s="65">
        <v>4.6330000000000003E-2</v>
      </c>
      <c r="AF85" s="65">
        <v>4.1689999999999998E-2</v>
      </c>
      <c r="AG85" s="65">
        <v>4.6899999999999997E-2</v>
      </c>
      <c r="AH85" s="65">
        <v>5.4739999999999997E-2</v>
      </c>
      <c r="AI85" s="65">
        <v>6.2379999999999998E-2</v>
      </c>
      <c r="AJ85" s="65">
        <v>4.165E-2</v>
      </c>
      <c r="AK85" s="65">
        <v>3.415E-2</v>
      </c>
      <c r="AL85" s="65">
        <v>7.9289999999999999E-2</v>
      </c>
    </row>
    <row r="86" spans="1:38" x14ac:dyDescent="0.45">
      <c r="A86" s="3" t="s">
        <v>219</v>
      </c>
      <c r="B86" s="3" t="s">
        <v>58</v>
      </c>
      <c r="C86" s="3" t="s">
        <v>701</v>
      </c>
      <c r="D86" s="71">
        <v>4.8659999999999997</v>
      </c>
      <c r="E86" s="71">
        <v>9.6449999999999994E-2</v>
      </c>
      <c r="F86" s="71">
        <v>0.10804</v>
      </c>
      <c r="G86" s="71">
        <v>0.113</v>
      </c>
      <c r="H86" s="71">
        <v>0.12222</v>
      </c>
      <c r="I86" s="71">
        <v>0.13053000000000001</v>
      </c>
      <c r="J86" s="71">
        <v>0.13461000000000001</v>
      </c>
      <c r="K86" s="71">
        <v>0.14810999999999999</v>
      </c>
      <c r="L86" s="71">
        <v>0.16056000000000001</v>
      </c>
      <c r="M86" s="71">
        <v>0.19142999999999999</v>
      </c>
      <c r="N86" s="71">
        <v>0.18440000000000001</v>
      </c>
      <c r="O86" s="71">
        <v>0.15476000000000001</v>
      </c>
      <c r="P86" s="71">
        <v>0.15157000000000001</v>
      </c>
      <c r="Q86" s="71">
        <v>0.16925000000000001</v>
      </c>
      <c r="R86" s="71">
        <v>0.19614000000000001</v>
      </c>
      <c r="S86" s="71">
        <v>0.14443</v>
      </c>
      <c r="T86" s="71">
        <v>0.11029</v>
      </c>
      <c r="U86" s="71">
        <v>0.12634999999999999</v>
      </c>
      <c r="V86" s="65">
        <v>8.9510403756437443E-2</v>
      </c>
      <c r="W86" s="65">
        <v>9.9430437806725239E-2</v>
      </c>
      <c r="X86" s="65">
        <v>0.10570044956073918</v>
      </c>
      <c r="Y86" s="65">
        <v>0.11639048397455318</v>
      </c>
      <c r="Z86" s="65">
        <v>0.1141604785216601</v>
      </c>
      <c r="AA86" s="65">
        <v>0.11773052008482278</v>
      </c>
      <c r="AB86" s="65">
        <v>0.132860590487731</v>
      </c>
      <c r="AC86" s="65">
        <v>0.1461206349591033</v>
      </c>
      <c r="AD86" s="65">
        <v>0.1700907481369282</v>
      </c>
      <c r="AE86" s="65">
        <v>0.17012074934868221</v>
      </c>
      <c r="AF86" s="65">
        <v>0.14775064041199634</v>
      </c>
      <c r="AG86" s="65">
        <v>0.15075059909118449</v>
      </c>
      <c r="AH86" s="65">
        <v>0.16556064162375039</v>
      </c>
      <c r="AI86" s="65">
        <v>0.19635074135110572</v>
      </c>
      <c r="AJ86" s="65">
        <v>0.15082059581944865</v>
      </c>
      <c r="AK86" s="65">
        <v>0.12409048482278098</v>
      </c>
      <c r="AL86" s="65">
        <v>0.22642080024235081</v>
      </c>
    </row>
    <row r="87" spans="1:38" x14ac:dyDescent="0.45">
      <c r="A87" s="3" t="s">
        <v>219</v>
      </c>
      <c r="B87" s="3" t="s">
        <v>58</v>
      </c>
      <c r="C87" s="3" t="s">
        <v>702</v>
      </c>
      <c r="D87" s="71">
        <v>2.7020300000000002</v>
      </c>
      <c r="E87" s="71">
        <v>4.6080000000000003E-2</v>
      </c>
      <c r="F87" s="71">
        <v>5.314E-2</v>
      </c>
      <c r="G87" s="71">
        <v>5.885E-2</v>
      </c>
      <c r="H87" s="71">
        <v>6.3320000000000001E-2</v>
      </c>
      <c r="I87" s="71">
        <v>6.5680000000000002E-2</v>
      </c>
      <c r="J87" s="71">
        <v>6.4839999999999995E-2</v>
      </c>
      <c r="K87" s="71">
        <v>7.5219999999999995E-2</v>
      </c>
      <c r="L87" s="71">
        <v>8.2479999999999998E-2</v>
      </c>
      <c r="M87" s="71">
        <v>9.9559999999999996E-2</v>
      </c>
      <c r="N87" s="71">
        <v>0.10148</v>
      </c>
      <c r="O87" s="71">
        <v>8.8889999999999997E-2</v>
      </c>
      <c r="P87" s="71">
        <v>8.4500000000000006E-2</v>
      </c>
      <c r="Q87" s="71">
        <v>9.1569999999999999E-2</v>
      </c>
      <c r="R87" s="71">
        <v>0.11401</v>
      </c>
      <c r="S87" s="71">
        <v>8.9690000000000006E-2</v>
      </c>
      <c r="T87" s="71">
        <v>6.762E-2</v>
      </c>
      <c r="U87" s="71">
        <v>8.4360000000000004E-2</v>
      </c>
      <c r="V87" s="65">
        <v>4.5060000000000003E-2</v>
      </c>
      <c r="W87" s="65">
        <v>5.0430000000000003E-2</v>
      </c>
      <c r="X87" s="65">
        <v>5.7570000000000003E-2</v>
      </c>
      <c r="Y87" s="65">
        <v>6.2089999999999999E-2</v>
      </c>
      <c r="Z87" s="65">
        <v>5.8689999999999999E-2</v>
      </c>
      <c r="AA87" s="65">
        <v>5.7410000000000003E-2</v>
      </c>
      <c r="AB87" s="65">
        <v>6.694E-2</v>
      </c>
      <c r="AC87" s="65">
        <v>7.4370000000000006E-2</v>
      </c>
      <c r="AD87" s="65">
        <v>9.0920000000000001E-2</v>
      </c>
      <c r="AE87" s="65">
        <v>9.4009999999999996E-2</v>
      </c>
      <c r="AF87" s="65">
        <v>8.4820000000000007E-2</v>
      </c>
      <c r="AG87" s="65">
        <v>8.1040000000000001E-2</v>
      </c>
      <c r="AH87" s="65">
        <v>9.1240000000000002E-2</v>
      </c>
      <c r="AI87" s="65">
        <v>0.11738</v>
      </c>
      <c r="AJ87" s="65">
        <v>9.7919999999999993E-2</v>
      </c>
      <c r="AK87" s="65">
        <v>8.3089999999999997E-2</v>
      </c>
      <c r="AL87" s="65">
        <v>0.15776000000000001</v>
      </c>
    </row>
    <row r="88" spans="1:38" x14ac:dyDescent="0.45">
      <c r="A88" s="2" t="s">
        <v>217</v>
      </c>
      <c r="B88" s="2" t="s">
        <v>59</v>
      </c>
      <c r="C88" s="2" t="s">
        <v>703</v>
      </c>
      <c r="D88" s="72">
        <v>19.905840000000001</v>
      </c>
      <c r="E88" s="72">
        <v>0.37377274299835767</v>
      </c>
      <c r="F88" s="72">
        <v>0.42651626547811938</v>
      </c>
      <c r="G88" s="72">
        <v>0.46102167783765091</v>
      </c>
      <c r="H88" s="72">
        <v>0.50577686007639189</v>
      </c>
      <c r="I88" s="72">
        <v>0.53079261498379204</v>
      </c>
      <c r="J88" s="72">
        <v>0.5098507775890786</v>
      </c>
      <c r="K88" s="72">
        <v>0.5531236142560455</v>
      </c>
      <c r="L88" s="72">
        <v>0.62073565847880785</v>
      </c>
      <c r="M88" s="72">
        <v>0.75262716458100465</v>
      </c>
      <c r="N88" s="72">
        <v>0.76005213354831314</v>
      </c>
      <c r="O88" s="72">
        <v>0.63677232822132424</v>
      </c>
      <c r="P88" s="72">
        <v>0.59652442090922053</v>
      </c>
      <c r="Q88" s="72">
        <v>0.63580663169237561</v>
      </c>
      <c r="R88" s="72">
        <v>0.7817980231626892</v>
      </c>
      <c r="S88" s="72">
        <v>0.61899605304621019</v>
      </c>
      <c r="T88" s="72">
        <v>0.48175234019264151</v>
      </c>
      <c r="U88" s="72">
        <v>0.6121706929479771</v>
      </c>
      <c r="V88" s="8">
        <v>0.35556604485500326</v>
      </c>
      <c r="W88" s="8">
        <v>0.40233888525733885</v>
      </c>
      <c r="X88" s="8">
        <v>0.43819417393376559</v>
      </c>
      <c r="Y88" s="8">
        <v>0.48045117202905635</v>
      </c>
      <c r="Z88" s="8">
        <v>0.4686975535460306</v>
      </c>
      <c r="AA88" s="8">
        <v>0.4408540535942585</v>
      </c>
      <c r="AB88" s="8">
        <v>0.50080592732208107</v>
      </c>
      <c r="AC88" s="8">
        <v>0.56985677962852777</v>
      </c>
      <c r="AD88" s="8">
        <v>0.70457669913442889</v>
      </c>
      <c r="AE88" s="8">
        <v>0.71567441643594798</v>
      </c>
      <c r="AF88" s="8">
        <v>0.61481015052942101</v>
      </c>
      <c r="AG88" s="8">
        <v>0.57994275656757877</v>
      </c>
      <c r="AH88" s="8">
        <v>0.63195489770922153</v>
      </c>
      <c r="AI88" s="8">
        <v>0.8116738857519884</v>
      </c>
      <c r="AJ88" s="8">
        <v>0.66766545546860057</v>
      </c>
      <c r="AK88" s="8">
        <v>0.57334530903769454</v>
      </c>
      <c r="AL88" s="8">
        <v>1.0913418391990559</v>
      </c>
    </row>
    <row r="89" spans="1:38" x14ac:dyDescent="0.45">
      <c r="A89" s="3" t="s">
        <v>219</v>
      </c>
      <c r="B89" s="3" t="s">
        <v>59</v>
      </c>
      <c r="C89" s="3" t="s">
        <v>704</v>
      </c>
      <c r="D89" s="71">
        <v>3.38226</v>
      </c>
      <c r="E89" s="71">
        <v>6.5850000000000006E-2</v>
      </c>
      <c r="F89" s="71">
        <v>7.2730000000000003E-2</v>
      </c>
      <c r="G89" s="71">
        <v>7.6499999999999999E-2</v>
      </c>
      <c r="H89" s="71">
        <v>8.4629999999999997E-2</v>
      </c>
      <c r="I89" s="71">
        <v>8.8489999999999999E-2</v>
      </c>
      <c r="J89" s="71">
        <v>8.7400000000000005E-2</v>
      </c>
      <c r="K89" s="71">
        <v>9.4259999999999997E-2</v>
      </c>
      <c r="L89" s="71">
        <v>0.10387</v>
      </c>
      <c r="M89" s="71">
        <v>0.1246</v>
      </c>
      <c r="N89" s="71">
        <v>0.12787999999999999</v>
      </c>
      <c r="O89" s="71">
        <v>0.10628</v>
      </c>
      <c r="P89" s="71">
        <v>0.10108</v>
      </c>
      <c r="Q89" s="71">
        <v>0.10691000000000001</v>
      </c>
      <c r="R89" s="71">
        <v>0.12744</v>
      </c>
      <c r="S89" s="71">
        <v>0.10125000000000001</v>
      </c>
      <c r="T89" s="71">
        <v>8.0579999999999999E-2</v>
      </c>
      <c r="U89" s="71">
        <v>0.10644000000000001</v>
      </c>
      <c r="V89" s="65">
        <v>6.2059999999999997E-2</v>
      </c>
      <c r="W89" s="65">
        <v>6.7790000000000003E-2</v>
      </c>
      <c r="X89" s="65">
        <v>7.4029999999999999E-2</v>
      </c>
      <c r="Y89" s="65">
        <v>7.9850000000000004E-2</v>
      </c>
      <c r="Z89" s="65">
        <v>8.1199999999999994E-2</v>
      </c>
      <c r="AA89" s="65">
        <v>7.9200000000000007E-2</v>
      </c>
      <c r="AB89" s="65">
        <v>8.8739999999999999E-2</v>
      </c>
      <c r="AC89" s="65">
        <v>9.7739999999999994E-2</v>
      </c>
      <c r="AD89" s="65">
        <v>0.11978</v>
      </c>
      <c r="AE89" s="65">
        <v>0.12221</v>
      </c>
      <c r="AF89" s="65">
        <v>0.10783</v>
      </c>
      <c r="AG89" s="65">
        <v>0.10070999999999999</v>
      </c>
      <c r="AH89" s="65">
        <v>0.10804999999999999</v>
      </c>
      <c r="AI89" s="65">
        <v>0.13408</v>
      </c>
      <c r="AJ89" s="65">
        <v>0.11319</v>
      </c>
      <c r="AK89" s="65">
        <v>9.8080000000000001E-2</v>
      </c>
      <c r="AL89" s="65">
        <v>0.19153000000000001</v>
      </c>
    </row>
    <row r="90" spans="1:38" x14ac:dyDescent="0.45">
      <c r="A90" s="3" t="s">
        <v>219</v>
      </c>
      <c r="B90" s="3" t="s">
        <v>59</v>
      </c>
      <c r="C90" s="3" t="s">
        <v>705</v>
      </c>
      <c r="D90" s="71">
        <v>1.1493100000000001</v>
      </c>
      <c r="E90" s="71">
        <v>2.0990000000000002E-2</v>
      </c>
      <c r="F90" s="71">
        <v>2.349E-2</v>
      </c>
      <c r="G90" s="71">
        <v>2.596E-2</v>
      </c>
      <c r="H90" s="71">
        <v>2.836E-2</v>
      </c>
      <c r="I90" s="71">
        <v>2.9100000000000001E-2</v>
      </c>
      <c r="J90" s="71">
        <v>2.7119999999999998E-2</v>
      </c>
      <c r="K90" s="71">
        <v>3.1280000000000002E-2</v>
      </c>
      <c r="L90" s="71">
        <v>3.5220000000000001E-2</v>
      </c>
      <c r="M90" s="71">
        <v>4.2070000000000003E-2</v>
      </c>
      <c r="N90" s="71">
        <v>3.9269999999999999E-2</v>
      </c>
      <c r="O90" s="71">
        <v>3.3989999999999999E-2</v>
      </c>
      <c r="P90" s="71">
        <v>3.6639999999999999E-2</v>
      </c>
      <c r="Q90" s="71">
        <v>4.1050000000000003E-2</v>
      </c>
      <c r="R90" s="71">
        <v>4.9149999999999999E-2</v>
      </c>
      <c r="S90" s="71">
        <v>3.5450000000000002E-2</v>
      </c>
      <c r="T90" s="71">
        <v>2.8510000000000001E-2</v>
      </c>
      <c r="U90" s="71">
        <v>3.7670000000000002E-2</v>
      </c>
      <c r="V90" s="65">
        <v>2.0760000000000001E-2</v>
      </c>
      <c r="W90" s="65">
        <v>2.2939999999999999E-2</v>
      </c>
      <c r="X90" s="65">
        <v>2.4639999999999999E-2</v>
      </c>
      <c r="Y90" s="65">
        <v>2.7730000000000001E-2</v>
      </c>
      <c r="Z90" s="65">
        <v>2.6179999999999998E-2</v>
      </c>
      <c r="AA90" s="65">
        <v>2.5219999999999999E-2</v>
      </c>
      <c r="AB90" s="65">
        <v>2.8170000000000001E-2</v>
      </c>
      <c r="AC90" s="65">
        <v>3.2930000000000001E-2</v>
      </c>
      <c r="AD90" s="65">
        <v>3.8350000000000002E-2</v>
      </c>
      <c r="AE90" s="65">
        <v>3.8559999999999997E-2</v>
      </c>
      <c r="AF90" s="65">
        <v>3.4160000000000003E-2</v>
      </c>
      <c r="AG90" s="65">
        <v>3.6339999999999997E-2</v>
      </c>
      <c r="AH90" s="65">
        <v>3.9370000000000002E-2</v>
      </c>
      <c r="AI90" s="65">
        <v>4.9369999999999997E-2</v>
      </c>
      <c r="AJ90" s="65">
        <v>3.6799999999999999E-2</v>
      </c>
      <c r="AK90" s="65">
        <v>3.4099999999999998E-2</v>
      </c>
      <c r="AL90" s="65">
        <v>6.837E-2</v>
      </c>
    </row>
    <row r="91" spans="1:38" x14ac:dyDescent="0.45">
      <c r="A91" s="3" t="s">
        <v>219</v>
      </c>
      <c r="B91" s="3" t="s">
        <v>59</v>
      </c>
      <c r="C91" s="3" t="s">
        <v>706</v>
      </c>
      <c r="D91" s="71">
        <v>2.49613</v>
      </c>
      <c r="E91" s="71">
        <v>5.2060000000000002E-2</v>
      </c>
      <c r="F91" s="71">
        <v>5.7759999999999999E-2</v>
      </c>
      <c r="G91" s="71">
        <v>6.1809999999999997E-2</v>
      </c>
      <c r="H91" s="71">
        <v>6.8680000000000005E-2</v>
      </c>
      <c r="I91" s="71">
        <v>7.238E-2</v>
      </c>
      <c r="J91" s="71">
        <v>7.0800000000000002E-2</v>
      </c>
      <c r="K91" s="71">
        <v>7.5590000000000004E-2</v>
      </c>
      <c r="L91" s="71">
        <v>8.5019999999999998E-2</v>
      </c>
      <c r="M91" s="71">
        <v>0.10188999999999999</v>
      </c>
      <c r="N91" s="71">
        <v>0.10027</v>
      </c>
      <c r="O91" s="71">
        <v>8.4320000000000006E-2</v>
      </c>
      <c r="P91" s="71">
        <v>7.4310000000000001E-2</v>
      </c>
      <c r="Q91" s="71">
        <v>7.5499999999999998E-2</v>
      </c>
      <c r="R91" s="71">
        <v>8.6349999999999996E-2</v>
      </c>
      <c r="S91" s="71">
        <v>6.8580000000000002E-2</v>
      </c>
      <c r="T91" s="71">
        <v>5.1240000000000001E-2</v>
      </c>
      <c r="U91" s="71">
        <v>6.2780000000000002E-2</v>
      </c>
      <c r="V91" s="65">
        <v>5.0900000000000001E-2</v>
      </c>
      <c r="W91" s="65">
        <v>5.4809999999999998E-2</v>
      </c>
      <c r="X91" s="65">
        <v>5.9119999999999999E-2</v>
      </c>
      <c r="Y91" s="65">
        <v>6.5920000000000006E-2</v>
      </c>
      <c r="Z91" s="65">
        <v>6.3839999999999994E-2</v>
      </c>
      <c r="AA91" s="65">
        <v>6.1769999999999999E-2</v>
      </c>
      <c r="AB91" s="65">
        <v>6.9970000000000004E-2</v>
      </c>
      <c r="AC91" s="65">
        <v>7.8219999999999998E-2</v>
      </c>
      <c r="AD91" s="65">
        <v>9.5259999999999997E-2</v>
      </c>
      <c r="AE91" s="65">
        <v>9.2730000000000007E-2</v>
      </c>
      <c r="AF91" s="65">
        <v>7.9689999999999997E-2</v>
      </c>
      <c r="AG91" s="65">
        <v>6.9699999999999998E-2</v>
      </c>
      <c r="AH91" s="65">
        <v>7.2889999999999996E-2</v>
      </c>
      <c r="AI91" s="65">
        <v>9.0980000000000005E-2</v>
      </c>
      <c r="AJ91" s="65">
        <v>7.2090000000000001E-2</v>
      </c>
      <c r="AK91" s="65">
        <v>0.06</v>
      </c>
      <c r="AL91" s="65">
        <v>0.1089</v>
      </c>
    </row>
    <row r="92" spans="1:38" x14ac:dyDescent="0.45">
      <c r="A92" s="3" t="s">
        <v>219</v>
      </c>
      <c r="B92" s="3" t="s">
        <v>59</v>
      </c>
      <c r="C92" s="3" t="s">
        <v>707</v>
      </c>
      <c r="D92" s="71">
        <v>4.3349299999999999</v>
      </c>
      <c r="E92" s="71">
        <v>8.609E-2</v>
      </c>
      <c r="F92" s="71">
        <v>9.5519999999999994E-2</v>
      </c>
      <c r="G92" s="71">
        <v>0.10253</v>
      </c>
      <c r="H92" s="71">
        <v>0.10841000000000001</v>
      </c>
      <c r="I92" s="71">
        <v>0.11354</v>
      </c>
      <c r="J92" s="71">
        <v>0.10781</v>
      </c>
      <c r="K92" s="71">
        <v>0.12063</v>
      </c>
      <c r="L92" s="71">
        <v>0.13536999999999999</v>
      </c>
      <c r="M92" s="71">
        <v>0.16456000000000001</v>
      </c>
      <c r="N92" s="71">
        <v>0.17057</v>
      </c>
      <c r="O92" s="71">
        <v>0.13821</v>
      </c>
      <c r="P92" s="71">
        <v>0.12499</v>
      </c>
      <c r="Q92" s="71">
        <v>0.13038</v>
      </c>
      <c r="R92" s="71">
        <v>0.16339000000000001</v>
      </c>
      <c r="S92" s="71">
        <v>0.13361999999999999</v>
      </c>
      <c r="T92" s="71">
        <v>0.10569000000000001</v>
      </c>
      <c r="U92" s="71">
        <v>0.13241</v>
      </c>
      <c r="V92" s="65">
        <v>8.14E-2</v>
      </c>
      <c r="W92" s="65">
        <v>9.0719999999999995E-2</v>
      </c>
      <c r="X92" s="65">
        <v>9.5089999999999994E-2</v>
      </c>
      <c r="Y92" s="65">
        <v>0.10109</v>
      </c>
      <c r="Z92" s="65">
        <v>0.10278</v>
      </c>
      <c r="AA92" s="65">
        <v>9.7320000000000004E-2</v>
      </c>
      <c r="AB92" s="65">
        <v>0.11359</v>
      </c>
      <c r="AC92" s="65">
        <v>0.12917000000000001</v>
      </c>
      <c r="AD92" s="65">
        <v>0.15801000000000001</v>
      </c>
      <c r="AE92" s="65">
        <v>0.16267000000000001</v>
      </c>
      <c r="AF92" s="65">
        <v>0.13678999999999999</v>
      </c>
      <c r="AG92" s="65">
        <v>0.12365</v>
      </c>
      <c r="AH92" s="65">
        <v>0.13219</v>
      </c>
      <c r="AI92" s="65">
        <v>0.17313000000000001</v>
      </c>
      <c r="AJ92" s="65">
        <v>0.14544000000000001</v>
      </c>
      <c r="AK92" s="65">
        <v>0.12637000000000001</v>
      </c>
      <c r="AL92" s="65">
        <v>0.23180000000000001</v>
      </c>
    </row>
    <row r="93" spans="1:38" x14ac:dyDescent="0.45">
      <c r="A93" s="3" t="s">
        <v>219</v>
      </c>
      <c r="B93" s="3" t="s">
        <v>59</v>
      </c>
      <c r="C93" s="3" t="s">
        <v>708</v>
      </c>
      <c r="D93" s="71">
        <v>0.69367000000000001</v>
      </c>
      <c r="E93" s="71">
        <v>1.064E-2</v>
      </c>
      <c r="F93" s="71">
        <v>1.3310000000000001E-2</v>
      </c>
      <c r="G93" s="71">
        <v>1.619E-2</v>
      </c>
      <c r="H93" s="71">
        <v>1.6820000000000002E-2</v>
      </c>
      <c r="I93" s="71">
        <v>1.695E-2</v>
      </c>
      <c r="J93" s="71">
        <v>1.6420000000000001E-2</v>
      </c>
      <c r="K93" s="71">
        <v>1.721E-2</v>
      </c>
      <c r="L93" s="71">
        <v>1.9380000000000001E-2</v>
      </c>
      <c r="M93" s="71">
        <v>2.5690000000000001E-2</v>
      </c>
      <c r="N93" s="71">
        <v>2.512E-2</v>
      </c>
      <c r="O93" s="71">
        <v>2.163E-2</v>
      </c>
      <c r="P93" s="71">
        <v>2.1399999999999999E-2</v>
      </c>
      <c r="Q93" s="71">
        <v>2.4479999999999998E-2</v>
      </c>
      <c r="R93" s="71">
        <v>3.039E-2</v>
      </c>
      <c r="S93" s="71">
        <v>2.248E-2</v>
      </c>
      <c r="T93" s="71">
        <v>1.8579999999999999E-2</v>
      </c>
      <c r="U93" s="71">
        <v>2.3269999999999999E-2</v>
      </c>
      <c r="V93" s="65">
        <v>1.0144774270554369E-2</v>
      </c>
      <c r="W93" s="65">
        <v>1.3643353393715084E-2</v>
      </c>
      <c r="X93" s="65">
        <v>1.4665650708632986E-2</v>
      </c>
      <c r="Y93" s="65">
        <v>1.6785944693527517E-2</v>
      </c>
      <c r="Z93" s="65">
        <v>1.6856657840098696E-2</v>
      </c>
      <c r="AA93" s="65">
        <v>1.3956244094725123E-2</v>
      </c>
      <c r="AB93" s="65">
        <v>1.5805890229591068E-2</v>
      </c>
      <c r="AC93" s="65">
        <v>1.7805944693527517E-2</v>
      </c>
      <c r="AD93" s="65">
        <v>2.3338051434818805E-2</v>
      </c>
      <c r="AE93" s="65">
        <v>2.4266510797500477E-2</v>
      </c>
      <c r="AF93" s="65">
        <v>2.1395895645894138E-2</v>
      </c>
      <c r="AG93" s="65">
        <v>2.1249532091595701E-2</v>
      </c>
      <c r="AH93" s="65">
        <v>2.3973859918354247E-2</v>
      </c>
      <c r="AI93" s="65">
        <v>3.2198503495521516E-2</v>
      </c>
      <c r="AJ93" s="65">
        <v>2.4245585612694208E-2</v>
      </c>
      <c r="AK93" s="65">
        <v>2.1627599775323723E-2</v>
      </c>
      <c r="AL93" s="65">
        <v>4.1750001303924811E-2</v>
      </c>
    </row>
    <row r="94" spans="1:38" x14ac:dyDescent="0.45">
      <c r="A94" s="3" t="s">
        <v>219</v>
      </c>
      <c r="B94" s="3" t="s">
        <v>59</v>
      </c>
      <c r="C94" s="3" t="s">
        <v>709</v>
      </c>
      <c r="D94" s="71">
        <v>0.72265000000000001</v>
      </c>
      <c r="E94" s="71">
        <v>1.0781558934276587E-2</v>
      </c>
      <c r="F94" s="71">
        <v>1.3152170562813785E-2</v>
      </c>
      <c r="G94" s="71">
        <v>1.5723060531720675E-2</v>
      </c>
      <c r="H94" s="71">
        <v>1.7274865429598357E-2</v>
      </c>
      <c r="I94" s="71">
        <v>1.6964820786741212E-2</v>
      </c>
      <c r="J94" s="71">
        <v>1.5684231051745778E-2</v>
      </c>
      <c r="K94" s="71">
        <v>1.6384748794785488E-2</v>
      </c>
      <c r="L94" s="71">
        <v>1.8814930860623004E-2</v>
      </c>
      <c r="M94" s="71">
        <v>2.3475397399874486E-2</v>
      </c>
      <c r="N94" s="71">
        <v>2.3347162254678228E-2</v>
      </c>
      <c r="O94" s="71">
        <v>2.2098072155979007E-2</v>
      </c>
      <c r="P94" s="71">
        <v>2.451017924891602E-2</v>
      </c>
      <c r="Q94" s="71">
        <v>2.7742232749030128E-2</v>
      </c>
      <c r="R94" s="71">
        <v>3.4045715177145136E-2</v>
      </c>
      <c r="S94" s="71">
        <v>2.3839873559447743E-2</v>
      </c>
      <c r="T94" s="71">
        <v>2.0890581034630304E-2</v>
      </c>
      <c r="U94" s="71">
        <v>3.1010399467994075E-2</v>
      </c>
      <c r="V94" s="65">
        <v>1.0142861757928567E-2</v>
      </c>
      <c r="W94" s="65">
        <v>1.2493937208174157E-2</v>
      </c>
      <c r="X94" s="65">
        <v>1.4014792993147777E-2</v>
      </c>
      <c r="Y94" s="65">
        <v>1.6666559479413014E-2</v>
      </c>
      <c r="Z94" s="65">
        <v>1.6166776089988479E-2</v>
      </c>
      <c r="AA94" s="65">
        <v>1.4236420661269783E-2</v>
      </c>
      <c r="AB94" s="65">
        <v>1.4866988152628706E-2</v>
      </c>
      <c r="AC94" s="65">
        <v>1.6626036247043841E-2</v>
      </c>
      <c r="AD94" s="65">
        <v>2.2268571561760965E-2</v>
      </c>
      <c r="AE94" s="65">
        <v>2.3038916333151416E-2</v>
      </c>
      <c r="AF94" s="65">
        <v>2.1403379828391245E-2</v>
      </c>
      <c r="AG94" s="65">
        <v>2.3157259065550908E-2</v>
      </c>
      <c r="AH94" s="65">
        <v>2.7210711259171665E-2</v>
      </c>
      <c r="AI94" s="65">
        <v>3.2874477608998851E-2</v>
      </c>
      <c r="AJ94" s="65">
        <v>2.4549030167970408E-2</v>
      </c>
      <c r="AK94" s="65">
        <v>2.4413850721605724E-2</v>
      </c>
      <c r="AL94" s="65">
        <v>5.2779430863804502E-2</v>
      </c>
    </row>
    <row r="95" spans="1:38" x14ac:dyDescent="0.45">
      <c r="A95" s="3" t="s">
        <v>219</v>
      </c>
      <c r="B95" s="3" t="s">
        <v>59</v>
      </c>
      <c r="C95" s="3" t="s">
        <v>710</v>
      </c>
      <c r="D95" s="71">
        <v>0.56308000000000002</v>
      </c>
      <c r="E95" s="71">
        <v>7.2563697104677059E-3</v>
      </c>
      <c r="F95" s="71">
        <v>9.3284521158129175E-3</v>
      </c>
      <c r="G95" s="71">
        <v>1.1171636971046771E-2</v>
      </c>
      <c r="H95" s="71">
        <v>1.2561881959910913E-2</v>
      </c>
      <c r="I95" s="71">
        <v>1.2599309576837418E-2</v>
      </c>
      <c r="J95" s="71">
        <v>1.161783964365256E-2</v>
      </c>
      <c r="K95" s="71">
        <v>1.1851024498886413E-2</v>
      </c>
      <c r="L95" s="71">
        <v>1.2732004454342985E-2</v>
      </c>
      <c r="M95" s="71">
        <v>1.7111146993318484E-2</v>
      </c>
      <c r="N95" s="71">
        <v>1.8283474387527841E-2</v>
      </c>
      <c r="O95" s="71">
        <v>1.7432004454342984E-2</v>
      </c>
      <c r="P95" s="71">
        <v>2.0668619153674836E-2</v>
      </c>
      <c r="Q95" s="71">
        <v>2.3356169265033404E-2</v>
      </c>
      <c r="R95" s="71">
        <v>2.6981559020044541E-2</v>
      </c>
      <c r="S95" s="71">
        <v>1.9714576837416481E-2</v>
      </c>
      <c r="T95" s="71">
        <v>1.7171759465478841E-2</v>
      </c>
      <c r="U95" s="71">
        <v>2.7132171492204902E-2</v>
      </c>
      <c r="V95" s="65">
        <v>6.5640349917987966E-3</v>
      </c>
      <c r="W95" s="65">
        <v>8.3261016949152545E-3</v>
      </c>
      <c r="X95" s="65">
        <v>1.0276298523783488E-2</v>
      </c>
      <c r="Y95" s="65">
        <v>1.2509546200109349E-2</v>
      </c>
      <c r="Z95" s="65">
        <v>1.2387381082558775E-2</v>
      </c>
      <c r="AA95" s="65">
        <v>1.0256298523783489E-2</v>
      </c>
      <c r="AB95" s="65">
        <v>1.0556495352651723E-2</v>
      </c>
      <c r="AC95" s="65">
        <v>1.2167676325861125E-2</v>
      </c>
      <c r="AD95" s="65">
        <v>1.5170628758884636E-2</v>
      </c>
      <c r="AE95" s="65">
        <v>1.6780235101148167E-2</v>
      </c>
      <c r="AF95" s="65">
        <v>1.6270530344450519E-2</v>
      </c>
      <c r="AG95" s="65">
        <v>1.9151711317659924E-2</v>
      </c>
      <c r="AH95" s="65">
        <v>2.109535265172225E-2</v>
      </c>
      <c r="AI95" s="65">
        <v>2.6863778020776382E-2</v>
      </c>
      <c r="AJ95" s="65">
        <v>2.0351022416621102E-2</v>
      </c>
      <c r="AK95" s="65">
        <v>2.033249863313286E-2</v>
      </c>
      <c r="AL95" s="65">
        <v>4.7050410060142149E-2</v>
      </c>
    </row>
    <row r="96" spans="1:38" x14ac:dyDescent="0.45">
      <c r="A96" s="3" t="s">
        <v>219</v>
      </c>
      <c r="B96" s="3" t="s">
        <v>59</v>
      </c>
      <c r="C96" s="3" t="s">
        <v>711</v>
      </c>
      <c r="D96" s="71">
        <v>0.83784000000000003</v>
      </c>
      <c r="E96" s="71">
        <v>1.3214814353613385E-2</v>
      </c>
      <c r="F96" s="71">
        <v>1.4845642799492678E-2</v>
      </c>
      <c r="G96" s="71">
        <v>1.7546980334883482E-2</v>
      </c>
      <c r="H96" s="71">
        <v>2.0250112686882663E-2</v>
      </c>
      <c r="I96" s="71">
        <v>2.050848462021343E-2</v>
      </c>
      <c r="J96" s="71">
        <v>1.8468706893680256E-2</v>
      </c>
      <c r="K96" s="71">
        <v>2.0757840962373649E-2</v>
      </c>
      <c r="L96" s="71">
        <v>2.1428723163841805E-2</v>
      </c>
      <c r="M96" s="71">
        <v>2.6000620187811473E-2</v>
      </c>
      <c r="N96" s="71">
        <v>2.7081496906107078E-2</v>
      </c>
      <c r="O96" s="71">
        <v>2.5272251611002217E-2</v>
      </c>
      <c r="P96" s="71">
        <v>2.876562250662977E-2</v>
      </c>
      <c r="Q96" s="71">
        <v>3.3718229678311999E-2</v>
      </c>
      <c r="R96" s="71">
        <v>3.8530748965499573E-2</v>
      </c>
      <c r="S96" s="71">
        <v>2.5931602649345992E-2</v>
      </c>
      <c r="T96" s="71">
        <v>2.1509999692532377E-2</v>
      </c>
      <c r="U96" s="71">
        <v>3.4618121987778167E-2</v>
      </c>
      <c r="V96" s="65">
        <v>1.1654373834721583E-2</v>
      </c>
      <c r="W96" s="65">
        <v>1.4085492960534443E-2</v>
      </c>
      <c r="X96" s="65">
        <v>1.7467431708201378E-2</v>
      </c>
      <c r="Y96" s="65">
        <v>2.0539121656006427E-2</v>
      </c>
      <c r="Z96" s="65">
        <v>1.7786738533384749E-2</v>
      </c>
      <c r="AA96" s="65">
        <v>1.5445090314480161E-2</v>
      </c>
      <c r="AB96" s="65">
        <v>1.7426553587209619E-2</v>
      </c>
      <c r="AC96" s="65">
        <v>1.9917122362095304E-2</v>
      </c>
      <c r="AD96" s="65">
        <v>2.5499447378964514E-2</v>
      </c>
      <c r="AE96" s="65">
        <v>2.5468754204147882E-2</v>
      </c>
      <c r="AF96" s="65">
        <v>2.5760344710685223E-2</v>
      </c>
      <c r="AG96" s="65">
        <v>2.8914254092772262E-2</v>
      </c>
      <c r="AH96" s="65">
        <v>3.163497387997341E-2</v>
      </c>
      <c r="AI96" s="65">
        <v>3.6717126626691715E-2</v>
      </c>
      <c r="AJ96" s="65">
        <v>2.7639817271314777E-2</v>
      </c>
      <c r="AK96" s="65">
        <v>2.7421359907632149E-2</v>
      </c>
      <c r="AL96" s="65">
        <v>6.6011996971184414E-2</v>
      </c>
    </row>
    <row r="97" spans="1:38" x14ac:dyDescent="0.45">
      <c r="A97" s="3" t="s">
        <v>219</v>
      </c>
      <c r="B97" s="3" t="s">
        <v>59</v>
      </c>
      <c r="C97" s="3" t="s">
        <v>712</v>
      </c>
      <c r="D97" s="71">
        <v>1.64994</v>
      </c>
      <c r="E97" s="71">
        <v>2.53E-2</v>
      </c>
      <c r="F97" s="71">
        <v>3.1489999999999997E-2</v>
      </c>
      <c r="G97" s="71">
        <v>3.4930000000000003E-2</v>
      </c>
      <c r="H97" s="71">
        <v>4.1500000000000002E-2</v>
      </c>
      <c r="I97" s="71">
        <v>4.0750000000000001E-2</v>
      </c>
      <c r="J97" s="71">
        <v>3.551E-2</v>
      </c>
      <c r="K97" s="71">
        <v>3.9730000000000001E-2</v>
      </c>
      <c r="L97" s="71">
        <v>4.4790000000000003E-2</v>
      </c>
      <c r="M97" s="71">
        <v>5.8959999999999999E-2</v>
      </c>
      <c r="N97" s="71">
        <v>6.2330000000000003E-2</v>
      </c>
      <c r="O97" s="71">
        <v>5.3679999999999999E-2</v>
      </c>
      <c r="P97" s="71">
        <v>5.0290000000000001E-2</v>
      </c>
      <c r="Q97" s="71">
        <v>5.178E-2</v>
      </c>
      <c r="R97" s="71">
        <v>6.9320000000000007E-2</v>
      </c>
      <c r="S97" s="71">
        <v>5.7939999999999998E-2</v>
      </c>
      <c r="T97" s="71">
        <v>4.5809999999999997E-2</v>
      </c>
      <c r="U97" s="71">
        <v>5.7200000000000001E-2</v>
      </c>
      <c r="V97" s="65">
        <v>2.436E-2</v>
      </c>
      <c r="W97" s="65">
        <v>2.8479999999999998E-2</v>
      </c>
      <c r="X97" s="65">
        <v>3.4049999999999997E-2</v>
      </c>
      <c r="Y97" s="65">
        <v>3.943E-2</v>
      </c>
      <c r="Z97" s="65">
        <v>3.635E-2</v>
      </c>
      <c r="AA97" s="65">
        <v>3.1859999999999999E-2</v>
      </c>
      <c r="AB97" s="65">
        <v>3.49E-2</v>
      </c>
      <c r="AC97" s="65">
        <v>4.2459999999999998E-2</v>
      </c>
      <c r="AD97" s="65">
        <v>5.5849999999999997E-2</v>
      </c>
      <c r="AE97" s="65">
        <v>5.994E-2</v>
      </c>
      <c r="AF97" s="65">
        <v>5.219E-2</v>
      </c>
      <c r="AG97" s="65">
        <v>4.9419999999999999E-2</v>
      </c>
      <c r="AH97" s="65">
        <v>5.45E-2</v>
      </c>
      <c r="AI97" s="65">
        <v>7.3080000000000006E-2</v>
      </c>
      <c r="AJ97" s="65">
        <v>6.5759999999999999E-2</v>
      </c>
      <c r="AK97" s="65">
        <v>5.8209999999999998E-2</v>
      </c>
      <c r="AL97" s="65">
        <v>0.10779</v>
      </c>
    </row>
    <row r="98" spans="1:38" x14ac:dyDescent="0.45">
      <c r="A98" s="3" t="s">
        <v>219</v>
      </c>
      <c r="B98" s="3" t="s">
        <v>59</v>
      </c>
      <c r="C98" s="3" t="s">
        <v>713</v>
      </c>
      <c r="D98" s="71">
        <v>4.0760300000000003</v>
      </c>
      <c r="E98" s="71">
        <v>8.1589999999999996E-2</v>
      </c>
      <c r="F98" s="71">
        <v>9.4890000000000002E-2</v>
      </c>
      <c r="G98" s="71">
        <v>9.8659999999999998E-2</v>
      </c>
      <c r="H98" s="71">
        <v>0.10729</v>
      </c>
      <c r="I98" s="71">
        <v>0.11951000000000001</v>
      </c>
      <c r="J98" s="71">
        <v>0.11902</v>
      </c>
      <c r="K98" s="71">
        <v>0.12543000000000001</v>
      </c>
      <c r="L98" s="71">
        <v>0.14410999999999999</v>
      </c>
      <c r="M98" s="71">
        <v>0.16827</v>
      </c>
      <c r="N98" s="71">
        <v>0.16589999999999999</v>
      </c>
      <c r="O98" s="71">
        <v>0.13386000000000001</v>
      </c>
      <c r="P98" s="71">
        <v>0.11387</v>
      </c>
      <c r="Q98" s="71">
        <v>0.12089</v>
      </c>
      <c r="R98" s="71">
        <v>0.15620000000000001</v>
      </c>
      <c r="S98" s="71">
        <v>0.13019</v>
      </c>
      <c r="T98" s="71">
        <v>9.1770000000000004E-2</v>
      </c>
      <c r="U98" s="71">
        <v>9.9640000000000006E-2</v>
      </c>
      <c r="V98" s="65">
        <v>7.7579999999999996E-2</v>
      </c>
      <c r="W98" s="65">
        <v>8.9050000000000004E-2</v>
      </c>
      <c r="X98" s="65">
        <v>9.4839999999999994E-2</v>
      </c>
      <c r="Y98" s="65">
        <v>9.9930000000000005E-2</v>
      </c>
      <c r="Z98" s="65">
        <v>9.5149999999999998E-2</v>
      </c>
      <c r="AA98" s="65">
        <v>9.1590000000000005E-2</v>
      </c>
      <c r="AB98" s="65">
        <v>0.10678</v>
      </c>
      <c r="AC98" s="65">
        <v>0.12282</v>
      </c>
      <c r="AD98" s="65">
        <v>0.15104999999999999</v>
      </c>
      <c r="AE98" s="65">
        <v>0.15001</v>
      </c>
      <c r="AF98" s="65">
        <v>0.11932</v>
      </c>
      <c r="AG98" s="65">
        <v>0.10765</v>
      </c>
      <c r="AH98" s="65">
        <v>0.12103999999999999</v>
      </c>
      <c r="AI98" s="65">
        <v>0.16238</v>
      </c>
      <c r="AJ98" s="65">
        <v>0.1376</v>
      </c>
      <c r="AK98" s="65">
        <v>0.10279000000000001</v>
      </c>
      <c r="AL98" s="65">
        <v>0.17535999999999999</v>
      </c>
    </row>
    <row r="99" spans="1:38" x14ac:dyDescent="0.45">
      <c r="A99" s="2" t="s">
        <v>217</v>
      </c>
      <c r="B99" s="2" t="s">
        <v>60</v>
      </c>
      <c r="C99" s="2" t="s">
        <v>714</v>
      </c>
      <c r="D99" s="72">
        <v>73.630110000000002</v>
      </c>
      <c r="E99" s="72">
        <v>1.4870372640502014</v>
      </c>
      <c r="F99" s="72">
        <v>1.5941992222580279</v>
      </c>
      <c r="G99" s="72">
        <v>1.6450704731673715</v>
      </c>
      <c r="H99" s="72">
        <v>1.7690845260086721</v>
      </c>
      <c r="I99" s="72">
        <v>1.9757217996337542</v>
      </c>
      <c r="J99" s="72">
        <v>2.0220900492019971</v>
      </c>
      <c r="K99" s="72">
        <v>2.2302693460985545</v>
      </c>
      <c r="L99" s="72">
        <v>2.5111932310340368</v>
      </c>
      <c r="M99" s="72">
        <v>3.0545869963356109</v>
      </c>
      <c r="N99" s="72">
        <v>3.17247946666255</v>
      </c>
      <c r="O99" s="72">
        <v>2.5826663540891999</v>
      </c>
      <c r="P99" s="72">
        <v>2.1686294120922911</v>
      </c>
      <c r="Q99" s="72">
        <v>2.125321865639068</v>
      </c>
      <c r="R99" s="72">
        <v>2.6589970833392833</v>
      </c>
      <c r="S99" s="72">
        <v>2.2291118068621909</v>
      </c>
      <c r="T99" s="72">
        <v>1.8179573363538655</v>
      </c>
      <c r="U99" s="72">
        <v>1.834943767173326</v>
      </c>
      <c r="V99" s="8">
        <v>1.4163975643837436</v>
      </c>
      <c r="W99" s="8">
        <v>1.5130086278427026</v>
      </c>
      <c r="X99" s="8">
        <v>1.5622524269858136</v>
      </c>
      <c r="Y99" s="8">
        <v>1.678483888706374</v>
      </c>
      <c r="Z99" s="8">
        <v>1.8661315739219781</v>
      </c>
      <c r="AA99" s="8">
        <v>1.8746603601260334</v>
      </c>
      <c r="AB99" s="8">
        <v>2.0683019534462108</v>
      </c>
      <c r="AC99" s="8">
        <v>2.3172827350780763</v>
      </c>
      <c r="AD99" s="8">
        <v>2.7908182928791958</v>
      </c>
      <c r="AE99" s="8">
        <v>2.8915797846014479</v>
      </c>
      <c r="AF99" s="8">
        <v>2.391069337491277</v>
      </c>
      <c r="AG99" s="8">
        <v>2.0506232154298947</v>
      </c>
      <c r="AH99" s="8">
        <v>2.0957725841350148</v>
      </c>
      <c r="AI99" s="8">
        <v>2.8069510841693774</v>
      </c>
      <c r="AJ99" s="8">
        <v>2.4666865899914807</v>
      </c>
      <c r="AK99" s="8">
        <v>2.0676731591082795</v>
      </c>
      <c r="AL99" s="8">
        <v>2.8930568217030994</v>
      </c>
    </row>
    <row r="100" spans="1:38" x14ac:dyDescent="0.45">
      <c r="A100" s="3" t="s">
        <v>219</v>
      </c>
      <c r="B100" s="3" t="s">
        <v>60</v>
      </c>
      <c r="C100" s="3" t="s">
        <v>715</v>
      </c>
      <c r="D100" s="71">
        <v>8.1336399999999998</v>
      </c>
      <c r="E100" s="71">
        <v>0.18445</v>
      </c>
      <c r="F100" s="71">
        <v>0.18409</v>
      </c>
      <c r="G100" s="71">
        <v>0.17899000000000001</v>
      </c>
      <c r="H100" s="71">
        <v>0.18833</v>
      </c>
      <c r="I100" s="71">
        <v>0.23968999999999999</v>
      </c>
      <c r="J100" s="71">
        <v>0.27182000000000001</v>
      </c>
      <c r="K100" s="71">
        <v>0.29135</v>
      </c>
      <c r="L100" s="71">
        <v>0.31114999999999998</v>
      </c>
      <c r="M100" s="71">
        <v>0.36360999999999999</v>
      </c>
      <c r="N100" s="71">
        <v>0.37718000000000002</v>
      </c>
      <c r="O100" s="71">
        <v>0.30829000000000001</v>
      </c>
      <c r="P100" s="71">
        <v>0.23902000000000001</v>
      </c>
      <c r="Q100" s="71">
        <v>0.20551</v>
      </c>
      <c r="R100" s="71">
        <v>0.24978</v>
      </c>
      <c r="S100" s="71">
        <v>0.20443</v>
      </c>
      <c r="T100" s="71">
        <v>0.16492000000000001</v>
      </c>
      <c r="U100" s="71">
        <v>0.17319999999999999</v>
      </c>
      <c r="V100" s="65">
        <v>0.17669000000000001</v>
      </c>
      <c r="W100" s="65">
        <v>0.17349999999999999</v>
      </c>
      <c r="X100" s="65">
        <v>0.16733000000000001</v>
      </c>
      <c r="Y100" s="65">
        <v>0.17879</v>
      </c>
      <c r="Z100" s="65">
        <v>0.22362000000000001</v>
      </c>
      <c r="AA100" s="65">
        <v>0.24904000000000001</v>
      </c>
      <c r="AB100" s="65">
        <v>0.26701000000000003</v>
      </c>
      <c r="AC100" s="65">
        <v>0.27912999999999999</v>
      </c>
      <c r="AD100" s="65">
        <v>0.32246999999999998</v>
      </c>
      <c r="AE100" s="65">
        <v>0.33382000000000001</v>
      </c>
      <c r="AF100" s="65">
        <v>0.27117000000000002</v>
      </c>
      <c r="AG100" s="65">
        <v>0.21099000000000001</v>
      </c>
      <c r="AH100" s="65">
        <v>0.18659999999999999</v>
      </c>
      <c r="AI100" s="65">
        <v>0.24959000000000001</v>
      </c>
      <c r="AJ100" s="65">
        <v>0.2208</v>
      </c>
      <c r="AK100" s="65">
        <v>0.20291000000000001</v>
      </c>
      <c r="AL100" s="65">
        <v>0.28437000000000001</v>
      </c>
    </row>
    <row r="101" spans="1:38" x14ac:dyDescent="0.45">
      <c r="A101" s="3" t="s">
        <v>219</v>
      </c>
      <c r="B101" s="3" t="s">
        <v>60</v>
      </c>
      <c r="C101" s="3" t="s">
        <v>716</v>
      </c>
      <c r="D101" s="71">
        <v>7.2505600000000001</v>
      </c>
      <c r="E101" s="71">
        <v>0.16653000000000001</v>
      </c>
      <c r="F101" s="71">
        <v>0.16868</v>
      </c>
      <c r="G101" s="71">
        <v>0.16225999999999999</v>
      </c>
      <c r="H101" s="71">
        <v>0.17505000000000001</v>
      </c>
      <c r="I101" s="71">
        <v>0.20089000000000001</v>
      </c>
      <c r="J101" s="71">
        <v>0.20768</v>
      </c>
      <c r="K101" s="71">
        <v>0.23402000000000001</v>
      </c>
      <c r="L101" s="71">
        <v>0.26967000000000002</v>
      </c>
      <c r="M101" s="71">
        <v>0.32155</v>
      </c>
      <c r="N101" s="71">
        <v>0.33415</v>
      </c>
      <c r="O101" s="71">
        <v>0.26919999999999999</v>
      </c>
      <c r="P101" s="71">
        <v>0.20424</v>
      </c>
      <c r="Q101" s="71">
        <v>0.17773</v>
      </c>
      <c r="R101" s="71">
        <v>0.22078999999999999</v>
      </c>
      <c r="S101" s="71">
        <v>0.19091</v>
      </c>
      <c r="T101" s="71">
        <v>0.16589000000000001</v>
      </c>
      <c r="U101" s="71">
        <v>0.16907</v>
      </c>
      <c r="V101" s="65">
        <v>0.16042999999999999</v>
      </c>
      <c r="W101" s="65">
        <v>0.15901000000000001</v>
      </c>
      <c r="X101" s="65">
        <v>0.15762000000000001</v>
      </c>
      <c r="Y101" s="65">
        <v>0.1656</v>
      </c>
      <c r="Z101" s="65">
        <v>0.19547</v>
      </c>
      <c r="AA101" s="65">
        <v>0.19769999999999999</v>
      </c>
      <c r="AB101" s="65">
        <v>0.22225</v>
      </c>
      <c r="AC101" s="65">
        <v>0.24947</v>
      </c>
      <c r="AD101" s="65">
        <v>0.29310000000000003</v>
      </c>
      <c r="AE101" s="65">
        <v>0.30487999999999998</v>
      </c>
      <c r="AF101" s="65">
        <v>0.2429</v>
      </c>
      <c r="AG101" s="65">
        <v>0.18237999999999999</v>
      </c>
      <c r="AH101" s="65">
        <v>0.16866999999999999</v>
      </c>
      <c r="AI101" s="65">
        <v>0.23699999999999999</v>
      </c>
      <c r="AJ101" s="65">
        <v>0.22467000000000001</v>
      </c>
      <c r="AK101" s="65">
        <v>0.19818</v>
      </c>
      <c r="AL101" s="65">
        <v>0.25291999999999998</v>
      </c>
    </row>
    <row r="102" spans="1:38" x14ac:dyDescent="0.45">
      <c r="A102" s="3" t="s">
        <v>219</v>
      </c>
      <c r="B102" s="3" t="s">
        <v>60</v>
      </c>
      <c r="C102" s="3" t="s">
        <v>717</v>
      </c>
      <c r="D102" s="71">
        <v>11.558479999999999</v>
      </c>
      <c r="E102" s="71">
        <v>0.23787</v>
      </c>
      <c r="F102" s="71">
        <v>0.25229000000000001</v>
      </c>
      <c r="G102" s="71">
        <v>0.25869999999999999</v>
      </c>
      <c r="H102" s="71">
        <v>0.28008</v>
      </c>
      <c r="I102" s="71">
        <v>0.30302000000000001</v>
      </c>
      <c r="J102" s="71">
        <v>0.31324999999999997</v>
      </c>
      <c r="K102" s="71">
        <v>0.34720000000000001</v>
      </c>
      <c r="L102" s="71">
        <v>0.39889000000000002</v>
      </c>
      <c r="M102" s="71">
        <v>0.50336000000000003</v>
      </c>
      <c r="N102" s="71">
        <v>0.53124000000000005</v>
      </c>
      <c r="O102" s="71">
        <v>0.41049000000000002</v>
      </c>
      <c r="P102" s="71">
        <v>0.31552000000000002</v>
      </c>
      <c r="Q102" s="71">
        <v>0.31123000000000001</v>
      </c>
      <c r="R102" s="71">
        <v>0.41145999999999999</v>
      </c>
      <c r="S102" s="71">
        <v>0.36574000000000001</v>
      </c>
      <c r="T102" s="71">
        <v>0.30296000000000001</v>
      </c>
      <c r="U102" s="71">
        <v>0.26945000000000002</v>
      </c>
      <c r="V102" s="65">
        <v>0.22373999999999999</v>
      </c>
      <c r="W102" s="65">
        <v>0.24005000000000001</v>
      </c>
      <c r="X102" s="65">
        <v>0.24914</v>
      </c>
      <c r="Y102" s="65">
        <v>0.26590000000000003</v>
      </c>
      <c r="Z102" s="65">
        <v>0.29072999999999999</v>
      </c>
      <c r="AA102" s="65">
        <v>0.29169</v>
      </c>
      <c r="AB102" s="65">
        <v>0.32088</v>
      </c>
      <c r="AC102" s="65">
        <v>0.36901</v>
      </c>
      <c r="AD102" s="65">
        <v>0.45207999999999998</v>
      </c>
      <c r="AE102" s="65">
        <v>0.47161999999999998</v>
      </c>
      <c r="AF102" s="65">
        <v>0.36875999999999998</v>
      </c>
      <c r="AG102" s="65">
        <v>0.29614000000000001</v>
      </c>
      <c r="AH102" s="65">
        <v>0.31097999999999998</v>
      </c>
      <c r="AI102" s="65">
        <v>0.45165</v>
      </c>
      <c r="AJ102" s="65">
        <v>0.41108</v>
      </c>
      <c r="AK102" s="65">
        <v>0.34143000000000001</v>
      </c>
      <c r="AL102" s="65">
        <v>0.39084999999999998</v>
      </c>
    </row>
    <row r="103" spans="1:38" x14ac:dyDescent="0.45">
      <c r="A103" s="3" t="s">
        <v>219</v>
      </c>
      <c r="B103" s="3" t="s">
        <v>60</v>
      </c>
      <c r="C103" s="3" t="s">
        <v>718</v>
      </c>
      <c r="D103" s="71">
        <v>12.920159999999999</v>
      </c>
      <c r="E103" s="71">
        <v>0.28632999999999997</v>
      </c>
      <c r="F103" s="71">
        <v>0.29743999999999998</v>
      </c>
      <c r="G103" s="71">
        <v>0.29842000000000002</v>
      </c>
      <c r="H103" s="71">
        <v>0.31806000000000001</v>
      </c>
      <c r="I103" s="71">
        <v>0.35987999999999998</v>
      </c>
      <c r="J103" s="71">
        <v>0.37502999999999997</v>
      </c>
      <c r="K103" s="71">
        <v>0.41565999999999997</v>
      </c>
      <c r="L103" s="71">
        <v>0.45667999999999997</v>
      </c>
      <c r="M103" s="71">
        <v>0.54215999999999998</v>
      </c>
      <c r="N103" s="71">
        <v>0.56642999999999999</v>
      </c>
      <c r="O103" s="71">
        <v>0.47632999999999998</v>
      </c>
      <c r="P103" s="71">
        <v>0.39107999999999998</v>
      </c>
      <c r="Q103" s="71">
        <v>0.34434999999999999</v>
      </c>
      <c r="R103" s="71">
        <v>0.39906999999999998</v>
      </c>
      <c r="S103" s="71">
        <v>0.33416000000000001</v>
      </c>
      <c r="T103" s="71">
        <v>0.27626000000000001</v>
      </c>
      <c r="U103" s="71">
        <v>0.30203000000000002</v>
      </c>
      <c r="V103" s="65">
        <v>0.27111000000000002</v>
      </c>
      <c r="W103" s="65">
        <v>0.28277999999999998</v>
      </c>
      <c r="X103" s="65">
        <v>0.28088000000000002</v>
      </c>
      <c r="Y103" s="65">
        <v>0.30303000000000002</v>
      </c>
      <c r="Z103" s="65">
        <v>0.34251999999999999</v>
      </c>
      <c r="AA103" s="65">
        <v>0.35819000000000001</v>
      </c>
      <c r="AB103" s="65">
        <v>0.39784999999999998</v>
      </c>
      <c r="AC103" s="65">
        <v>0.4335</v>
      </c>
      <c r="AD103" s="65">
        <v>0.51049999999999995</v>
      </c>
      <c r="AE103" s="65">
        <v>0.53639000000000003</v>
      </c>
      <c r="AF103" s="65">
        <v>0.44957000000000003</v>
      </c>
      <c r="AG103" s="65">
        <v>0.36342999999999998</v>
      </c>
      <c r="AH103" s="65">
        <v>0.32966000000000001</v>
      </c>
      <c r="AI103" s="65">
        <v>0.42058000000000001</v>
      </c>
      <c r="AJ103" s="65">
        <v>0.38294</v>
      </c>
      <c r="AK103" s="65">
        <v>0.32621</v>
      </c>
      <c r="AL103" s="65">
        <v>0.49164999999999998</v>
      </c>
    </row>
    <row r="104" spans="1:38" x14ac:dyDescent="0.45">
      <c r="A104" s="3" t="s">
        <v>219</v>
      </c>
      <c r="B104" s="3" t="s">
        <v>60</v>
      </c>
      <c r="C104" s="3" t="s">
        <v>719</v>
      </c>
      <c r="D104" s="71">
        <v>5.3452599999999997</v>
      </c>
      <c r="E104" s="71">
        <v>9.912E-2</v>
      </c>
      <c r="F104" s="71">
        <v>0.11254</v>
      </c>
      <c r="G104" s="71">
        <v>0.12438</v>
      </c>
      <c r="H104" s="71">
        <v>0.13275000000000001</v>
      </c>
      <c r="I104" s="71">
        <v>0.13295999999999999</v>
      </c>
      <c r="J104" s="71">
        <v>0.1331</v>
      </c>
      <c r="K104" s="71">
        <v>0.15032000000000001</v>
      </c>
      <c r="L104" s="71">
        <v>0.17105000000000001</v>
      </c>
      <c r="M104" s="71">
        <v>0.21614</v>
      </c>
      <c r="N104" s="71">
        <v>0.22838</v>
      </c>
      <c r="O104" s="71">
        <v>0.18174999999999999</v>
      </c>
      <c r="P104" s="71">
        <v>0.15504999999999999</v>
      </c>
      <c r="Q104" s="71">
        <v>0.15676999999999999</v>
      </c>
      <c r="R104" s="71">
        <v>0.19999</v>
      </c>
      <c r="S104" s="71">
        <v>0.17383000000000001</v>
      </c>
      <c r="T104" s="71">
        <v>0.14704</v>
      </c>
      <c r="U104" s="71">
        <v>0.14379</v>
      </c>
      <c r="V104" s="65">
        <v>9.5089999999999994E-2</v>
      </c>
      <c r="W104" s="65">
        <v>0.10668</v>
      </c>
      <c r="X104" s="65">
        <v>0.11676</v>
      </c>
      <c r="Y104" s="65">
        <v>0.12628</v>
      </c>
      <c r="Z104" s="65">
        <v>0.12975</v>
      </c>
      <c r="AA104" s="65">
        <v>0.12614</v>
      </c>
      <c r="AB104" s="65">
        <v>0.13841999999999999</v>
      </c>
      <c r="AC104" s="65">
        <v>0.15848999999999999</v>
      </c>
      <c r="AD104" s="65">
        <v>0.20161999999999999</v>
      </c>
      <c r="AE104" s="65">
        <v>0.21354999999999999</v>
      </c>
      <c r="AF104" s="65">
        <v>0.17305000000000001</v>
      </c>
      <c r="AG104" s="65">
        <v>0.15218999999999999</v>
      </c>
      <c r="AH104" s="65">
        <v>0.16191</v>
      </c>
      <c r="AI104" s="65">
        <v>0.21492</v>
      </c>
      <c r="AJ104" s="65">
        <v>0.19586000000000001</v>
      </c>
      <c r="AK104" s="65">
        <v>0.16522999999999999</v>
      </c>
      <c r="AL104" s="65">
        <v>0.21035999999999999</v>
      </c>
    </row>
    <row r="105" spans="1:38" x14ac:dyDescent="0.45">
      <c r="A105" s="3" t="s">
        <v>219</v>
      </c>
      <c r="B105" s="3" t="s">
        <v>60</v>
      </c>
      <c r="C105" s="3" t="s">
        <v>720</v>
      </c>
      <c r="D105" s="71">
        <v>7.9564000000000004</v>
      </c>
      <c r="E105" s="71">
        <v>0.14789062755798091</v>
      </c>
      <c r="F105" s="71">
        <v>0.16534076398362893</v>
      </c>
      <c r="G105" s="71">
        <v>0.17319136425648024</v>
      </c>
      <c r="H105" s="71">
        <v>0.18670177353342426</v>
      </c>
      <c r="I105" s="71">
        <v>0.21476190995907229</v>
      </c>
      <c r="J105" s="71">
        <v>0.20692120054570259</v>
      </c>
      <c r="K105" s="71">
        <v>0.22597147339699863</v>
      </c>
      <c r="L105" s="71">
        <v>0.25921190995907228</v>
      </c>
      <c r="M105" s="71">
        <v>0.31919229195088678</v>
      </c>
      <c r="N105" s="71">
        <v>0.32233281036834921</v>
      </c>
      <c r="O105" s="71">
        <v>0.25903190995907227</v>
      </c>
      <c r="P105" s="71">
        <v>0.23286275579809004</v>
      </c>
      <c r="Q105" s="71">
        <v>0.24811403819918146</v>
      </c>
      <c r="R105" s="71">
        <v>0.3247151568894952</v>
      </c>
      <c r="S105" s="71">
        <v>0.27255332878581173</v>
      </c>
      <c r="T105" s="71">
        <v>0.21803289222373806</v>
      </c>
      <c r="U105" s="71">
        <v>0.20841379263301504</v>
      </c>
      <c r="V105" s="65">
        <v>0.13971161200279136</v>
      </c>
      <c r="W105" s="65">
        <v>0.15806166085136078</v>
      </c>
      <c r="X105" s="65">
        <v>0.1659418073970691</v>
      </c>
      <c r="Y105" s="65">
        <v>0.1784629309141661</v>
      </c>
      <c r="Z105" s="65">
        <v>0.19752244242847172</v>
      </c>
      <c r="AA105" s="65">
        <v>0.1856727843684578</v>
      </c>
      <c r="AB105" s="65">
        <v>0.20528268667131891</v>
      </c>
      <c r="AC105" s="65">
        <v>0.23641258897418002</v>
      </c>
      <c r="AD105" s="65">
        <v>0.29014273551988834</v>
      </c>
      <c r="AE105" s="65">
        <v>0.29155483600837406</v>
      </c>
      <c r="AF105" s="65">
        <v>0.24243371249127704</v>
      </c>
      <c r="AG105" s="65">
        <v>0.22724576413119332</v>
      </c>
      <c r="AH105" s="65">
        <v>0.25312547103977667</v>
      </c>
      <c r="AI105" s="65">
        <v>0.3451178157711095</v>
      </c>
      <c r="AJ105" s="65">
        <v>0.29452508025122121</v>
      </c>
      <c r="AK105" s="65">
        <v>0.23290503140265176</v>
      </c>
      <c r="AL105" s="65">
        <v>0.32704103977669224</v>
      </c>
    </row>
    <row r="106" spans="1:38" x14ac:dyDescent="0.45">
      <c r="A106" s="3" t="s">
        <v>219</v>
      </c>
      <c r="B106" s="3" t="s">
        <v>60</v>
      </c>
      <c r="C106" s="3" t="s">
        <v>721</v>
      </c>
      <c r="D106" s="71">
        <v>7.8158500000000002</v>
      </c>
      <c r="E106" s="71">
        <v>0.14399999999999999</v>
      </c>
      <c r="F106" s="71">
        <v>0.15862999999999999</v>
      </c>
      <c r="G106" s="71">
        <v>0.17104</v>
      </c>
      <c r="H106" s="71">
        <v>0.18289</v>
      </c>
      <c r="I106" s="71">
        <v>0.20502000000000001</v>
      </c>
      <c r="J106" s="71">
        <v>0.20025999999999999</v>
      </c>
      <c r="K106" s="71">
        <v>0.21829999999999999</v>
      </c>
      <c r="L106" s="71">
        <v>0.25115999999999999</v>
      </c>
      <c r="M106" s="71">
        <v>0.30686999999999998</v>
      </c>
      <c r="N106" s="71">
        <v>0.32708999999999999</v>
      </c>
      <c r="O106" s="71">
        <v>0.26579999999999998</v>
      </c>
      <c r="P106" s="71">
        <v>0.23258000000000001</v>
      </c>
      <c r="Q106" s="71">
        <v>0.23785000000000001</v>
      </c>
      <c r="R106" s="71">
        <v>0.31175000000000003</v>
      </c>
      <c r="S106" s="71">
        <v>0.25911000000000001</v>
      </c>
      <c r="T106" s="71">
        <v>0.21243000000000001</v>
      </c>
      <c r="U106" s="71">
        <v>0.21062</v>
      </c>
      <c r="V106" s="65">
        <v>0.13514000000000001</v>
      </c>
      <c r="W106" s="65">
        <v>0.15157000000000001</v>
      </c>
      <c r="X106" s="65">
        <v>0.16191</v>
      </c>
      <c r="Y106" s="65">
        <v>0.17413000000000001</v>
      </c>
      <c r="Z106" s="65">
        <v>0.19536000000000001</v>
      </c>
      <c r="AA106" s="65">
        <v>0.18425</v>
      </c>
      <c r="AB106" s="65">
        <v>0.20194999999999999</v>
      </c>
      <c r="AC106" s="65">
        <v>0.23288</v>
      </c>
      <c r="AD106" s="65">
        <v>0.28620000000000001</v>
      </c>
      <c r="AE106" s="65">
        <v>0.29426000000000002</v>
      </c>
      <c r="AF106" s="65">
        <v>0.25256000000000001</v>
      </c>
      <c r="AG106" s="65">
        <v>0.22581999999999999</v>
      </c>
      <c r="AH106" s="65">
        <v>0.24428</v>
      </c>
      <c r="AI106" s="65">
        <v>0.33210000000000001</v>
      </c>
      <c r="AJ106" s="65">
        <v>0.28774</v>
      </c>
      <c r="AK106" s="65">
        <v>0.23429</v>
      </c>
      <c r="AL106" s="65">
        <v>0.32601000000000002</v>
      </c>
    </row>
    <row r="107" spans="1:38" x14ac:dyDescent="0.45">
      <c r="A107" s="3" t="s">
        <v>219</v>
      </c>
      <c r="B107" s="3" t="s">
        <v>60</v>
      </c>
      <c r="C107" s="3" t="s">
        <v>722</v>
      </c>
      <c r="D107" s="71">
        <v>6.5132300000000001</v>
      </c>
      <c r="E107" s="71">
        <v>0.11234</v>
      </c>
      <c r="F107" s="71">
        <v>0.13009000000000001</v>
      </c>
      <c r="G107" s="71">
        <v>0.14046</v>
      </c>
      <c r="H107" s="71">
        <v>0.15071000000000001</v>
      </c>
      <c r="I107" s="71">
        <v>0.16309000000000001</v>
      </c>
      <c r="J107" s="71">
        <v>0.16181000000000001</v>
      </c>
      <c r="K107" s="71">
        <v>0.18078</v>
      </c>
      <c r="L107" s="71">
        <v>0.20315</v>
      </c>
      <c r="M107" s="71">
        <v>0.25369000000000003</v>
      </c>
      <c r="N107" s="71">
        <v>0.25378000000000001</v>
      </c>
      <c r="O107" s="71">
        <v>0.20818</v>
      </c>
      <c r="P107" s="71">
        <v>0.20033000000000001</v>
      </c>
      <c r="Q107" s="71">
        <v>0.22835</v>
      </c>
      <c r="R107" s="71">
        <v>0.28465000000000001</v>
      </c>
      <c r="S107" s="71">
        <v>0.23068</v>
      </c>
      <c r="T107" s="71">
        <v>0.17724000000000001</v>
      </c>
      <c r="U107" s="71">
        <v>0.17888999999999999</v>
      </c>
      <c r="V107" s="65">
        <v>0.10911999999999999</v>
      </c>
      <c r="W107" s="65">
        <v>0.12179</v>
      </c>
      <c r="X107" s="65">
        <v>0.13092999999999999</v>
      </c>
      <c r="Y107" s="65">
        <v>0.14332</v>
      </c>
      <c r="Z107" s="65">
        <v>0.15173</v>
      </c>
      <c r="AA107" s="65">
        <v>0.14682000000000001</v>
      </c>
      <c r="AB107" s="65">
        <v>0.16405</v>
      </c>
      <c r="AC107" s="65">
        <v>0.18534999999999999</v>
      </c>
      <c r="AD107" s="65">
        <v>0.22694</v>
      </c>
      <c r="AE107" s="65">
        <v>0.22942000000000001</v>
      </c>
      <c r="AF107" s="65">
        <v>0.19814999999999999</v>
      </c>
      <c r="AG107" s="65">
        <v>0.20105000000000001</v>
      </c>
      <c r="AH107" s="65">
        <v>0.22791</v>
      </c>
      <c r="AI107" s="65">
        <v>0.29304000000000002</v>
      </c>
      <c r="AJ107" s="65">
        <v>0.24278</v>
      </c>
      <c r="AK107" s="65">
        <v>0.19109999999999999</v>
      </c>
      <c r="AL107" s="65">
        <v>0.29150999999999999</v>
      </c>
    </row>
    <row r="108" spans="1:38" x14ac:dyDescent="0.45">
      <c r="A108" s="3" t="s">
        <v>219</v>
      </c>
      <c r="B108" s="3" t="s">
        <v>60</v>
      </c>
      <c r="C108" s="3" t="s">
        <v>723</v>
      </c>
      <c r="D108" s="71">
        <v>5.1232699999999998</v>
      </c>
      <c r="E108" s="71">
        <v>9.2539999999999997E-2</v>
      </c>
      <c r="F108" s="71">
        <v>0.10545</v>
      </c>
      <c r="G108" s="71">
        <v>0.11554</v>
      </c>
      <c r="H108" s="71">
        <v>0.12953999999999999</v>
      </c>
      <c r="I108" s="71">
        <v>0.13361999999999999</v>
      </c>
      <c r="J108" s="71">
        <v>0.13056000000000001</v>
      </c>
      <c r="K108" s="71">
        <v>0.14305999999999999</v>
      </c>
      <c r="L108" s="71">
        <v>0.16428000000000001</v>
      </c>
      <c r="M108" s="71">
        <v>0.19581999999999999</v>
      </c>
      <c r="N108" s="71">
        <v>0.19767000000000001</v>
      </c>
      <c r="O108" s="71">
        <v>0.17077999999999999</v>
      </c>
      <c r="P108" s="71">
        <v>0.16241</v>
      </c>
      <c r="Q108" s="71">
        <v>0.17635000000000001</v>
      </c>
      <c r="R108" s="71">
        <v>0.21163999999999999</v>
      </c>
      <c r="S108" s="71">
        <v>0.16489000000000001</v>
      </c>
      <c r="T108" s="71">
        <v>0.12488</v>
      </c>
      <c r="U108" s="71">
        <v>0.13916999999999999</v>
      </c>
      <c r="V108" s="65">
        <v>9.0109999999999996E-2</v>
      </c>
      <c r="W108" s="65">
        <v>0.10092</v>
      </c>
      <c r="X108" s="65">
        <v>0.11031000000000001</v>
      </c>
      <c r="Y108" s="65">
        <v>0.11942</v>
      </c>
      <c r="Z108" s="65">
        <v>0.11902</v>
      </c>
      <c r="AA108" s="65">
        <v>0.11609999999999999</v>
      </c>
      <c r="AB108" s="65">
        <v>0.129</v>
      </c>
      <c r="AC108" s="65">
        <v>0.14921999999999999</v>
      </c>
      <c r="AD108" s="65">
        <v>0.17729</v>
      </c>
      <c r="AE108" s="65">
        <v>0.18326999999999999</v>
      </c>
      <c r="AF108" s="65">
        <v>0.16047</v>
      </c>
      <c r="AG108" s="65">
        <v>0.15815000000000001</v>
      </c>
      <c r="AH108" s="65">
        <v>0.17468</v>
      </c>
      <c r="AI108" s="65">
        <v>0.21807000000000001</v>
      </c>
      <c r="AJ108" s="65">
        <v>0.17127000000000001</v>
      </c>
      <c r="AK108" s="65">
        <v>0.14177000000000001</v>
      </c>
      <c r="AL108" s="65">
        <v>0.246</v>
      </c>
    </row>
    <row r="109" spans="1:38" x14ac:dyDescent="0.45">
      <c r="A109" s="3" t="s">
        <v>219</v>
      </c>
      <c r="B109" s="3" t="s">
        <v>60</v>
      </c>
      <c r="C109" s="3" t="s">
        <v>724</v>
      </c>
      <c r="D109" s="71">
        <v>1.01326</v>
      </c>
      <c r="E109" s="71">
        <v>1.5966636492220649E-2</v>
      </c>
      <c r="F109" s="71">
        <v>1.9648458274398869E-2</v>
      </c>
      <c r="G109" s="71">
        <v>2.2089108910891091E-2</v>
      </c>
      <c r="H109" s="71">
        <v>2.4972752475247526E-2</v>
      </c>
      <c r="I109" s="71">
        <v>2.2789889674681752E-2</v>
      </c>
      <c r="J109" s="71">
        <v>2.1658848656294204E-2</v>
      </c>
      <c r="K109" s="71">
        <v>2.3607872701555871E-2</v>
      </c>
      <c r="L109" s="71">
        <v>2.5951321074964638E-2</v>
      </c>
      <c r="M109" s="71">
        <v>3.2194704384724188E-2</v>
      </c>
      <c r="N109" s="71">
        <v>3.4226656294200845E-2</v>
      </c>
      <c r="O109" s="71">
        <v>3.2814444130127296E-2</v>
      </c>
      <c r="P109" s="71">
        <v>3.5536656294200851E-2</v>
      </c>
      <c r="Q109" s="71">
        <v>3.9067827439886849E-2</v>
      </c>
      <c r="R109" s="71">
        <v>4.5151926449787834E-2</v>
      </c>
      <c r="S109" s="71">
        <v>3.2808478076379065E-2</v>
      </c>
      <c r="T109" s="71">
        <v>2.8304444130127299E-2</v>
      </c>
      <c r="U109" s="71">
        <v>4.0309974540311169E-2</v>
      </c>
      <c r="V109" s="65">
        <v>1.525595238095238E-2</v>
      </c>
      <c r="W109" s="65">
        <v>1.8646966991341992E-2</v>
      </c>
      <c r="X109" s="65">
        <v>2.1430619588744589E-2</v>
      </c>
      <c r="Y109" s="65">
        <v>2.355095779220779E-2</v>
      </c>
      <c r="Z109" s="65">
        <v>2.0409131493506493E-2</v>
      </c>
      <c r="AA109" s="65">
        <v>1.9057575757575756E-2</v>
      </c>
      <c r="AB109" s="65">
        <v>2.1609266774891774E-2</v>
      </c>
      <c r="AC109" s="65">
        <v>2.3820146103896104E-2</v>
      </c>
      <c r="AD109" s="65">
        <v>3.0475557359307359E-2</v>
      </c>
      <c r="AE109" s="65">
        <v>3.2814948593073594E-2</v>
      </c>
      <c r="AF109" s="65">
        <v>3.2005625000000003E-2</v>
      </c>
      <c r="AG109" s="65">
        <v>3.3227451298701298E-2</v>
      </c>
      <c r="AH109" s="65">
        <v>3.7957113095238096E-2</v>
      </c>
      <c r="AI109" s="65">
        <v>4.4883268398268394E-2</v>
      </c>
      <c r="AJ109" s="65">
        <v>3.5021509740259742E-2</v>
      </c>
      <c r="AK109" s="65">
        <v>3.3648127705627702E-2</v>
      </c>
      <c r="AL109" s="65">
        <v>7.2345781926406935E-2</v>
      </c>
    </row>
    <row r="110" spans="1:38" x14ac:dyDescent="0.45">
      <c r="A110" s="2" t="s">
        <v>217</v>
      </c>
      <c r="B110" s="2" t="s">
        <v>61</v>
      </c>
      <c r="C110" s="2" t="s">
        <v>725</v>
      </c>
      <c r="D110" s="72">
        <v>62.989919999999998</v>
      </c>
      <c r="E110" s="72">
        <v>1.2397462716176539</v>
      </c>
      <c r="F110" s="72">
        <v>1.3492574498211525</v>
      </c>
      <c r="G110" s="72">
        <v>1.3913384278809697</v>
      </c>
      <c r="H110" s="72">
        <v>1.5041404295393221</v>
      </c>
      <c r="I110" s="72">
        <v>1.6848798152926971</v>
      </c>
      <c r="J110" s="72">
        <v>1.733589526433557</v>
      </c>
      <c r="K110" s="72">
        <v>1.9102921416406584</v>
      </c>
      <c r="L110" s="72">
        <v>2.1105233257927503</v>
      </c>
      <c r="M110" s="72">
        <v>2.5476559010086595</v>
      </c>
      <c r="N110" s="72">
        <v>2.660537347952352</v>
      </c>
      <c r="O110" s="72">
        <v>2.1670772381390835</v>
      </c>
      <c r="P110" s="72">
        <v>1.8499090109814513</v>
      </c>
      <c r="Q110" s="72">
        <v>1.8231062791028212</v>
      </c>
      <c r="R110" s="72">
        <v>2.2991737333712936</v>
      </c>
      <c r="S110" s="72">
        <v>1.928007775749728</v>
      </c>
      <c r="T110" s="72">
        <v>1.5624615515090123</v>
      </c>
      <c r="U110" s="72">
        <v>1.6896937741668376</v>
      </c>
      <c r="V110" s="8">
        <v>1.1750740693740842</v>
      </c>
      <c r="W110" s="8">
        <v>1.2730148853749574</v>
      </c>
      <c r="X110" s="8">
        <v>1.3276979817831414</v>
      </c>
      <c r="Y110" s="8">
        <v>1.4175407424872064</v>
      </c>
      <c r="Z110" s="8">
        <v>1.5569698754473258</v>
      </c>
      <c r="AA110" s="8">
        <v>1.5794688555848939</v>
      </c>
      <c r="AB110" s="8">
        <v>1.7637110761323658</v>
      </c>
      <c r="AC110" s="8">
        <v>1.9637459586114925</v>
      </c>
      <c r="AD110" s="8">
        <v>2.3525498376787604</v>
      </c>
      <c r="AE110" s="8">
        <v>2.4533253623865714</v>
      </c>
      <c r="AF110" s="8">
        <v>2.0116018283352251</v>
      </c>
      <c r="AG110" s="8">
        <v>1.7613789876002532</v>
      </c>
      <c r="AH110" s="8">
        <v>1.8290669324474527</v>
      </c>
      <c r="AI110" s="8">
        <v>2.4272859415099637</v>
      </c>
      <c r="AJ110" s="8">
        <v>2.1399234355908496</v>
      </c>
      <c r="AK110" s="8">
        <v>1.7786884789761539</v>
      </c>
      <c r="AL110" s="8">
        <v>2.727485750679302</v>
      </c>
    </row>
    <row r="111" spans="1:38" x14ac:dyDescent="0.45">
      <c r="A111" s="3" t="s">
        <v>219</v>
      </c>
      <c r="B111" s="3" t="s">
        <v>61</v>
      </c>
      <c r="C111" s="3" t="s">
        <v>726</v>
      </c>
      <c r="D111" s="71">
        <v>9.6783199999999994</v>
      </c>
      <c r="E111" s="71">
        <v>0.18815999999999999</v>
      </c>
      <c r="F111" s="71">
        <v>0.20845</v>
      </c>
      <c r="G111" s="71">
        <v>0.22109999999999999</v>
      </c>
      <c r="H111" s="71">
        <v>0.23904</v>
      </c>
      <c r="I111" s="71">
        <v>0.26169999999999999</v>
      </c>
      <c r="J111" s="71">
        <v>0.25713999999999998</v>
      </c>
      <c r="K111" s="71">
        <v>0.28177000000000002</v>
      </c>
      <c r="L111" s="71">
        <v>0.31624000000000002</v>
      </c>
      <c r="M111" s="71">
        <v>0.39918999999999999</v>
      </c>
      <c r="N111" s="71">
        <v>0.43891999999999998</v>
      </c>
      <c r="O111" s="71">
        <v>0.35671999999999998</v>
      </c>
      <c r="P111" s="71">
        <v>0.28581000000000001</v>
      </c>
      <c r="Q111" s="71">
        <v>0.25968999999999998</v>
      </c>
      <c r="R111" s="71">
        <v>0.32636999999999999</v>
      </c>
      <c r="S111" s="71">
        <v>0.28484999999999999</v>
      </c>
      <c r="T111" s="71">
        <v>0.24349000000000001</v>
      </c>
      <c r="U111" s="71">
        <v>0.25581999999999999</v>
      </c>
      <c r="V111" s="65">
        <v>0.17843000000000001</v>
      </c>
      <c r="W111" s="65">
        <v>0.19742999999999999</v>
      </c>
      <c r="X111" s="65">
        <v>0.21339</v>
      </c>
      <c r="Y111" s="65">
        <v>0.2303</v>
      </c>
      <c r="Z111" s="65">
        <v>0.24545</v>
      </c>
      <c r="AA111" s="65">
        <v>0.23810999999999999</v>
      </c>
      <c r="AB111" s="65">
        <v>0.26051000000000002</v>
      </c>
      <c r="AC111" s="65">
        <v>0.29941000000000001</v>
      </c>
      <c r="AD111" s="65">
        <v>0.38153999999999999</v>
      </c>
      <c r="AE111" s="65">
        <v>0.41358</v>
      </c>
      <c r="AF111" s="65">
        <v>0.32784999999999997</v>
      </c>
      <c r="AG111" s="65">
        <v>0.26458999999999999</v>
      </c>
      <c r="AH111" s="65">
        <v>0.25649</v>
      </c>
      <c r="AI111" s="65">
        <v>0.34975000000000001</v>
      </c>
      <c r="AJ111" s="65">
        <v>0.32807999999999998</v>
      </c>
      <c r="AK111" s="65">
        <v>0.28128999999999998</v>
      </c>
      <c r="AL111" s="65">
        <v>0.38766</v>
      </c>
    </row>
    <row r="112" spans="1:38" x14ac:dyDescent="0.45">
      <c r="A112" s="3" t="s">
        <v>219</v>
      </c>
      <c r="B112" s="3" t="s">
        <v>61</v>
      </c>
      <c r="C112" s="3" t="s">
        <v>727</v>
      </c>
      <c r="D112" s="71">
        <v>17.682829999999999</v>
      </c>
      <c r="E112" s="71">
        <v>0.38135043104814298</v>
      </c>
      <c r="F112" s="71">
        <v>0.39782040000650087</v>
      </c>
      <c r="G112" s="71">
        <v>0.3968803996814575</v>
      </c>
      <c r="H112" s="71">
        <v>0.4269204318607514</v>
      </c>
      <c r="I112" s="71">
        <v>0.50626058182763767</v>
      </c>
      <c r="J112" s="71">
        <v>0.55710075430377737</v>
      </c>
      <c r="K112" s="71">
        <v>0.60059077835698704</v>
      </c>
      <c r="L112" s="71">
        <v>0.64948079477167731</v>
      </c>
      <c r="M112" s="71">
        <v>0.76974088042060607</v>
      </c>
      <c r="N112" s="71">
        <v>0.81133090792740159</v>
      </c>
      <c r="O112" s="71">
        <v>0.65141074560886714</v>
      </c>
      <c r="P112" s="71">
        <v>0.49898057362029241</v>
      </c>
      <c r="Q112" s="71">
        <v>0.42532048943405881</v>
      </c>
      <c r="R112" s="71">
        <v>0.53017058056809463</v>
      </c>
      <c r="S112" s="71">
        <v>0.46202048435525617</v>
      </c>
      <c r="T112" s="71">
        <v>0.38235036774594611</v>
      </c>
      <c r="U112" s="71">
        <v>0.40768039846254484</v>
      </c>
      <c r="V112" s="65">
        <v>0.3605116888698795</v>
      </c>
      <c r="W112" s="65">
        <v>0.37288155284113067</v>
      </c>
      <c r="X112" s="65">
        <v>0.38418159745721847</v>
      </c>
      <c r="Y112" s="65">
        <v>0.40245168400571957</v>
      </c>
      <c r="Z112" s="65">
        <v>0.47757223449444186</v>
      </c>
      <c r="AA112" s="65">
        <v>0.52343276552652429</v>
      </c>
      <c r="AB112" s="65">
        <v>0.56118283429568228</v>
      </c>
      <c r="AC112" s="65">
        <v>0.60723283530206007</v>
      </c>
      <c r="AD112" s="65">
        <v>0.7176032350018241</v>
      </c>
      <c r="AE112" s="65">
        <v>0.74522334922571798</v>
      </c>
      <c r="AF112" s="65">
        <v>0.58650271185303526</v>
      </c>
      <c r="AG112" s="65">
        <v>0.45692213117297542</v>
      </c>
      <c r="AH112" s="65">
        <v>0.43297195421819107</v>
      </c>
      <c r="AI112" s="65">
        <v>0.58101251443523327</v>
      </c>
      <c r="AJ112" s="65">
        <v>0.53538223935860185</v>
      </c>
      <c r="AK112" s="65">
        <v>0.45509186179915212</v>
      </c>
      <c r="AL112" s="65">
        <v>0.6272628101426122</v>
      </c>
    </row>
    <row r="113" spans="1:38" x14ac:dyDescent="0.45">
      <c r="A113" s="3" t="s">
        <v>219</v>
      </c>
      <c r="B113" s="3" t="s">
        <v>61</v>
      </c>
      <c r="C113" s="3" t="s">
        <v>728</v>
      </c>
      <c r="D113" s="71">
        <v>13.834669999999999</v>
      </c>
      <c r="E113" s="71">
        <v>0.28971000000000002</v>
      </c>
      <c r="F113" s="71">
        <v>0.30375000000000002</v>
      </c>
      <c r="G113" s="71">
        <v>0.30754999999999999</v>
      </c>
      <c r="H113" s="71">
        <v>0.31923000000000001</v>
      </c>
      <c r="I113" s="71">
        <v>0.36169000000000001</v>
      </c>
      <c r="J113" s="71">
        <v>0.37336000000000003</v>
      </c>
      <c r="K113" s="71">
        <v>0.43142000000000003</v>
      </c>
      <c r="L113" s="71">
        <v>0.48727999999999999</v>
      </c>
      <c r="M113" s="71">
        <v>0.57843999999999995</v>
      </c>
      <c r="N113" s="71">
        <v>0.59167000000000003</v>
      </c>
      <c r="O113" s="71">
        <v>0.47094000000000003</v>
      </c>
      <c r="P113" s="71">
        <v>0.38383</v>
      </c>
      <c r="Q113" s="71">
        <v>0.36625000000000002</v>
      </c>
      <c r="R113" s="71">
        <v>0.47735</v>
      </c>
      <c r="S113" s="71">
        <v>0.42595</v>
      </c>
      <c r="T113" s="71">
        <v>0.34769</v>
      </c>
      <c r="U113" s="71">
        <v>0.36414000000000002</v>
      </c>
      <c r="V113" s="65">
        <v>0.27704000000000001</v>
      </c>
      <c r="W113" s="65">
        <v>0.28941</v>
      </c>
      <c r="X113" s="65">
        <v>0.29121000000000002</v>
      </c>
      <c r="Y113" s="65">
        <v>0.30735000000000001</v>
      </c>
      <c r="Z113" s="65">
        <v>0.33829999999999999</v>
      </c>
      <c r="AA113" s="65">
        <v>0.35066000000000003</v>
      </c>
      <c r="AB113" s="65">
        <v>0.40671000000000002</v>
      </c>
      <c r="AC113" s="65">
        <v>0.45528000000000002</v>
      </c>
      <c r="AD113" s="65">
        <v>0.53141000000000005</v>
      </c>
      <c r="AE113" s="65">
        <v>0.54096999999999995</v>
      </c>
      <c r="AF113" s="65">
        <v>0.43703999999999998</v>
      </c>
      <c r="AG113" s="65">
        <v>0.37176999999999999</v>
      </c>
      <c r="AH113" s="65">
        <v>0.38717000000000001</v>
      </c>
      <c r="AI113" s="65">
        <v>0.53493999999999997</v>
      </c>
      <c r="AJ113" s="65">
        <v>0.48021999999999998</v>
      </c>
      <c r="AK113" s="65">
        <v>0.39376</v>
      </c>
      <c r="AL113" s="65">
        <v>0.56118000000000001</v>
      </c>
    </row>
    <row r="114" spans="1:38" x14ac:dyDescent="0.45">
      <c r="A114" s="3" t="s">
        <v>219</v>
      </c>
      <c r="B114" s="3" t="s">
        <v>61</v>
      </c>
      <c r="C114" s="3" t="s">
        <v>729</v>
      </c>
      <c r="D114" s="71">
        <v>7.2918900000000004</v>
      </c>
      <c r="E114" s="71">
        <v>0.14365</v>
      </c>
      <c r="F114" s="71">
        <v>0.16472999999999999</v>
      </c>
      <c r="G114" s="71">
        <v>0.17097000000000001</v>
      </c>
      <c r="H114" s="71">
        <v>0.17863000000000001</v>
      </c>
      <c r="I114" s="71">
        <v>0.19511999999999999</v>
      </c>
      <c r="J114" s="71">
        <v>0.18859000000000001</v>
      </c>
      <c r="K114" s="71">
        <v>0.21129999999999999</v>
      </c>
      <c r="L114" s="71">
        <v>0.24096999999999999</v>
      </c>
      <c r="M114" s="71">
        <v>0.28494000000000003</v>
      </c>
      <c r="N114" s="71">
        <v>0.28838000000000003</v>
      </c>
      <c r="O114" s="71">
        <v>0.22944000000000001</v>
      </c>
      <c r="P114" s="71">
        <v>0.21537999999999999</v>
      </c>
      <c r="Q114" s="71">
        <v>0.23824999999999999</v>
      </c>
      <c r="R114" s="71">
        <v>0.30064000000000002</v>
      </c>
      <c r="S114" s="71">
        <v>0.23921999999999999</v>
      </c>
      <c r="T114" s="71">
        <v>0.18053</v>
      </c>
      <c r="U114" s="71">
        <v>0.1729</v>
      </c>
      <c r="V114" s="65">
        <v>0.13602</v>
      </c>
      <c r="W114" s="65">
        <v>0.15619</v>
      </c>
      <c r="X114" s="65">
        <v>0.15987999999999999</v>
      </c>
      <c r="Y114" s="65">
        <v>0.16661000000000001</v>
      </c>
      <c r="Z114" s="65">
        <v>0.18231</v>
      </c>
      <c r="AA114" s="65">
        <v>0.17368</v>
      </c>
      <c r="AB114" s="65">
        <v>0.20038</v>
      </c>
      <c r="AC114" s="65">
        <v>0.22553000000000001</v>
      </c>
      <c r="AD114" s="65">
        <v>0.26679000000000003</v>
      </c>
      <c r="AE114" s="65">
        <v>0.26707999999999998</v>
      </c>
      <c r="AF114" s="65">
        <v>0.22272</v>
      </c>
      <c r="AG114" s="65">
        <v>0.21729000000000001</v>
      </c>
      <c r="AH114" s="65">
        <v>0.24487</v>
      </c>
      <c r="AI114" s="65">
        <v>0.31019999999999998</v>
      </c>
      <c r="AJ114" s="65">
        <v>0.25134000000000001</v>
      </c>
      <c r="AK114" s="65">
        <v>0.18906999999999999</v>
      </c>
      <c r="AL114" s="65">
        <v>0.27828999999999998</v>
      </c>
    </row>
    <row r="115" spans="1:38" x14ac:dyDescent="0.45">
      <c r="A115" s="3" t="s">
        <v>219</v>
      </c>
      <c r="B115" s="3" t="s">
        <v>61</v>
      </c>
      <c r="C115" s="3" t="s">
        <v>730</v>
      </c>
      <c r="D115" s="71">
        <v>2.80002</v>
      </c>
      <c r="E115" s="71">
        <v>4.07E-2</v>
      </c>
      <c r="F115" s="71">
        <v>4.8930000000000001E-2</v>
      </c>
      <c r="G115" s="71">
        <v>5.4289999999999998E-2</v>
      </c>
      <c r="H115" s="71">
        <v>6.4229999999999995E-2</v>
      </c>
      <c r="I115" s="71">
        <v>6.7669999999999994E-2</v>
      </c>
      <c r="J115" s="71">
        <v>6.5670000000000006E-2</v>
      </c>
      <c r="K115" s="71">
        <v>7.2849999999999998E-2</v>
      </c>
      <c r="L115" s="71">
        <v>7.7810000000000004E-2</v>
      </c>
      <c r="M115" s="71">
        <v>9.0829999999999994E-2</v>
      </c>
      <c r="N115" s="71">
        <v>9.5930000000000001E-2</v>
      </c>
      <c r="O115" s="71">
        <v>8.9149999999999993E-2</v>
      </c>
      <c r="P115" s="71">
        <v>9.6839999999999996E-2</v>
      </c>
      <c r="Q115" s="71">
        <v>0.11144</v>
      </c>
      <c r="R115" s="71">
        <v>0.13044</v>
      </c>
      <c r="S115" s="71">
        <v>9.4630000000000006E-2</v>
      </c>
      <c r="T115" s="71">
        <v>7.5160000000000005E-2</v>
      </c>
      <c r="U115" s="71">
        <v>0.10407</v>
      </c>
      <c r="V115" s="65">
        <v>3.8280558718671844E-2</v>
      </c>
      <c r="W115" s="65">
        <v>4.6010704517639549E-2</v>
      </c>
      <c r="X115" s="65">
        <v>5.2480805619113495E-2</v>
      </c>
      <c r="Y115" s="65">
        <v>5.9610814132921831E-2</v>
      </c>
      <c r="Z115" s="65">
        <v>5.7630803490661422E-2</v>
      </c>
      <c r="AA115" s="65">
        <v>5.4220716224126012E-2</v>
      </c>
      <c r="AB115" s="65">
        <v>6.1360818389826002E-2</v>
      </c>
      <c r="AC115" s="65">
        <v>6.8711038684616615E-2</v>
      </c>
      <c r="AD115" s="65">
        <v>8.1521157877933279E-2</v>
      </c>
      <c r="AE115" s="65">
        <v>8.9861262172085357E-2</v>
      </c>
      <c r="AF115" s="65">
        <v>8.7111183419358279E-2</v>
      </c>
      <c r="AG115" s="65">
        <v>9.4651362209333276E-2</v>
      </c>
      <c r="AH115" s="65">
        <v>0.10573145586122493</v>
      </c>
      <c r="AI115" s="65">
        <v>0.12787179215665409</v>
      </c>
      <c r="AJ115" s="65">
        <v>0.10144137285159367</v>
      </c>
      <c r="AK115" s="65">
        <v>9.2071211089235355E-2</v>
      </c>
      <c r="AL115" s="65">
        <v>0.20081294258500507</v>
      </c>
    </row>
    <row r="116" spans="1:38" x14ac:dyDescent="0.45">
      <c r="A116" s="3" t="s">
        <v>219</v>
      </c>
      <c r="B116" s="3" t="s">
        <v>61</v>
      </c>
      <c r="C116" s="3" t="s">
        <v>731</v>
      </c>
      <c r="D116" s="71">
        <v>4.3545400000000001</v>
      </c>
      <c r="E116" s="71">
        <v>6.3555840569510955E-2</v>
      </c>
      <c r="F116" s="71">
        <v>7.6557049814651432E-2</v>
      </c>
      <c r="G116" s="71">
        <v>8.393802819951221E-2</v>
      </c>
      <c r="H116" s="71">
        <v>0.10040999767857081</v>
      </c>
      <c r="I116" s="71">
        <v>0.10702923346505981</v>
      </c>
      <c r="J116" s="71">
        <v>9.5918772129779603E-2</v>
      </c>
      <c r="K116" s="71">
        <v>0.10602136328367133</v>
      </c>
      <c r="L116" s="71">
        <v>0.11642253102107283</v>
      </c>
      <c r="M116" s="71">
        <v>0.14701502058805313</v>
      </c>
      <c r="N116" s="71">
        <v>0.15204644002495049</v>
      </c>
      <c r="O116" s="71">
        <v>0.13885649253021637</v>
      </c>
      <c r="P116" s="71">
        <v>0.14551843736115927</v>
      </c>
      <c r="Q116" s="71">
        <v>0.16712578966876229</v>
      </c>
      <c r="R116" s="71">
        <v>0.21098315280319888</v>
      </c>
      <c r="S116" s="71">
        <v>0.16485729139447181</v>
      </c>
      <c r="T116" s="71">
        <v>0.12433118376306597</v>
      </c>
      <c r="U116" s="71">
        <v>0.15700337570429287</v>
      </c>
      <c r="V116" s="65">
        <v>5.9630745401541715E-2</v>
      </c>
      <c r="W116" s="65">
        <v>7.2191423793501519E-2</v>
      </c>
      <c r="X116" s="65">
        <v>7.9784310119345211E-2</v>
      </c>
      <c r="Y116" s="65">
        <v>9.1086862621629086E-2</v>
      </c>
      <c r="Z116" s="65">
        <v>9.3555401392705476E-2</v>
      </c>
      <c r="AA116" s="65">
        <v>8.3493996784333196E-2</v>
      </c>
      <c r="AB116" s="65">
        <v>9.4235837712527776E-2</v>
      </c>
      <c r="AC116" s="65">
        <v>0.10889037951497989</v>
      </c>
      <c r="AD116" s="65">
        <v>0.13122334637360125</v>
      </c>
      <c r="AE116" s="65">
        <v>0.14365857973539933</v>
      </c>
      <c r="AF116" s="65">
        <v>0.13578605846650341</v>
      </c>
      <c r="AG116" s="65">
        <v>0.14535371449841802</v>
      </c>
      <c r="AH116" s="65">
        <v>0.16157150768366157</v>
      </c>
      <c r="AI116" s="65">
        <v>0.20644912290999906</v>
      </c>
      <c r="AJ116" s="65">
        <v>0.16872764544582022</v>
      </c>
      <c r="AK116" s="65">
        <v>0.14095364440819444</v>
      </c>
      <c r="AL116" s="65">
        <v>0.28035742313783879</v>
      </c>
    </row>
    <row r="117" spans="1:38" x14ac:dyDescent="0.45">
      <c r="A117" s="3" t="s">
        <v>219</v>
      </c>
      <c r="B117" s="3" t="s">
        <v>61</v>
      </c>
      <c r="C117" s="3" t="s">
        <v>732</v>
      </c>
      <c r="D117" s="71">
        <v>1.28009</v>
      </c>
      <c r="E117" s="71">
        <v>1.7639999999999999E-2</v>
      </c>
      <c r="F117" s="71">
        <v>2.1999999999999999E-2</v>
      </c>
      <c r="G117" s="71">
        <v>2.3990000000000001E-2</v>
      </c>
      <c r="H117" s="71">
        <v>2.6890000000000001E-2</v>
      </c>
      <c r="I117" s="71">
        <v>2.3140000000000001E-2</v>
      </c>
      <c r="J117" s="71">
        <v>2.1680000000000001E-2</v>
      </c>
      <c r="K117" s="71">
        <v>2.52E-2</v>
      </c>
      <c r="L117" s="71">
        <v>3.0079999999999999E-2</v>
      </c>
      <c r="M117" s="71">
        <v>3.8609999999999998E-2</v>
      </c>
      <c r="N117" s="71">
        <v>4.0329999999999998E-2</v>
      </c>
      <c r="O117" s="71">
        <v>3.5310000000000001E-2</v>
      </c>
      <c r="P117" s="71">
        <v>3.9109999999999999E-2</v>
      </c>
      <c r="Q117" s="71">
        <v>4.6309999999999997E-2</v>
      </c>
      <c r="R117" s="71">
        <v>6.6650000000000001E-2</v>
      </c>
      <c r="S117" s="71">
        <v>5.3289999999999997E-2</v>
      </c>
      <c r="T117" s="71">
        <v>4.2849999999999999E-2</v>
      </c>
      <c r="U117" s="71">
        <v>6.1350000000000002E-2</v>
      </c>
      <c r="V117" s="65">
        <v>1.6320000000000001E-2</v>
      </c>
      <c r="W117" s="65">
        <v>2.0310000000000002E-2</v>
      </c>
      <c r="X117" s="65">
        <v>2.1729999999999999E-2</v>
      </c>
      <c r="Y117" s="65">
        <v>2.4320000000000001E-2</v>
      </c>
      <c r="Z117" s="65">
        <v>2.46E-2</v>
      </c>
      <c r="AA117" s="65">
        <v>2.1149999999999999E-2</v>
      </c>
      <c r="AB117" s="65">
        <v>2.3570000000000001E-2</v>
      </c>
      <c r="AC117" s="65">
        <v>3.0089999999999999E-2</v>
      </c>
      <c r="AD117" s="65">
        <v>3.7539999999999997E-2</v>
      </c>
      <c r="AE117" s="65">
        <v>3.8469999999999997E-2</v>
      </c>
      <c r="AF117" s="65">
        <v>3.5229999999999997E-2</v>
      </c>
      <c r="AG117" s="65">
        <v>3.7699999999999997E-2</v>
      </c>
      <c r="AH117" s="65">
        <v>4.6800000000000001E-2</v>
      </c>
      <c r="AI117" s="65">
        <v>6.6059999999999994E-2</v>
      </c>
      <c r="AJ117" s="65">
        <v>5.7439999999999998E-2</v>
      </c>
      <c r="AK117" s="65">
        <v>4.9579999999999999E-2</v>
      </c>
      <c r="AL117" s="65">
        <v>0.11475</v>
      </c>
    </row>
    <row r="118" spans="1:38" x14ac:dyDescent="0.45">
      <c r="A118" s="3" t="s">
        <v>219</v>
      </c>
      <c r="B118" s="3" t="s">
        <v>61</v>
      </c>
      <c r="C118" s="3" t="s">
        <v>733</v>
      </c>
      <c r="D118" s="71">
        <v>3.2904900000000001</v>
      </c>
      <c r="E118" s="71">
        <v>6.3060000000000005E-2</v>
      </c>
      <c r="F118" s="71">
        <v>6.9559999999999997E-2</v>
      </c>
      <c r="G118" s="71">
        <v>7.2090000000000001E-2</v>
      </c>
      <c r="H118" s="71">
        <v>8.2040000000000002E-2</v>
      </c>
      <c r="I118" s="71">
        <v>8.5819999999999994E-2</v>
      </c>
      <c r="J118" s="71">
        <v>9.1910000000000006E-2</v>
      </c>
      <c r="K118" s="71">
        <v>9.7280000000000005E-2</v>
      </c>
      <c r="L118" s="71">
        <v>0.10278</v>
      </c>
      <c r="M118" s="71">
        <v>0.12842000000000001</v>
      </c>
      <c r="N118" s="71">
        <v>0.12912999999999999</v>
      </c>
      <c r="O118" s="71">
        <v>0.10304000000000001</v>
      </c>
      <c r="P118" s="71">
        <v>9.9449999999999997E-2</v>
      </c>
      <c r="Q118" s="71">
        <v>0.11</v>
      </c>
      <c r="R118" s="71">
        <v>0.1376</v>
      </c>
      <c r="S118" s="71">
        <v>0.1084</v>
      </c>
      <c r="T118" s="71">
        <v>9.0109999999999996E-2</v>
      </c>
      <c r="U118" s="71">
        <v>9.425E-2</v>
      </c>
      <c r="V118" s="65">
        <v>6.0510000000000001E-2</v>
      </c>
      <c r="W118" s="65">
        <v>6.4519999999999994E-2</v>
      </c>
      <c r="X118" s="65">
        <v>6.8080000000000002E-2</v>
      </c>
      <c r="Y118" s="65">
        <v>7.3770000000000002E-2</v>
      </c>
      <c r="Z118" s="65">
        <v>7.3069999999999996E-2</v>
      </c>
      <c r="AA118" s="65">
        <v>7.2889999999999996E-2</v>
      </c>
      <c r="AB118" s="65">
        <v>8.4559999999999996E-2</v>
      </c>
      <c r="AC118" s="65">
        <v>9.2039999999999997E-2</v>
      </c>
      <c r="AD118" s="65">
        <v>0.11070000000000001</v>
      </c>
      <c r="AE118" s="65">
        <v>0.11699</v>
      </c>
      <c r="AF118" s="65">
        <v>9.5189999999999997E-2</v>
      </c>
      <c r="AG118" s="65">
        <v>9.3189999999999995E-2</v>
      </c>
      <c r="AH118" s="65">
        <v>0.10299999999999999</v>
      </c>
      <c r="AI118" s="65">
        <v>0.13821</v>
      </c>
      <c r="AJ118" s="65">
        <v>0.1195</v>
      </c>
      <c r="AK118" s="65">
        <v>9.7769999999999996E-2</v>
      </c>
      <c r="AL118" s="65">
        <v>0.16156000000000001</v>
      </c>
    </row>
    <row r="119" spans="1:38" x14ac:dyDescent="0.45">
      <c r="A119" s="3" t="s">
        <v>219</v>
      </c>
      <c r="B119" s="3" t="s">
        <v>61</v>
      </c>
      <c r="C119" s="3" t="s">
        <v>734</v>
      </c>
      <c r="D119" s="71">
        <v>2.7770700000000001</v>
      </c>
      <c r="E119" s="71">
        <v>5.1920000000000001E-2</v>
      </c>
      <c r="F119" s="71">
        <v>5.7459999999999997E-2</v>
      </c>
      <c r="G119" s="71">
        <v>6.053E-2</v>
      </c>
      <c r="H119" s="71">
        <v>6.6750000000000004E-2</v>
      </c>
      <c r="I119" s="71">
        <v>7.6450000000000004E-2</v>
      </c>
      <c r="J119" s="71">
        <v>8.2220000000000001E-2</v>
      </c>
      <c r="K119" s="71">
        <v>8.3860000000000004E-2</v>
      </c>
      <c r="L119" s="71">
        <v>8.9459999999999998E-2</v>
      </c>
      <c r="M119" s="71">
        <v>0.11047</v>
      </c>
      <c r="N119" s="71">
        <v>0.1128</v>
      </c>
      <c r="O119" s="71">
        <v>9.221E-2</v>
      </c>
      <c r="P119" s="71">
        <v>8.4989999999999996E-2</v>
      </c>
      <c r="Q119" s="71">
        <v>9.8720000000000002E-2</v>
      </c>
      <c r="R119" s="71">
        <v>0.11897000000000001</v>
      </c>
      <c r="S119" s="71">
        <v>9.4789999999999999E-2</v>
      </c>
      <c r="T119" s="71">
        <v>7.5950000000000004E-2</v>
      </c>
      <c r="U119" s="71">
        <v>7.2480000000000003E-2</v>
      </c>
      <c r="V119" s="65">
        <v>4.8331076383991214E-2</v>
      </c>
      <c r="W119" s="65">
        <v>5.4071204222685798E-2</v>
      </c>
      <c r="X119" s="65">
        <v>5.696126858746408E-2</v>
      </c>
      <c r="Y119" s="65">
        <v>6.2041381726935949E-2</v>
      </c>
      <c r="Z119" s="65">
        <v>6.4481436069516937E-2</v>
      </c>
      <c r="AA119" s="65">
        <v>6.1831377049910541E-2</v>
      </c>
      <c r="AB119" s="65">
        <v>7.1201585734330108E-2</v>
      </c>
      <c r="AC119" s="65">
        <v>7.6561705109835856E-2</v>
      </c>
      <c r="AD119" s="65">
        <v>9.422209842540144E-2</v>
      </c>
      <c r="AE119" s="65">
        <v>9.7492171253368579E-2</v>
      </c>
      <c r="AF119" s="65">
        <v>8.4171874596328161E-2</v>
      </c>
      <c r="AG119" s="65">
        <v>7.9911779719526954E-2</v>
      </c>
      <c r="AH119" s="65">
        <v>9.0462014684375022E-2</v>
      </c>
      <c r="AI119" s="65">
        <v>0.11279251200807716</v>
      </c>
      <c r="AJ119" s="65">
        <v>9.7792177934833455E-2</v>
      </c>
      <c r="AK119" s="65">
        <v>7.9101761679571794E-2</v>
      </c>
      <c r="AL119" s="65">
        <v>0.11561257481384697</v>
      </c>
    </row>
    <row r="120" spans="1:38" x14ac:dyDescent="0.45">
      <c r="A120" s="2" t="s">
        <v>217</v>
      </c>
      <c r="B120" s="2" t="s">
        <v>62</v>
      </c>
      <c r="C120" s="2" t="s">
        <v>735</v>
      </c>
      <c r="D120" s="72">
        <v>136.37345999999999</v>
      </c>
      <c r="E120" s="72">
        <v>2.8453210052837026</v>
      </c>
      <c r="F120" s="72">
        <v>2.7212908872930739</v>
      </c>
      <c r="G120" s="72">
        <v>2.5933303885195795</v>
      </c>
      <c r="H120" s="72">
        <v>2.8138168072154377</v>
      </c>
      <c r="I120" s="72">
        <v>3.880565662418066</v>
      </c>
      <c r="J120" s="72">
        <v>4.623952137885186</v>
      </c>
      <c r="K120" s="72">
        <v>5.0321597021350257</v>
      </c>
      <c r="L120" s="72">
        <v>5.2816918312437275</v>
      </c>
      <c r="M120" s="72">
        <v>5.7875077661853345</v>
      </c>
      <c r="N120" s="72">
        <v>5.8524397411424749</v>
      </c>
      <c r="O120" s="72">
        <v>5.0048484188614335</v>
      </c>
      <c r="P120" s="72">
        <v>3.987340658445409</v>
      </c>
      <c r="Q120" s="72">
        <v>3.4131759099377219</v>
      </c>
      <c r="R120" s="72">
        <v>4.0610176264438893</v>
      </c>
      <c r="S120" s="72">
        <v>3.2973159711381177</v>
      </c>
      <c r="T120" s="72">
        <v>2.6622652601407668</v>
      </c>
      <c r="U120" s="72">
        <v>3.3516402257110576</v>
      </c>
      <c r="V120" s="8">
        <v>2.7164409980274642</v>
      </c>
      <c r="W120" s="8">
        <v>2.5846539281961212</v>
      </c>
      <c r="X120" s="8">
        <v>2.4690385859044017</v>
      </c>
      <c r="Y120" s="8">
        <v>2.6919866998826452</v>
      </c>
      <c r="Z120" s="8">
        <v>3.8250947276201082</v>
      </c>
      <c r="AA120" s="8">
        <v>4.5009897963934273</v>
      </c>
      <c r="AB120" s="8">
        <v>4.8234002488808443</v>
      </c>
      <c r="AC120" s="8">
        <v>5.0455818318401517</v>
      </c>
      <c r="AD120" s="8">
        <v>5.5626812774223238</v>
      </c>
      <c r="AE120" s="8">
        <v>5.6707046142973168</v>
      </c>
      <c r="AF120" s="8">
        <v>4.6999970138890559</v>
      </c>
      <c r="AG120" s="8">
        <v>3.7807153962659847</v>
      </c>
      <c r="AH120" s="8">
        <v>3.3549458413418236</v>
      </c>
      <c r="AI120" s="8">
        <v>4.1935076959046453</v>
      </c>
      <c r="AJ120" s="8">
        <v>3.7834353709658322</v>
      </c>
      <c r="AK120" s="8">
        <v>3.4425323457641026</v>
      </c>
      <c r="AL120" s="8">
        <v>6.0180736274037576</v>
      </c>
    </row>
    <row r="121" spans="1:38" x14ac:dyDescent="0.45">
      <c r="A121" s="3" t="s">
        <v>219</v>
      </c>
      <c r="B121" s="3" t="s">
        <v>62</v>
      </c>
      <c r="C121" s="3" t="s">
        <v>736</v>
      </c>
      <c r="D121" s="71">
        <v>8.8528400000000005</v>
      </c>
      <c r="E121" s="71">
        <v>0.22205</v>
      </c>
      <c r="F121" s="71">
        <v>0.17738999999999999</v>
      </c>
      <c r="G121" s="71">
        <v>0.14266000000000001</v>
      </c>
      <c r="H121" s="71">
        <v>0.13350999999999999</v>
      </c>
      <c r="I121" s="71">
        <v>0.20766000000000001</v>
      </c>
      <c r="J121" s="71">
        <v>0.32506000000000002</v>
      </c>
      <c r="K121" s="71">
        <v>0.38094</v>
      </c>
      <c r="L121" s="71">
        <v>0.40372000000000002</v>
      </c>
      <c r="M121" s="71">
        <v>0.41778999999999999</v>
      </c>
      <c r="N121" s="71">
        <v>0.39067000000000002</v>
      </c>
      <c r="O121" s="71">
        <v>0.32532</v>
      </c>
      <c r="P121" s="71">
        <v>0.24990000000000001</v>
      </c>
      <c r="Q121" s="71">
        <v>0.19500999999999999</v>
      </c>
      <c r="R121" s="71">
        <v>0.22205</v>
      </c>
      <c r="S121" s="71">
        <v>0.17796000000000001</v>
      </c>
      <c r="T121" s="71">
        <v>0.13336000000000001</v>
      </c>
      <c r="U121" s="71">
        <v>0.17907999999999999</v>
      </c>
      <c r="V121" s="65">
        <v>0.21262</v>
      </c>
      <c r="W121" s="65">
        <v>0.17258999999999999</v>
      </c>
      <c r="X121" s="65">
        <v>0.13936000000000001</v>
      </c>
      <c r="Y121" s="65">
        <v>0.13127</v>
      </c>
      <c r="Z121" s="65">
        <v>0.20433999999999999</v>
      </c>
      <c r="AA121" s="65">
        <v>0.31829000000000002</v>
      </c>
      <c r="AB121" s="65">
        <v>0.39146999999999998</v>
      </c>
      <c r="AC121" s="65">
        <v>0.41965000000000002</v>
      </c>
      <c r="AD121" s="65">
        <v>0.43808000000000002</v>
      </c>
      <c r="AE121" s="65">
        <v>0.41553000000000001</v>
      </c>
      <c r="AF121" s="65">
        <v>0.32473000000000002</v>
      </c>
      <c r="AG121" s="65">
        <v>0.2429</v>
      </c>
      <c r="AH121" s="65">
        <v>0.19461000000000001</v>
      </c>
      <c r="AI121" s="65">
        <v>0.23136000000000001</v>
      </c>
      <c r="AJ121" s="65">
        <v>0.20355999999999999</v>
      </c>
      <c r="AK121" s="65">
        <v>0.18021999999999999</v>
      </c>
      <c r="AL121" s="65">
        <v>0.34813</v>
      </c>
    </row>
    <row r="122" spans="1:38" x14ac:dyDescent="0.45">
      <c r="A122" s="3" t="s">
        <v>219</v>
      </c>
      <c r="B122" s="3" t="s">
        <v>62</v>
      </c>
      <c r="C122" s="3" t="s">
        <v>737</v>
      </c>
      <c r="D122" s="71">
        <v>11.109629999999999</v>
      </c>
      <c r="E122" s="71">
        <v>0.23497000000000001</v>
      </c>
      <c r="F122" s="71">
        <v>0.20780000000000001</v>
      </c>
      <c r="G122" s="71">
        <v>0.19273999999999999</v>
      </c>
      <c r="H122" s="71">
        <v>0.20044999999999999</v>
      </c>
      <c r="I122" s="71">
        <v>0.29858000000000001</v>
      </c>
      <c r="J122" s="71">
        <v>0.41932000000000003</v>
      </c>
      <c r="K122" s="71">
        <v>0.45942</v>
      </c>
      <c r="L122" s="71">
        <v>0.44675999999999999</v>
      </c>
      <c r="M122" s="71">
        <v>0.48308000000000001</v>
      </c>
      <c r="N122" s="71">
        <v>0.48502000000000001</v>
      </c>
      <c r="O122" s="71">
        <v>0.40337000000000001</v>
      </c>
      <c r="P122" s="71">
        <v>0.32311000000000001</v>
      </c>
      <c r="Q122" s="71">
        <v>0.27893000000000001</v>
      </c>
      <c r="R122" s="71">
        <v>0.33656000000000003</v>
      </c>
      <c r="S122" s="71">
        <v>0.27550999999999998</v>
      </c>
      <c r="T122" s="71">
        <v>0.20992</v>
      </c>
      <c r="U122" s="71">
        <v>0.25068000000000001</v>
      </c>
      <c r="V122" s="65">
        <v>0.22281000000000001</v>
      </c>
      <c r="W122" s="65">
        <v>0.20044999999999999</v>
      </c>
      <c r="X122" s="65">
        <v>0.18604999999999999</v>
      </c>
      <c r="Y122" s="65">
        <v>0.19167000000000001</v>
      </c>
      <c r="Z122" s="65">
        <v>0.30436999999999997</v>
      </c>
      <c r="AA122" s="65">
        <v>0.40228999999999998</v>
      </c>
      <c r="AB122" s="65">
        <v>0.42792999999999998</v>
      </c>
      <c r="AC122" s="65">
        <v>0.42698999999999998</v>
      </c>
      <c r="AD122" s="65">
        <v>0.4592</v>
      </c>
      <c r="AE122" s="65">
        <v>0.46264</v>
      </c>
      <c r="AF122" s="65">
        <v>0.36947999999999998</v>
      </c>
      <c r="AG122" s="65">
        <v>0.29479</v>
      </c>
      <c r="AH122" s="65">
        <v>0.26617000000000002</v>
      </c>
      <c r="AI122" s="65">
        <v>0.33662999999999998</v>
      </c>
      <c r="AJ122" s="65">
        <v>0.30016999999999999</v>
      </c>
      <c r="AK122" s="65">
        <v>0.26621</v>
      </c>
      <c r="AL122" s="65">
        <v>0.48555999999999999</v>
      </c>
    </row>
    <row r="123" spans="1:38" x14ac:dyDescent="0.45">
      <c r="A123" s="3" t="s">
        <v>219</v>
      </c>
      <c r="B123" s="3" t="s">
        <v>62</v>
      </c>
      <c r="C123" s="3" t="s">
        <v>738</v>
      </c>
      <c r="D123" s="71">
        <v>14.01573</v>
      </c>
      <c r="E123" s="71">
        <v>0.29875045292414854</v>
      </c>
      <c r="F123" s="71">
        <v>0.27428038930090815</v>
      </c>
      <c r="G123" s="71">
        <v>0.24684033889113779</v>
      </c>
      <c r="H123" s="71">
        <v>0.25213034935498407</v>
      </c>
      <c r="I123" s="71">
        <v>0.36163051624187526</v>
      </c>
      <c r="J123" s="71">
        <v>0.47915077890733004</v>
      </c>
      <c r="K123" s="71">
        <v>0.55758092631771905</v>
      </c>
      <c r="L123" s="71">
        <v>0.59484094808557442</v>
      </c>
      <c r="M123" s="71">
        <v>0.61446093907291843</v>
      </c>
      <c r="N123" s="71">
        <v>0.576790841919543</v>
      </c>
      <c r="O123" s="71">
        <v>0.52210074873784629</v>
      </c>
      <c r="P123" s="71">
        <v>0.40485059231480142</v>
      </c>
      <c r="Q123" s="71">
        <v>0.31586044879971281</v>
      </c>
      <c r="R123" s="71">
        <v>0.34663050341029739</v>
      </c>
      <c r="S123" s="71">
        <v>0.28318043291299733</v>
      </c>
      <c r="T123" s="71">
        <v>0.21634032911469753</v>
      </c>
      <c r="U123" s="71">
        <v>0.3146204636935086</v>
      </c>
      <c r="V123" s="65">
        <v>0.28614038160664212</v>
      </c>
      <c r="W123" s="65">
        <v>0.26028033539699841</v>
      </c>
      <c r="X123" s="65">
        <v>0.23305029748315129</v>
      </c>
      <c r="Y123" s="65">
        <v>0.24386030180245033</v>
      </c>
      <c r="Z123" s="65">
        <v>0.38527048273308784</v>
      </c>
      <c r="AA123" s="65">
        <v>0.50996071995173353</v>
      </c>
      <c r="AB123" s="65">
        <v>0.5886408769548257</v>
      </c>
      <c r="AC123" s="65">
        <v>0.63035091054937364</v>
      </c>
      <c r="AD123" s="65">
        <v>0.66524092624968301</v>
      </c>
      <c r="AE123" s="65">
        <v>0.6413008652995742</v>
      </c>
      <c r="AF123" s="65">
        <v>0.53415071700364058</v>
      </c>
      <c r="AG123" s="65">
        <v>0.41500053902109596</v>
      </c>
      <c r="AH123" s="65">
        <v>0.32983043686624575</v>
      </c>
      <c r="AI123" s="65">
        <v>0.382320514065146</v>
      </c>
      <c r="AJ123" s="65">
        <v>0.34455046716989929</v>
      </c>
      <c r="AK123" s="65">
        <v>0.29888040354593881</v>
      </c>
      <c r="AL123" s="65">
        <v>0.60686082430051347</v>
      </c>
    </row>
    <row r="124" spans="1:38" x14ac:dyDescent="0.45">
      <c r="A124" s="3" t="s">
        <v>219</v>
      </c>
      <c r="B124" s="3" t="s">
        <v>62</v>
      </c>
      <c r="C124" s="3" t="s">
        <v>739</v>
      </c>
      <c r="D124" s="71">
        <v>12.35469</v>
      </c>
      <c r="E124" s="71">
        <v>0.23036999999999999</v>
      </c>
      <c r="F124" s="71">
        <v>0.19374</v>
      </c>
      <c r="G124" s="71">
        <v>0.17754</v>
      </c>
      <c r="H124" s="71">
        <v>0.20521</v>
      </c>
      <c r="I124" s="71">
        <v>0.40895999999999999</v>
      </c>
      <c r="J124" s="71">
        <v>0.56508000000000003</v>
      </c>
      <c r="K124" s="71">
        <v>0.57889999999999997</v>
      </c>
      <c r="L124" s="71">
        <v>0.55369999999999997</v>
      </c>
      <c r="M124" s="71">
        <v>0.53795000000000004</v>
      </c>
      <c r="N124" s="71">
        <v>0.50253000000000003</v>
      </c>
      <c r="O124" s="71">
        <v>0.43020999999999998</v>
      </c>
      <c r="P124" s="71">
        <v>0.34379999999999999</v>
      </c>
      <c r="Q124" s="71">
        <v>0.28553000000000001</v>
      </c>
      <c r="R124" s="71">
        <v>0.32632</v>
      </c>
      <c r="S124" s="71">
        <v>0.26390000000000002</v>
      </c>
      <c r="T124" s="71">
        <v>0.20065</v>
      </c>
      <c r="U124" s="71">
        <v>0.28260999999999997</v>
      </c>
      <c r="V124" s="65">
        <v>0.22037000000000001</v>
      </c>
      <c r="W124" s="65">
        <v>0.18648000000000001</v>
      </c>
      <c r="X124" s="65">
        <v>0.1658</v>
      </c>
      <c r="Y124" s="65">
        <v>0.20277000000000001</v>
      </c>
      <c r="Z124" s="65">
        <v>0.42094999999999999</v>
      </c>
      <c r="AA124" s="65">
        <v>0.54312000000000005</v>
      </c>
      <c r="AB124" s="65">
        <v>0.53076000000000001</v>
      </c>
      <c r="AC124" s="65">
        <v>0.49745</v>
      </c>
      <c r="AD124" s="65">
        <v>0.50388999999999995</v>
      </c>
      <c r="AE124" s="65">
        <v>0.49339</v>
      </c>
      <c r="AF124" s="65">
        <v>0.41321999999999998</v>
      </c>
      <c r="AG124" s="65">
        <v>0.33623999999999998</v>
      </c>
      <c r="AH124" s="65">
        <v>0.28549999999999998</v>
      </c>
      <c r="AI124" s="65">
        <v>0.33914</v>
      </c>
      <c r="AJ124" s="65">
        <v>0.30162</v>
      </c>
      <c r="AK124" s="65">
        <v>0.27077000000000001</v>
      </c>
      <c r="AL124" s="65">
        <v>0.55622000000000005</v>
      </c>
    </row>
    <row r="125" spans="1:38" x14ac:dyDescent="0.45">
      <c r="A125" s="3" t="s">
        <v>219</v>
      </c>
      <c r="B125" s="3" t="s">
        <v>62</v>
      </c>
      <c r="C125" s="3" t="s">
        <v>740</v>
      </c>
      <c r="D125" s="71">
        <v>19.253329999999998</v>
      </c>
      <c r="E125" s="71">
        <v>0.38646999999999998</v>
      </c>
      <c r="F125" s="71">
        <v>0.3569</v>
      </c>
      <c r="G125" s="71">
        <v>0.33733000000000002</v>
      </c>
      <c r="H125" s="71">
        <v>0.38528000000000001</v>
      </c>
      <c r="I125" s="71">
        <v>0.59231999999999996</v>
      </c>
      <c r="J125" s="71">
        <v>0.72499999999999998</v>
      </c>
      <c r="K125" s="71">
        <v>0.75526000000000004</v>
      </c>
      <c r="L125" s="71">
        <v>0.76224000000000003</v>
      </c>
      <c r="M125" s="71">
        <v>0.80432999999999999</v>
      </c>
      <c r="N125" s="71">
        <v>0.79686999999999997</v>
      </c>
      <c r="O125" s="71">
        <v>0.68325999999999998</v>
      </c>
      <c r="P125" s="71">
        <v>0.55862000000000001</v>
      </c>
      <c r="Q125" s="71">
        <v>0.48880000000000001</v>
      </c>
      <c r="R125" s="71">
        <v>0.57149000000000005</v>
      </c>
      <c r="S125" s="71">
        <v>0.45400000000000001</v>
      </c>
      <c r="T125" s="71">
        <v>0.36276999999999998</v>
      </c>
      <c r="U125" s="71">
        <v>0.47765000000000002</v>
      </c>
      <c r="V125" s="65">
        <v>0.37057000000000001</v>
      </c>
      <c r="W125" s="65">
        <v>0.33487</v>
      </c>
      <c r="X125" s="65">
        <v>0.32090999999999997</v>
      </c>
      <c r="Y125" s="65">
        <v>0.37104999999999999</v>
      </c>
      <c r="Z125" s="65">
        <v>0.60482000000000002</v>
      </c>
      <c r="AA125" s="65">
        <v>0.73382000000000003</v>
      </c>
      <c r="AB125" s="65">
        <v>0.71879999999999999</v>
      </c>
      <c r="AC125" s="65">
        <v>0.69984999999999997</v>
      </c>
      <c r="AD125" s="65">
        <v>0.74660000000000004</v>
      </c>
      <c r="AE125" s="65">
        <v>0.75802999999999998</v>
      </c>
      <c r="AF125" s="65">
        <v>0.63549</v>
      </c>
      <c r="AG125" s="65">
        <v>0.52471000000000001</v>
      </c>
      <c r="AH125" s="65">
        <v>0.46621000000000001</v>
      </c>
      <c r="AI125" s="65">
        <v>0.57169999999999999</v>
      </c>
      <c r="AJ125" s="65">
        <v>0.51995000000000002</v>
      </c>
      <c r="AK125" s="65">
        <v>0.48520000000000002</v>
      </c>
      <c r="AL125" s="65">
        <v>0.89215999999999995</v>
      </c>
    </row>
    <row r="126" spans="1:38" x14ac:dyDescent="0.45">
      <c r="A126" s="3" t="s">
        <v>219</v>
      </c>
      <c r="B126" s="3" t="s">
        <v>62</v>
      </c>
      <c r="C126" s="3" t="s">
        <v>741</v>
      </c>
      <c r="D126" s="71">
        <v>13.60514</v>
      </c>
      <c r="E126" s="71">
        <v>0.27775</v>
      </c>
      <c r="F126" s="71">
        <v>0.27559</v>
      </c>
      <c r="G126" s="71">
        <v>0.26706999999999997</v>
      </c>
      <c r="H126" s="71">
        <v>0.29185</v>
      </c>
      <c r="I126" s="71">
        <v>0.38342999999999999</v>
      </c>
      <c r="J126" s="71">
        <v>0.43978</v>
      </c>
      <c r="K126" s="71">
        <v>0.46066000000000001</v>
      </c>
      <c r="L126" s="71">
        <v>0.49086000000000002</v>
      </c>
      <c r="M126" s="71">
        <v>0.57059000000000004</v>
      </c>
      <c r="N126" s="71">
        <v>0.60145999999999999</v>
      </c>
      <c r="O126" s="71">
        <v>0.50512000000000001</v>
      </c>
      <c r="P126" s="71">
        <v>0.41011999999999998</v>
      </c>
      <c r="Q126" s="71">
        <v>0.36493999999999999</v>
      </c>
      <c r="R126" s="71">
        <v>0.44566</v>
      </c>
      <c r="S126" s="71">
        <v>0.36320999999999998</v>
      </c>
      <c r="T126" s="71">
        <v>0.30393999999999999</v>
      </c>
      <c r="U126" s="71">
        <v>0.35881999999999997</v>
      </c>
      <c r="V126" s="65">
        <v>0.26425999999999999</v>
      </c>
      <c r="W126" s="65">
        <v>0.26117000000000001</v>
      </c>
      <c r="X126" s="65">
        <v>0.25424999999999998</v>
      </c>
      <c r="Y126" s="65">
        <v>0.27600999999999998</v>
      </c>
      <c r="Z126" s="65">
        <v>0.35796</v>
      </c>
      <c r="AA126" s="65">
        <v>0.40783000000000003</v>
      </c>
      <c r="AB126" s="65">
        <v>0.42596000000000001</v>
      </c>
      <c r="AC126" s="65">
        <v>0.45615</v>
      </c>
      <c r="AD126" s="65">
        <v>0.52039000000000002</v>
      </c>
      <c r="AE126" s="65">
        <v>0.54474</v>
      </c>
      <c r="AF126" s="65">
        <v>0.46122000000000002</v>
      </c>
      <c r="AG126" s="65">
        <v>0.36997999999999998</v>
      </c>
      <c r="AH126" s="65">
        <v>0.33615</v>
      </c>
      <c r="AI126" s="65">
        <v>0.43086000000000002</v>
      </c>
      <c r="AJ126" s="65">
        <v>0.40447</v>
      </c>
      <c r="AK126" s="65">
        <v>0.39483000000000001</v>
      </c>
      <c r="AL126" s="65">
        <v>0.62805999999999995</v>
      </c>
    </row>
    <row r="127" spans="1:38" x14ac:dyDescent="0.45">
      <c r="A127" s="3" t="s">
        <v>219</v>
      </c>
      <c r="B127" s="3" t="s">
        <v>62</v>
      </c>
      <c r="C127" s="3" t="s">
        <v>742</v>
      </c>
      <c r="D127" s="71">
        <v>14.774609999999999</v>
      </c>
      <c r="E127" s="71">
        <v>0.3357</v>
      </c>
      <c r="F127" s="71">
        <v>0.31434000000000001</v>
      </c>
      <c r="G127" s="71">
        <v>0.30014000000000002</v>
      </c>
      <c r="H127" s="71">
        <v>0.31363000000000002</v>
      </c>
      <c r="I127" s="71">
        <v>0.40132000000000001</v>
      </c>
      <c r="J127" s="71">
        <v>0.49625000000000002</v>
      </c>
      <c r="K127" s="71">
        <v>0.55574000000000001</v>
      </c>
      <c r="L127" s="71">
        <v>0.58499000000000001</v>
      </c>
      <c r="M127" s="71">
        <v>0.65620000000000001</v>
      </c>
      <c r="N127" s="71">
        <v>0.68147000000000002</v>
      </c>
      <c r="O127" s="71">
        <v>0.55413999999999997</v>
      </c>
      <c r="P127" s="71">
        <v>0.42225000000000001</v>
      </c>
      <c r="Q127" s="71">
        <v>0.35942000000000002</v>
      </c>
      <c r="R127" s="71">
        <v>0.44318999999999997</v>
      </c>
      <c r="S127" s="71">
        <v>0.35192000000000001</v>
      </c>
      <c r="T127" s="71">
        <v>0.29117999999999999</v>
      </c>
      <c r="U127" s="71">
        <v>0.32011000000000001</v>
      </c>
      <c r="V127" s="65">
        <v>0.32274000000000003</v>
      </c>
      <c r="W127" s="65">
        <v>0.29951</v>
      </c>
      <c r="X127" s="65">
        <v>0.28670000000000001</v>
      </c>
      <c r="Y127" s="65">
        <v>0.30282999999999999</v>
      </c>
      <c r="Z127" s="65">
        <v>0.38181999999999999</v>
      </c>
      <c r="AA127" s="65">
        <v>0.47543000000000002</v>
      </c>
      <c r="AB127" s="65">
        <v>0.53127000000000002</v>
      </c>
      <c r="AC127" s="65">
        <v>0.55423999999999995</v>
      </c>
      <c r="AD127" s="65">
        <v>0.61907999999999996</v>
      </c>
      <c r="AE127" s="65">
        <v>0.63629000000000002</v>
      </c>
      <c r="AF127" s="65">
        <v>0.49415999999999999</v>
      </c>
      <c r="AG127" s="65">
        <v>0.37991000000000003</v>
      </c>
      <c r="AH127" s="65">
        <v>0.34551999999999999</v>
      </c>
      <c r="AI127" s="65">
        <v>0.43928</v>
      </c>
      <c r="AJ127" s="65">
        <v>0.39607999999999999</v>
      </c>
      <c r="AK127" s="65">
        <v>0.36725999999999998</v>
      </c>
      <c r="AL127" s="65">
        <v>0.5605</v>
      </c>
    </row>
    <row r="128" spans="1:38" x14ac:dyDescent="0.45">
      <c r="A128" s="3" t="s">
        <v>219</v>
      </c>
      <c r="B128" s="3" t="s">
        <v>62</v>
      </c>
      <c r="C128" s="3" t="s">
        <v>743</v>
      </c>
      <c r="D128" s="71">
        <v>3.8845499999999999</v>
      </c>
      <c r="E128" s="71">
        <v>6.8224775510428978E-2</v>
      </c>
      <c r="F128" s="71">
        <v>8.0135651676818756E-2</v>
      </c>
      <c r="G128" s="71">
        <v>8.5065815763446365E-2</v>
      </c>
      <c r="H128" s="71">
        <v>9.8246940442835551E-2</v>
      </c>
      <c r="I128" s="71">
        <v>0.10712660470715937</v>
      </c>
      <c r="J128" s="71">
        <v>0.1001461180398866</v>
      </c>
      <c r="K128" s="71">
        <v>0.10469736298794145</v>
      </c>
      <c r="L128" s="71">
        <v>0.11979858245242839</v>
      </c>
      <c r="M128" s="71">
        <v>0.14829213611531247</v>
      </c>
      <c r="N128" s="71">
        <v>0.16217150328255905</v>
      </c>
      <c r="O128" s="71">
        <v>0.13901431855561891</v>
      </c>
      <c r="P128" s="71">
        <v>0.1215062043120952</v>
      </c>
      <c r="Q128" s="71">
        <v>0.11924972689880131</v>
      </c>
      <c r="R128" s="71">
        <v>0.15369615477754911</v>
      </c>
      <c r="S128" s="71">
        <v>0.1251324095746586</v>
      </c>
      <c r="T128" s="71">
        <v>0.10503864603737406</v>
      </c>
      <c r="U128" s="71">
        <v>0.11316704886508586</v>
      </c>
      <c r="V128" s="65">
        <v>6.5374044531758255E-2</v>
      </c>
      <c r="W128" s="65">
        <v>7.5664834072190712E-2</v>
      </c>
      <c r="X128" s="65">
        <v>8.1814203963742047E-2</v>
      </c>
      <c r="Y128" s="65">
        <v>8.9686840645690741E-2</v>
      </c>
      <c r="Z128" s="65">
        <v>9.5886083647407958E-2</v>
      </c>
      <c r="AA128" s="65">
        <v>8.760621503971229E-2</v>
      </c>
      <c r="AB128" s="65">
        <v>9.1975291275667781E-2</v>
      </c>
      <c r="AC128" s="65">
        <v>0.10649932954963609</v>
      </c>
      <c r="AD128" s="65">
        <v>0.13241874451107274</v>
      </c>
      <c r="AE128" s="65">
        <v>0.14551104700574657</v>
      </c>
      <c r="AF128" s="65">
        <v>0.12641110310939219</v>
      </c>
      <c r="AG128" s="65">
        <v>0.11194156172753823</v>
      </c>
      <c r="AH128" s="65">
        <v>0.11673798401407061</v>
      </c>
      <c r="AI128" s="65">
        <v>0.15618442957712447</v>
      </c>
      <c r="AJ128" s="65">
        <v>0.13638020533031905</v>
      </c>
      <c r="AK128" s="65">
        <v>0.11653282365688529</v>
      </c>
      <c r="AL128" s="65">
        <v>0.19721525834204495</v>
      </c>
    </row>
    <row r="129" spans="1:38" x14ac:dyDescent="0.45">
      <c r="A129" s="3" t="s">
        <v>219</v>
      </c>
      <c r="B129" s="3" t="s">
        <v>62</v>
      </c>
      <c r="C129" s="3" t="s">
        <v>744</v>
      </c>
      <c r="D129" s="71">
        <v>14.15226</v>
      </c>
      <c r="E129" s="71">
        <v>0.27179038265633693</v>
      </c>
      <c r="F129" s="71">
        <v>0.31029046222184176</v>
      </c>
      <c r="G129" s="71">
        <v>0.32714050069673323</v>
      </c>
      <c r="H129" s="71">
        <v>0.36391053313168492</v>
      </c>
      <c r="I129" s="71">
        <v>0.42844053227563056</v>
      </c>
      <c r="J129" s="71">
        <v>0.36666046868980867</v>
      </c>
      <c r="K129" s="71">
        <v>0.3969105363181098</v>
      </c>
      <c r="L129" s="71">
        <v>0.45819063329005505</v>
      </c>
      <c r="M129" s="71">
        <v>0.56621081463092171</v>
      </c>
      <c r="N129" s="71">
        <v>0.61663091478929166</v>
      </c>
      <c r="O129" s="71">
        <v>0.51983075128289269</v>
      </c>
      <c r="P129" s="71">
        <v>0.4095005873484665</v>
      </c>
      <c r="Q129" s="71">
        <v>0.37331052889897132</v>
      </c>
      <c r="R129" s="71">
        <v>0.47450065507188482</v>
      </c>
      <c r="S129" s="71">
        <v>0.40640057569661431</v>
      </c>
      <c r="T129" s="71">
        <v>0.34918051615327184</v>
      </c>
      <c r="U129" s="71">
        <v>0.39362060684748446</v>
      </c>
      <c r="V129" s="65">
        <v>0.25624999999999998</v>
      </c>
      <c r="W129" s="65">
        <v>0.29436000000000001</v>
      </c>
      <c r="X129" s="65">
        <v>0.31014999999999998</v>
      </c>
      <c r="Y129" s="65">
        <v>0.34226000000000001</v>
      </c>
      <c r="Z129" s="65">
        <v>0.38573000000000002</v>
      </c>
      <c r="AA129" s="65">
        <v>0.32967000000000002</v>
      </c>
      <c r="AB129" s="65">
        <v>0.36802000000000001</v>
      </c>
      <c r="AC129" s="65">
        <v>0.43115999999999999</v>
      </c>
      <c r="AD129" s="65">
        <v>0.53454000000000002</v>
      </c>
      <c r="AE129" s="65">
        <v>0.57652999999999999</v>
      </c>
      <c r="AF129" s="65">
        <v>0.47574</v>
      </c>
      <c r="AG129" s="65">
        <v>0.39752999999999999</v>
      </c>
      <c r="AH129" s="65">
        <v>0.38893</v>
      </c>
      <c r="AI129" s="65">
        <v>0.52232999999999996</v>
      </c>
      <c r="AJ129" s="65">
        <v>0.47449000000000002</v>
      </c>
      <c r="AK129" s="65">
        <v>0.41499000000000003</v>
      </c>
      <c r="AL129" s="65">
        <v>0.61706000000000005</v>
      </c>
    </row>
    <row r="130" spans="1:38" x14ac:dyDescent="0.45">
      <c r="A130" s="3" t="s">
        <v>219</v>
      </c>
      <c r="B130" s="3" t="s">
        <v>62</v>
      </c>
      <c r="C130" s="3" t="s">
        <v>745</v>
      </c>
      <c r="D130" s="71">
        <v>6.5150499999999996</v>
      </c>
      <c r="E130" s="71">
        <v>0.13516</v>
      </c>
      <c r="F130" s="71">
        <v>0.14226</v>
      </c>
      <c r="G130" s="71">
        <v>0.14227999999999999</v>
      </c>
      <c r="H130" s="71">
        <v>0.15290000000000001</v>
      </c>
      <c r="I130" s="71">
        <v>0.18032999999999999</v>
      </c>
      <c r="J130" s="71">
        <v>0.19042000000000001</v>
      </c>
      <c r="K130" s="71">
        <v>0.20715</v>
      </c>
      <c r="L130" s="71">
        <v>0.22541</v>
      </c>
      <c r="M130" s="71">
        <v>0.26421</v>
      </c>
      <c r="N130" s="71">
        <v>0.27834999999999999</v>
      </c>
      <c r="O130" s="71">
        <v>0.24729000000000001</v>
      </c>
      <c r="P130" s="71">
        <v>0.19707</v>
      </c>
      <c r="Q130" s="71">
        <v>0.17373</v>
      </c>
      <c r="R130" s="71">
        <v>0.20752000000000001</v>
      </c>
      <c r="S130" s="71">
        <v>0.17230000000000001</v>
      </c>
      <c r="T130" s="71">
        <v>0.13927999999999999</v>
      </c>
      <c r="U130" s="71">
        <v>0.17185</v>
      </c>
      <c r="V130" s="65">
        <v>0.12941</v>
      </c>
      <c r="W130" s="65">
        <v>0.13294</v>
      </c>
      <c r="X130" s="65">
        <v>0.13757</v>
      </c>
      <c r="Y130" s="65">
        <v>0.14949000000000001</v>
      </c>
      <c r="Z130" s="65">
        <v>0.17904999999999999</v>
      </c>
      <c r="AA130" s="65">
        <v>0.17954000000000001</v>
      </c>
      <c r="AB130" s="65">
        <v>0.19026999999999999</v>
      </c>
      <c r="AC130" s="65">
        <v>0.20787</v>
      </c>
      <c r="AD130" s="65">
        <v>0.24768000000000001</v>
      </c>
      <c r="AE130" s="65">
        <v>0.26117000000000001</v>
      </c>
      <c r="AF130" s="65">
        <v>0.22803000000000001</v>
      </c>
      <c r="AG130" s="65">
        <v>0.18421000000000001</v>
      </c>
      <c r="AH130" s="65">
        <v>0.17208000000000001</v>
      </c>
      <c r="AI130" s="65">
        <v>0.22245000000000001</v>
      </c>
      <c r="AJ130" s="65">
        <v>0.19842000000000001</v>
      </c>
      <c r="AK130" s="65">
        <v>0.18037</v>
      </c>
      <c r="AL130" s="65">
        <v>0.28699000000000002</v>
      </c>
    </row>
    <row r="131" spans="1:38" x14ac:dyDescent="0.45">
      <c r="A131" s="3" t="s">
        <v>219</v>
      </c>
      <c r="B131" s="3" t="s">
        <v>62</v>
      </c>
      <c r="C131" s="3" t="s">
        <v>746</v>
      </c>
      <c r="D131" s="71">
        <v>10.2446</v>
      </c>
      <c r="E131" s="71">
        <v>0.22869999999999999</v>
      </c>
      <c r="F131" s="71">
        <v>0.22264</v>
      </c>
      <c r="G131" s="71">
        <v>0.20893</v>
      </c>
      <c r="H131" s="71">
        <v>0.22947999999999999</v>
      </c>
      <c r="I131" s="71">
        <v>0.30138999999999999</v>
      </c>
      <c r="J131" s="71">
        <v>0.32284000000000002</v>
      </c>
      <c r="K131" s="71">
        <v>0.35436000000000001</v>
      </c>
      <c r="L131" s="71">
        <v>0.39166000000000001</v>
      </c>
      <c r="M131" s="71">
        <v>0.42777999999999999</v>
      </c>
      <c r="N131" s="71">
        <v>0.44236999999999999</v>
      </c>
      <c r="O131" s="71">
        <v>0.38965</v>
      </c>
      <c r="P131" s="71">
        <v>0.30964999999999998</v>
      </c>
      <c r="Q131" s="71">
        <v>0.25209999999999999</v>
      </c>
      <c r="R131" s="71">
        <v>0.28922999999999999</v>
      </c>
      <c r="S131" s="71">
        <v>0.22758</v>
      </c>
      <c r="T131" s="71">
        <v>0.18364</v>
      </c>
      <c r="U131" s="71">
        <v>0.25796000000000002</v>
      </c>
      <c r="V131" s="65">
        <v>0.21792</v>
      </c>
      <c r="W131" s="65">
        <v>0.20910999999999999</v>
      </c>
      <c r="X131" s="65">
        <v>0.19791</v>
      </c>
      <c r="Y131" s="65">
        <v>0.21536</v>
      </c>
      <c r="Z131" s="65">
        <v>0.2974</v>
      </c>
      <c r="AA131" s="65">
        <v>0.32036999999999999</v>
      </c>
      <c r="AB131" s="65">
        <v>0.34677999999999998</v>
      </c>
      <c r="AC131" s="65">
        <v>0.37589</v>
      </c>
      <c r="AD131" s="65">
        <v>0.41272999999999999</v>
      </c>
      <c r="AE131" s="65">
        <v>0.43064000000000002</v>
      </c>
      <c r="AF131" s="65">
        <v>0.36781000000000003</v>
      </c>
      <c r="AG131" s="65">
        <v>0.29346</v>
      </c>
      <c r="AH131" s="65">
        <v>0.24907000000000001</v>
      </c>
      <c r="AI131" s="65">
        <v>0.30254999999999999</v>
      </c>
      <c r="AJ131" s="65">
        <v>0.27178000000000002</v>
      </c>
      <c r="AK131" s="65">
        <v>0.24318999999999999</v>
      </c>
      <c r="AL131" s="65">
        <v>0.45267000000000002</v>
      </c>
    </row>
    <row r="132" spans="1:38" x14ac:dyDescent="0.45">
      <c r="A132" s="3" t="s">
        <v>219</v>
      </c>
      <c r="B132" s="3" t="s">
        <v>62</v>
      </c>
      <c r="C132" s="3" t="s">
        <v>747</v>
      </c>
      <c r="D132" s="71">
        <v>7.3505900000000004</v>
      </c>
      <c r="E132" s="71">
        <v>0.14999000000000001</v>
      </c>
      <c r="F132" s="71">
        <v>0.16056000000000001</v>
      </c>
      <c r="G132" s="71">
        <v>0.16020000000000001</v>
      </c>
      <c r="H132" s="71">
        <v>0.18149000000000001</v>
      </c>
      <c r="I132" s="71">
        <v>0.20619000000000001</v>
      </c>
      <c r="J132" s="71">
        <v>0.18920999999999999</v>
      </c>
      <c r="K132" s="71">
        <v>0.2132</v>
      </c>
      <c r="L132" s="71">
        <v>0.24177999999999999</v>
      </c>
      <c r="M132" s="71">
        <v>0.28752</v>
      </c>
      <c r="N132" s="71">
        <v>0.30859999999999999</v>
      </c>
      <c r="O132" s="71">
        <v>0.27677000000000002</v>
      </c>
      <c r="P132" s="71">
        <v>0.22753000000000001</v>
      </c>
      <c r="Q132" s="71">
        <v>0.19567999999999999</v>
      </c>
      <c r="R132" s="71">
        <v>0.23082</v>
      </c>
      <c r="S132" s="71">
        <v>0.18626999999999999</v>
      </c>
      <c r="T132" s="71">
        <v>0.15964</v>
      </c>
      <c r="U132" s="71">
        <v>0.22109000000000001</v>
      </c>
      <c r="V132" s="65">
        <v>0.14297000000000001</v>
      </c>
      <c r="W132" s="65">
        <v>0.15215000000000001</v>
      </c>
      <c r="X132" s="65">
        <v>0.15071000000000001</v>
      </c>
      <c r="Y132" s="65">
        <v>0.17127999999999999</v>
      </c>
      <c r="Z132" s="65">
        <v>0.20494000000000001</v>
      </c>
      <c r="AA132" s="65">
        <v>0.18869</v>
      </c>
      <c r="AB132" s="65">
        <v>0.20482</v>
      </c>
      <c r="AC132" s="65">
        <v>0.23264000000000001</v>
      </c>
      <c r="AD132" s="65">
        <v>0.27539999999999998</v>
      </c>
      <c r="AE132" s="65">
        <v>0.29754999999999998</v>
      </c>
      <c r="AF132" s="65">
        <v>0.26267000000000001</v>
      </c>
      <c r="AG132" s="65">
        <v>0.22295000000000001</v>
      </c>
      <c r="AH132" s="65">
        <v>0.19567000000000001</v>
      </c>
      <c r="AI132" s="65">
        <v>0.24701000000000001</v>
      </c>
      <c r="AJ132" s="65">
        <v>0.22212000000000001</v>
      </c>
      <c r="AK132" s="65">
        <v>0.21562999999999999</v>
      </c>
      <c r="AL132" s="65">
        <v>0.36685000000000001</v>
      </c>
    </row>
    <row r="133" spans="1:38" x14ac:dyDescent="0.45">
      <c r="A133" s="3" t="s">
        <v>219</v>
      </c>
      <c r="B133" s="3" t="s">
        <v>62</v>
      </c>
      <c r="C133" s="3" t="s">
        <v>748</v>
      </c>
      <c r="D133" s="71">
        <v>0.26044</v>
      </c>
      <c r="E133" s="71">
        <v>5.3953941927874166E-3</v>
      </c>
      <c r="F133" s="71">
        <v>5.3643840935056197E-3</v>
      </c>
      <c r="G133" s="71">
        <v>5.3937331682619456E-3</v>
      </c>
      <c r="H133" s="71">
        <v>5.7289842859329461E-3</v>
      </c>
      <c r="I133" s="71">
        <v>3.1880091934013391E-3</v>
      </c>
      <c r="J133" s="71">
        <v>5.0347722481605198E-3</v>
      </c>
      <c r="K133" s="71">
        <v>7.3408765112542894E-3</v>
      </c>
      <c r="L133" s="71">
        <v>7.7416674156694024E-3</v>
      </c>
      <c r="M133" s="71">
        <v>9.0938763661804044E-3</v>
      </c>
      <c r="N133" s="71">
        <v>9.5064811510807961E-3</v>
      </c>
      <c r="O133" s="71">
        <v>8.7726002850759092E-3</v>
      </c>
      <c r="P133" s="71">
        <v>9.4332744700463059E-3</v>
      </c>
      <c r="Q133" s="71">
        <v>1.061520534023592E-2</v>
      </c>
      <c r="R133" s="71">
        <v>1.3350313184157582E-2</v>
      </c>
      <c r="S133" s="71">
        <v>9.9525529538478097E-3</v>
      </c>
      <c r="T133" s="71">
        <v>7.3257688354232981E-3</v>
      </c>
      <c r="U133" s="71">
        <v>1.0382106304978491E-2</v>
      </c>
      <c r="V133" s="65">
        <v>5.006571889063516E-3</v>
      </c>
      <c r="W133" s="65">
        <v>5.0787587269318394E-3</v>
      </c>
      <c r="X133" s="65">
        <v>4.7640844575085597E-3</v>
      </c>
      <c r="Y133" s="65">
        <v>4.4495574345034027E-3</v>
      </c>
      <c r="Z133" s="65">
        <v>2.5581612396105534E-3</v>
      </c>
      <c r="AA133" s="65">
        <v>4.3728614019810106E-3</v>
      </c>
      <c r="AB133" s="65">
        <v>6.7040806503512341E-3</v>
      </c>
      <c r="AC133" s="65">
        <v>6.8415917411420229E-3</v>
      </c>
      <c r="AD133" s="65">
        <v>7.4316066615677688E-3</v>
      </c>
      <c r="AE133" s="65">
        <v>7.3827019919953368E-3</v>
      </c>
      <c r="AF133" s="65">
        <v>6.8851937760229295E-3</v>
      </c>
      <c r="AG133" s="65">
        <v>7.0932955173505048E-3</v>
      </c>
      <c r="AH133" s="65">
        <v>8.4674204615066886E-3</v>
      </c>
      <c r="AI133" s="65">
        <v>1.1692752262375377E-2</v>
      </c>
      <c r="AJ133" s="65">
        <v>9.8446984656131078E-3</v>
      </c>
      <c r="AK133" s="65">
        <v>8.4491185612777606E-3</v>
      </c>
      <c r="AL133" s="65">
        <v>1.9797544761198393E-2</v>
      </c>
    </row>
    <row r="134" spans="1:38" x14ac:dyDescent="0.45">
      <c r="A134" s="2" t="s">
        <v>217</v>
      </c>
      <c r="B134" s="2" t="s">
        <v>63</v>
      </c>
      <c r="C134" s="2" t="s">
        <v>749</v>
      </c>
      <c r="D134" s="72">
        <v>91.712739999999997</v>
      </c>
      <c r="E134" s="72">
        <v>1.8726834478397665</v>
      </c>
      <c r="F134" s="72">
        <v>1.9804945647626135</v>
      </c>
      <c r="G134" s="72">
        <v>2.024204776537299</v>
      </c>
      <c r="H134" s="72">
        <v>2.1693554176768806</v>
      </c>
      <c r="I134" s="72">
        <v>2.4579451018259242</v>
      </c>
      <c r="J134" s="72">
        <v>2.5666047272505015</v>
      </c>
      <c r="K134" s="72">
        <v>2.8465859348526572</v>
      </c>
      <c r="L134" s="72">
        <v>3.1693366601869841</v>
      </c>
      <c r="M134" s="72">
        <v>3.8086387256172882</v>
      </c>
      <c r="N134" s="72">
        <v>4.0705097955490768</v>
      </c>
      <c r="O134" s="72">
        <v>3.4787175435107662</v>
      </c>
      <c r="P134" s="72">
        <v>2.7965071719916437</v>
      </c>
      <c r="Q134" s="72">
        <v>2.4706282635013164</v>
      </c>
      <c r="R134" s="72">
        <v>3.0673690477283277</v>
      </c>
      <c r="S134" s="72">
        <v>2.5298672176510029</v>
      </c>
      <c r="T134" s="72">
        <v>2.092125360381067</v>
      </c>
      <c r="U134" s="72">
        <v>2.3924762431368842</v>
      </c>
      <c r="V134" s="8">
        <v>1.7786796007439167</v>
      </c>
      <c r="W134" s="8">
        <v>1.8871021751224351</v>
      </c>
      <c r="X134" s="8">
        <v>1.9195916744228545</v>
      </c>
      <c r="Y134" s="8">
        <v>2.0677610463130853</v>
      </c>
      <c r="Z134" s="8">
        <v>2.3033811672227169</v>
      </c>
      <c r="AA134" s="8">
        <v>2.3647021566882418</v>
      </c>
      <c r="AB134" s="8">
        <v>2.6387848561634328</v>
      </c>
      <c r="AC134" s="8">
        <v>2.9694578162797542</v>
      </c>
      <c r="AD134" s="8">
        <v>3.5762999216505413</v>
      </c>
      <c r="AE134" s="8">
        <v>3.7998729903179007</v>
      </c>
      <c r="AF134" s="8">
        <v>3.1548091961187503</v>
      </c>
      <c r="AG134" s="8">
        <v>2.5936689063526894</v>
      </c>
      <c r="AH134" s="8">
        <v>2.424031336557555</v>
      </c>
      <c r="AI134" s="8">
        <v>3.2139676357098321</v>
      </c>
      <c r="AJ134" s="8">
        <v>2.8392714110533941</v>
      </c>
      <c r="AK134" s="8">
        <v>2.4773282213202661</v>
      </c>
      <c r="AL134" s="8">
        <v>3.9099798879626335</v>
      </c>
    </row>
    <row r="135" spans="1:38" x14ac:dyDescent="0.45">
      <c r="A135" s="3" t="s">
        <v>219</v>
      </c>
      <c r="B135" s="3" t="s">
        <v>63</v>
      </c>
      <c r="C135" s="3" t="s">
        <v>750</v>
      </c>
      <c r="D135" s="71">
        <v>8.39208</v>
      </c>
      <c r="E135" s="71">
        <v>0.19353999999999999</v>
      </c>
      <c r="F135" s="71">
        <v>0.19134999999999999</v>
      </c>
      <c r="G135" s="71">
        <v>0.1842</v>
      </c>
      <c r="H135" s="71">
        <v>0.19545000000000001</v>
      </c>
      <c r="I135" s="71">
        <v>0.24696000000000001</v>
      </c>
      <c r="J135" s="71">
        <v>0.27482000000000001</v>
      </c>
      <c r="K135" s="71">
        <v>0.30114000000000002</v>
      </c>
      <c r="L135" s="71">
        <v>0.32651999999999998</v>
      </c>
      <c r="M135" s="71">
        <v>0.36680000000000001</v>
      </c>
      <c r="N135" s="71">
        <v>0.38195000000000001</v>
      </c>
      <c r="O135" s="71">
        <v>0.33317999999999998</v>
      </c>
      <c r="P135" s="71">
        <v>0.25477</v>
      </c>
      <c r="Q135" s="71">
        <v>0.20061000000000001</v>
      </c>
      <c r="R135" s="71">
        <v>0.23086000000000001</v>
      </c>
      <c r="S135" s="71">
        <v>0.18454000000000001</v>
      </c>
      <c r="T135" s="71">
        <v>0.14892</v>
      </c>
      <c r="U135" s="71">
        <v>0.17702000000000001</v>
      </c>
      <c r="V135" s="65">
        <v>0.18446000000000001</v>
      </c>
      <c r="W135" s="65">
        <v>0.17921000000000001</v>
      </c>
      <c r="X135" s="65">
        <v>0.17580000000000001</v>
      </c>
      <c r="Y135" s="65">
        <v>0.18942999999999999</v>
      </c>
      <c r="Z135" s="65">
        <v>0.24371000000000001</v>
      </c>
      <c r="AA135" s="65">
        <v>0.26335999999999998</v>
      </c>
      <c r="AB135" s="65">
        <v>0.28705999999999998</v>
      </c>
      <c r="AC135" s="65">
        <v>0.30764000000000002</v>
      </c>
      <c r="AD135" s="65">
        <v>0.34611999999999998</v>
      </c>
      <c r="AE135" s="65">
        <v>0.36409000000000002</v>
      </c>
      <c r="AF135" s="65">
        <v>0.30203000000000002</v>
      </c>
      <c r="AG135" s="65">
        <v>0.23372999999999999</v>
      </c>
      <c r="AH135" s="65">
        <v>0.19771</v>
      </c>
      <c r="AI135" s="65">
        <v>0.24528</v>
      </c>
      <c r="AJ135" s="65">
        <v>0.20935999999999999</v>
      </c>
      <c r="AK135" s="65">
        <v>0.18257999999999999</v>
      </c>
      <c r="AL135" s="65">
        <v>0.28788000000000002</v>
      </c>
    </row>
    <row r="136" spans="1:38" x14ac:dyDescent="0.45">
      <c r="A136" s="3" t="s">
        <v>219</v>
      </c>
      <c r="B136" s="3" t="s">
        <v>63</v>
      </c>
      <c r="C136" s="3" t="s">
        <v>751</v>
      </c>
      <c r="D136" s="71">
        <v>6.4882299999999997</v>
      </c>
      <c r="E136" s="71">
        <v>0.15866</v>
      </c>
      <c r="F136" s="71">
        <v>0.1396</v>
      </c>
      <c r="G136" s="71">
        <v>0.12931000000000001</v>
      </c>
      <c r="H136" s="71">
        <v>0.12556999999999999</v>
      </c>
      <c r="I136" s="71">
        <v>0.18575</v>
      </c>
      <c r="J136" s="71">
        <v>0.26535999999999998</v>
      </c>
      <c r="K136" s="71">
        <v>0.29237999999999997</v>
      </c>
      <c r="L136" s="71">
        <v>0.28759000000000001</v>
      </c>
      <c r="M136" s="71">
        <v>0.31302999999999997</v>
      </c>
      <c r="N136" s="71">
        <v>0.30014000000000002</v>
      </c>
      <c r="O136" s="71">
        <v>0.24060999999999999</v>
      </c>
      <c r="P136" s="71">
        <v>0.18912000000000001</v>
      </c>
      <c r="Q136" s="71">
        <v>0.16472999999999999</v>
      </c>
      <c r="R136" s="71">
        <v>0.19175</v>
      </c>
      <c r="S136" s="71">
        <v>0.14374999999999999</v>
      </c>
      <c r="T136" s="71">
        <v>0.11151</v>
      </c>
      <c r="U136" s="71">
        <v>0.12712999999999999</v>
      </c>
      <c r="V136" s="65">
        <v>0.14912</v>
      </c>
      <c r="W136" s="65">
        <v>0.13356000000000001</v>
      </c>
      <c r="X136" s="65">
        <v>0.12116</v>
      </c>
      <c r="Y136" s="65">
        <v>0.12068</v>
      </c>
      <c r="Z136" s="65">
        <v>0.16624</v>
      </c>
      <c r="AA136" s="65">
        <v>0.22278000000000001</v>
      </c>
      <c r="AB136" s="65">
        <v>0.24883</v>
      </c>
      <c r="AC136" s="65">
        <v>0.25047000000000003</v>
      </c>
      <c r="AD136" s="65">
        <v>0.26669999999999999</v>
      </c>
      <c r="AE136" s="65">
        <v>0.25641000000000003</v>
      </c>
      <c r="AF136" s="65">
        <v>0.19953000000000001</v>
      </c>
      <c r="AG136" s="65">
        <v>0.15887999999999999</v>
      </c>
      <c r="AH136" s="65">
        <v>0.14077000000000001</v>
      </c>
      <c r="AI136" s="65">
        <v>0.17460999999999999</v>
      </c>
      <c r="AJ136" s="65">
        <v>0.14462</v>
      </c>
      <c r="AK136" s="65">
        <v>0.13119</v>
      </c>
      <c r="AL136" s="65">
        <v>0.23669000000000001</v>
      </c>
    </row>
    <row r="137" spans="1:38" x14ac:dyDescent="0.45">
      <c r="A137" s="3" t="s">
        <v>219</v>
      </c>
      <c r="B137" s="3" t="s">
        <v>63</v>
      </c>
      <c r="C137" s="3" t="s">
        <v>752</v>
      </c>
      <c r="D137" s="71">
        <v>7.2264900000000001</v>
      </c>
      <c r="E137" s="71">
        <v>0.12096999999999999</v>
      </c>
      <c r="F137" s="71">
        <v>0.14238999999999999</v>
      </c>
      <c r="G137" s="71">
        <v>0.15568000000000001</v>
      </c>
      <c r="H137" s="71">
        <v>0.18124000000000001</v>
      </c>
      <c r="I137" s="71">
        <v>0.18165999999999999</v>
      </c>
      <c r="J137" s="71">
        <v>0.15373000000000001</v>
      </c>
      <c r="K137" s="71">
        <v>0.17022999999999999</v>
      </c>
      <c r="L137" s="71">
        <v>0.19922999999999999</v>
      </c>
      <c r="M137" s="71">
        <v>0.26645999999999997</v>
      </c>
      <c r="N137" s="71">
        <v>0.29666999999999999</v>
      </c>
      <c r="O137" s="71">
        <v>0.25602000000000003</v>
      </c>
      <c r="P137" s="71">
        <v>0.22026999999999999</v>
      </c>
      <c r="Q137" s="71">
        <v>0.20623</v>
      </c>
      <c r="R137" s="71">
        <v>0.27200999999999997</v>
      </c>
      <c r="S137" s="71">
        <v>0.24024999999999999</v>
      </c>
      <c r="T137" s="71">
        <v>0.20633000000000001</v>
      </c>
      <c r="U137" s="71">
        <v>0.26256000000000002</v>
      </c>
      <c r="V137" s="65">
        <v>0.11558</v>
      </c>
      <c r="W137" s="65">
        <v>0.13600000000000001</v>
      </c>
      <c r="X137" s="65">
        <v>0.14899999999999999</v>
      </c>
      <c r="Y137" s="65">
        <v>0.16020999999999999</v>
      </c>
      <c r="Z137" s="65">
        <v>0.15242</v>
      </c>
      <c r="AA137" s="65">
        <v>0.13927999999999999</v>
      </c>
      <c r="AB137" s="65">
        <v>0.16098000000000001</v>
      </c>
      <c r="AC137" s="65">
        <v>0.19785</v>
      </c>
      <c r="AD137" s="65">
        <v>0.26216</v>
      </c>
      <c r="AE137" s="65">
        <v>0.29021000000000002</v>
      </c>
      <c r="AF137" s="65">
        <v>0.24413000000000001</v>
      </c>
      <c r="AG137" s="65">
        <v>0.21016000000000001</v>
      </c>
      <c r="AH137" s="65">
        <v>0.21</v>
      </c>
      <c r="AI137" s="65">
        <v>0.29615999999999998</v>
      </c>
      <c r="AJ137" s="65">
        <v>0.28438999999999998</v>
      </c>
      <c r="AK137" s="65">
        <v>0.25247999999999998</v>
      </c>
      <c r="AL137" s="65">
        <v>0.43354999999999999</v>
      </c>
    </row>
    <row r="138" spans="1:38" x14ac:dyDescent="0.45">
      <c r="A138" s="3" t="s">
        <v>219</v>
      </c>
      <c r="B138" s="3" t="s">
        <v>63</v>
      </c>
      <c r="C138" s="3" t="s">
        <v>753</v>
      </c>
      <c r="D138" s="71">
        <v>7.2192299999999996</v>
      </c>
      <c r="E138" s="71">
        <v>0.15570999999999999</v>
      </c>
      <c r="F138" s="71">
        <v>0.16972999999999999</v>
      </c>
      <c r="G138" s="71">
        <v>0.17207</v>
      </c>
      <c r="H138" s="71">
        <v>0.17577000000000001</v>
      </c>
      <c r="I138" s="71">
        <v>0.17968000000000001</v>
      </c>
      <c r="J138" s="71">
        <v>0.17723</v>
      </c>
      <c r="K138" s="71">
        <v>0.20366999999999999</v>
      </c>
      <c r="L138" s="71">
        <v>0.24715000000000001</v>
      </c>
      <c r="M138" s="71">
        <v>0.30365999999999999</v>
      </c>
      <c r="N138" s="71">
        <v>0.32128000000000001</v>
      </c>
      <c r="O138" s="71">
        <v>0.27279999999999999</v>
      </c>
      <c r="P138" s="71">
        <v>0.21507999999999999</v>
      </c>
      <c r="Q138" s="71">
        <v>0.18414</v>
      </c>
      <c r="R138" s="71">
        <v>0.23244000000000001</v>
      </c>
      <c r="S138" s="71">
        <v>0.19836000000000001</v>
      </c>
      <c r="T138" s="71">
        <v>0.16600999999999999</v>
      </c>
      <c r="U138" s="71">
        <v>0.19308</v>
      </c>
      <c r="V138" s="65">
        <v>0.1482</v>
      </c>
      <c r="W138" s="65">
        <v>0.16289999999999999</v>
      </c>
      <c r="X138" s="65">
        <v>0.16663</v>
      </c>
      <c r="Y138" s="65">
        <v>0.16705999999999999</v>
      </c>
      <c r="Z138" s="65">
        <v>0.16736000000000001</v>
      </c>
      <c r="AA138" s="65">
        <v>0.16342000000000001</v>
      </c>
      <c r="AB138" s="65">
        <v>0.19503999999999999</v>
      </c>
      <c r="AC138" s="65">
        <v>0.24185999999999999</v>
      </c>
      <c r="AD138" s="65">
        <v>0.29503000000000001</v>
      </c>
      <c r="AE138" s="65">
        <v>0.30564000000000002</v>
      </c>
      <c r="AF138" s="65">
        <v>0.24807000000000001</v>
      </c>
      <c r="AG138" s="65">
        <v>0.20125999999999999</v>
      </c>
      <c r="AH138" s="65">
        <v>0.18815999999999999</v>
      </c>
      <c r="AI138" s="65">
        <v>0.25931999999999999</v>
      </c>
      <c r="AJ138" s="65">
        <v>0.22957</v>
      </c>
      <c r="AK138" s="65">
        <v>0.19822999999999999</v>
      </c>
      <c r="AL138" s="65">
        <v>0.31362000000000001</v>
      </c>
    </row>
    <row r="139" spans="1:38" x14ac:dyDescent="0.45">
      <c r="A139" s="3" t="s">
        <v>219</v>
      </c>
      <c r="B139" s="3" t="s">
        <v>63</v>
      </c>
      <c r="C139" s="3" t="s">
        <v>754</v>
      </c>
      <c r="D139" s="71">
        <v>5.8236999999999997</v>
      </c>
      <c r="E139" s="71">
        <v>0.10743</v>
      </c>
      <c r="F139" s="71">
        <v>0.12048</v>
      </c>
      <c r="G139" s="71">
        <v>0.13069</v>
      </c>
      <c r="H139" s="71">
        <v>0.14248</v>
      </c>
      <c r="I139" s="71">
        <v>0.15648000000000001</v>
      </c>
      <c r="J139" s="71">
        <v>0.1462</v>
      </c>
      <c r="K139" s="71">
        <v>0.16008</v>
      </c>
      <c r="L139" s="71">
        <v>0.18704999999999999</v>
      </c>
      <c r="M139" s="71">
        <v>0.22672999999999999</v>
      </c>
      <c r="N139" s="71">
        <v>0.24303</v>
      </c>
      <c r="O139" s="71">
        <v>0.20726</v>
      </c>
      <c r="P139" s="71">
        <v>0.17549999999999999</v>
      </c>
      <c r="Q139" s="71">
        <v>0.1744</v>
      </c>
      <c r="R139" s="71">
        <v>0.22997999999999999</v>
      </c>
      <c r="S139" s="71">
        <v>0.19159999999999999</v>
      </c>
      <c r="T139" s="71">
        <v>0.15398999999999999</v>
      </c>
      <c r="U139" s="71">
        <v>0.16069</v>
      </c>
      <c r="V139" s="65">
        <v>0.10137</v>
      </c>
      <c r="W139" s="65">
        <v>0.11611</v>
      </c>
      <c r="X139" s="65">
        <v>0.12539</v>
      </c>
      <c r="Y139" s="65">
        <v>0.13424</v>
      </c>
      <c r="Z139" s="65">
        <v>0.13952000000000001</v>
      </c>
      <c r="AA139" s="65">
        <v>0.13133</v>
      </c>
      <c r="AB139" s="65">
        <v>0.14474999999999999</v>
      </c>
      <c r="AC139" s="65">
        <v>0.17136000000000001</v>
      </c>
      <c r="AD139" s="65">
        <v>0.21127000000000001</v>
      </c>
      <c r="AE139" s="65">
        <v>0.22076000000000001</v>
      </c>
      <c r="AF139" s="65">
        <v>0.18736</v>
      </c>
      <c r="AG139" s="65">
        <v>0.16835</v>
      </c>
      <c r="AH139" s="65">
        <v>0.17291999999999999</v>
      </c>
      <c r="AI139" s="65">
        <v>0.24351999999999999</v>
      </c>
      <c r="AJ139" s="65">
        <v>0.20596</v>
      </c>
      <c r="AK139" s="65">
        <v>0.17113</v>
      </c>
      <c r="AL139" s="65">
        <v>0.26429000000000002</v>
      </c>
    </row>
    <row r="140" spans="1:38" x14ac:dyDescent="0.45">
      <c r="A140" s="3" t="s">
        <v>219</v>
      </c>
      <c r="B140" s="3" t="s">
        <v>63</v>
      </c>
      <c r="C140" s="3" t="s">
        <v>755</v>
      </c>
      <c r="D140" s="71">
        <v>8.5352200000000007</v>
      </c>
      <c r="E140" s="71">
        <v>0.17208138835042766</v>
      </c>
      <c r="F140" s="71">
        <v>0.19018230542699474</v>
      </c>
      <c r="G140" s="71">
        <v>0.19494245229279372</v>
      </c>
      <c r="H140" s="71">
        <v>0.2083428878782683</v>
      </c>
      <c r="I140" s="71">
        <v>0.23167236792350313</v>
      </c>
      <c r="J140" s="71">
        <v>0.24078221346388248</v>
      </c>
      <c r="K140" s="71">
        <v>0.26665313543814256</v>
      </c>
      <c r="L140" s="71">
        <v>0.30166341269050351</v>
      </c>
      <c r="M140" s="71">
        <v>0.37132467414881509</v>
      </c>
      <c r="N140" s="71">
        <v>0.39331525523320071</v>
      </c>
      <c r="O140" s="71">
        <v>0.31815339355278499</v>
      </c>
      <c r="P140" s="71">
        <v>0.25235383316491689</v>
      </c>
      <c r="Q140" s="71">
        <v>0.23437547857329161</v>
      </c>
      <c r="R140" s="71">
        <v>0.30018568596120532</v>
      </c>
      <c r="S140" s="71">
        <v>0.25319452181804036</v>
      </c>
      <c r="T140" s="71">
        <v>0.21094325530887145</v>
      </c>
      <c r="U140" s="71">
        <v>0.19830373877435759</v>
      </c>
      <c r="V140" s="65">
        <v>0.16728487159730668</v>
      </c>
      <c r="W140" s="65">
        <v>0.17998725036596502</v>
      </c>
      <c r="X140" s="65">
        <v>0.18245669097253758</v>
      </c>
      <c r="Y140" s="65">
        <v>0.20015561563436379</v>
      </c>
      <c r="Z140" s="65">
        <v>0.20913467020375875</v>
      </c>
      <c r="AA140" s="65">
        <v>0.20603509396861672</v>
      </c>
      <c r="AB140" s="65">
        <v>0.23369715769682117</v>
      </c>
      <c r="AC140" s="65">
        <v>0.26883938473086882</v>
      </c>
      <c r="AD140" s="65">
        <v>0.33062975788366922</v>
      </c>
      <c r="AE140" s="65">
        <v>0.34296194440684702</v>
      </c>
      <c r="AF140" s="65">
        <v>0.27986004601995756</v>
      </c>
      <c r="AG140" s="65">
        <v>0.22998136573649541</v>
      </c>
      <c r="AH140" s="65">
        <v>0.22842446908527464</v>
      </c>
      <c r="AI140" s="65">
        <v>0.32139883097348154</v>
      </c>
      <c r="AJ140" s="65">
        <v>0.28233368665126962</v>
      </c>
      <c r="AK140" s="65">
        <v>0.23485125129109069</v>
      </c>
      <c r="AL140" s="65">
        <v>0.29871791278167587</v>
      </c>
    </row>
    <row r="141" spans="1:38" x14ac:dyDescent="0.45">
      <c r="A141" s="3" t="s">
        <v>219</v>
      </c>
      <c r="B141" s="3" t="s">
        <v>63</v>
      </c>
      <c r="C141" s="3" t="s">
        <v>756</v>
      </c>
      <c r="D141" s="71">
        <v>7.1819199999999999</v>
      </c>
      <c r="E141" s="71">
        <v>0.14185</v>
      </c>
      <c r="F141" s="71">
        <v>0.15311</v>
      </c>
      <c r="G141" s="71">
        <v>0.15840000000000001</v>
      </c>
      <c r="H141" s="71">
        <v>0.17119999999999999</v>
      </c>
      <c r="I141" s="71">
        <v>0.19916</v>
      </c>
      <c r="J141" s="71">
        <v>0.20047999999999999</v>
      </c>
      <c r="K141" s="71">
        <v>0.21962000000000001</v>
      </c>
      <c r="L141" s="71">
        <v>0.24839</v>
      </c>
      <c r="M141" s="71">
        <v>0.30145</v>
      </c>
      <c r="N141" s="71">
        <v>0.32289000000000001</v>
      </c>
      <c r="O141" s="71">
        <v>0.26946999999999999</v>
      </c>
      <c r="P141" s="71">
        <v>0.21590000000000001</v>
      </c>
      <c r="Q141" s="71">
        <v>0.19863</v>
      </c>
      <c r="R141" s="71">
        <v>0.24903</v>
      </c>
      <c r="S141" s="71">
        <v>0.20799999999999999</v>
      </c>
      <c r="T141" s="71">
        <v>0.1804</v>
      </c>
      <c r="U141" s="71">
        <v>0.17688000000000001</v>
      </c>
      <c r="V141" s="65">
        <v>0.13350000000000001</v>
      </c>
      <c r="W141" s="65">
        <v>0.14759</v>
      </c>
      <c r="X141" s="65">
        <v>0.14971000000000001</v>
      </c>
      <c r="Y141" s="65">
        <v>0.16456999999999999</v>
      </c>
      <c r="Z141" s="65">
        <v>0.19098999999999999</v>
      </c>
      <c r="AA141" s="65">
        <v>0.18695000000000001</v>
      </c>
      <c r="AB141" s="65">
        <v>0.19863</v>
      </c>
      <c r="AC141" s="65">
        <v>0.22441</v>
      </c>
      <c r="AD141" s="65">
        <v>0.27132000000000001</v>
      </c>
      <c r="AE141" s="65">
        <v>0.29064000000000001</v>
      </c>
      <c r="AF141" s="65">
        <v>0.24309</v>
      </c>
      <c r="AG141" s="65">
        <v>0.20050000000000001</v>
      </c>
      <c r="AH141" s="65">
        <v>0.19313</v>
      </c>
      <c r="AI141" s="65">
        <v>0.26723999999999998</v>
      </c>
      <c r="AJ141" s="65">
        <v>0.23757</v>
      </c>
      <c r="AK141" s="65">
        <v>0.19871</v>
      </c>
      <c r="AL141" s="65">
        <v>0.26851000000000003</v>
      </c>
    </row>
    <row r="142" spans="1:38" x14ac:dyDescent="0.45">
      <c r="A142" s="3" t="s">
        <v>219</v>
      </c>
      <c r="B142" s="3" t="s">
        <v>63</v>
      </c>
      <c r="C142" s="3" t="s">
        <v>757</v>
      </c>
      <c r="D142" s="71">
        <v>3.4674200000000002</v>
      </c>
      <c r="E142" s="71">
        <v>5.7599999999999998E-2</v>
      </c>
      <c r="F142" s="71">
        <v>6.8470000000000003E-2</v>
      </c>
      <c r="G142" s="71">
        <v>7.3700000000000002E-2</v>
      </c>
      <c r="H142" s="71">
        <v>8.3849999999999994E-2</v>
      </c>
      <c r="I142" s="71">
        <v>8.3729999999999999E-2</v>
      </c>
      <c r="J142" s="71">
        <v>7.7439999999999995E-2</v>
      </c>
      <c r="K142" s="71">
        <v>8.5860000000000006E-2</v>
      </c>
      <c r="L142" s="71">
        <v>9.9919999999999995E-2</v>
      </c>
      <c r="M142" s="71">
        <v>0.12548999999999999</v>
      </c>
      <c r="N142" s="71">
        <v>0.13643</v>
      </c>
      <c r="O142" s="71">
        <v>0.12313</v>
      </c>
      <c r="P142" s="71">
        <v>0.10858</v>
      </c>
      <c r="Q142" s="71">
        <v>0.10639999999999999</v>
      </c>
      <c r="R142" s="71">
        <v>0.14155000000000001</v>
      </c>
      <c r="S142" s="71">
        <v>0.11715</v>
      </c>
      <c r="T142" s="71">
        <v>9.4020000000000006E-2</v>
      </c>
      <c r="U142" s="71">
        <v>0.11246</v>
      </c>
      <c r="V142" s="65">
        <v>5.3190000000000001E-2</v>
      </c>
      <c r="W142" s="65">
        <v>6.5110000000000001E-2</v>
      </c>
      <c r="X142" s="65">
        <v>7.0190000000000002E-2</v>
      </c>
      <c r="Y142" s="65">
        <v>8.054E-2</v>
      </c>
      <c r="Z142" s="65">
        <v>8.14E-2</v>
      </c>
      <c r="AA142" s="65">
        <v>7.4279999999999999E-2</v>
      </c>
      <c r="AB142" s="65">
        <v>8.1750000000000003E-2</v>
      </c>
      <c r="AC142" s="65">
        <v>9.4530000000000003E-2</v>
      </c>
      <c r="AD142" s="65">
        <v>0.11774999999999999</v>
      </c>
      <c r="AE142" s="65">
        <v>0.12834999999999999</v>
      </c>
      <c r="AF142" s="65">
        <v>0.11501</v>
      </c>
      <c r="AG142" s="65">
        <v>0.10432</v>
      </c>
      <c r="AH142" s="65">
        <v>0.10992</v>
      </c>
      <c r="AI142" s="65">
        <v>0.14940000000000001</v>
      </c>
      <c r="AJ142" s="65">
        <v>0.13256999999999999</v>
      </c>
      <c r="AK142" s="65">
        <v>0.11774</v>
      </c>
      <c r="AL142" s="65">
        <v>0.19559000000000001</v>
      </c>
    </row>
    <row r="143" spans="1:38" x14ac:dyDescent="0.45">
      <c r="A143" s="3" t="s">
        <v>219</v>
      </c>
      <c r="B143" s="3" t="s">
        <v>63</v>
      </c>
      <c r="C143" s="3" t="s">
        <v>758</v>
      </c>
      <c r="D143" s="71">
        <v>37.378450000000001</v>
      </c>
      <c r="E143" s="71">
        <v>0.7648420594893387</v>
      </c>
      <c r="F143" s="71">
        <v>0.8051822593356186</v>
      </c>
      <c r="G143" s="71">
        <v>0.82521232424450541</v>
      </c>
      <c r="H143" s="71">
        <v>0.88545252979861211</v>
      </c>
      <c r="I143" s="71">
        <v>0.99285273390242135</v>
      </c>
      <c r="J143" s="71">
        <v>1.0305625137866188</v>
      </c>
      <c r="K143" s="71">
        <v>1.1469527994145143</v>
      </c>
      <c r="L143" s="71">
        <v>1.271823247496481</v>
      </c>
      <c r="M143" s="71">
        <v>1.5336940514684732</v>
      </c>
      <c r="N143" s="71">
        <v>1.6748045403158764</v>
      </c>
      <c r="O143" s="71">
        <v>1.4580941499579811</v>
      </c>
      <c r="P143" s="71">
        <v>1.1649333388267267</v>
      </c>
      <c r="Q143" s="71">
        <v>1.001112784928025</v>
      </c>
      <c r="R143" s="71">
        <v>1.2195633617671227</v>
      </c>
      <c r="S143" s="71">
        <v>0.99302269583296232</v>
      </c>
      <c r="T143" s="71">
        <v>0.8200021050721954</v>
      </c>
      <c r="U143" s="71">
        <v>0.98435250436252708</v>
      </c>
      <c r="V143" s="65">
        <v>0.72597472914661021</v>
      </c>
      <c r="W143" s="65">
        <v>0.7666349247564701</v>
      </c>
      <c r="X143" s="65">
        <v>0.77925498345031674</v>
      </c>
      <c r="Y143" s="65">
        <v>0.85087543067872184</v>
      </c>
      <c r="Z143" s="65">
        <v>0.9526064970189585</v>
      </c>
      <c r="AA143" s="65">
        <v>0.97726706271962493</v>
      </c>
      <c r="AB143" s="65">
        <v>1.0880476984666119</v>
      </c>
      <c r="AC143" s="65">
        <v>1.2124984315488849</v>
      </c>
      <c r="AD143" s="65">
        <v>1.475320163766872</v>
      </c>
      <c r="AE143" s="65">
        <v>1.6008110459110541</v>
      </c>
      <c r="AF143" s="65">
        <v>1.3357291500987927</v>
      </c>
      <c r="AG143" s="65">
        <v>1.0864875406161942</v>
      </c>
      <c r="AH143" s="65">
        <v>0.98299686747228032</v>
      </c>
      <c r="AI143" s="65">
        <v>1.2570388047363501</v>
      </c>
      <c r="AJ143" s="65">
        <v>1.1128977244021245</v>
      </c>
      <c r="AK143" s="65">
        <v>0.99041697002917517</v>
      </c>
      <c r="AL143" s="65">
        <v>1.6111319751809579</v>
      </c>
    </row>
    <row r="144" spans="1:38" x14ac:dyDescent="0.45">
      <c r="A144" s="2" t="s">
        <v>217</v>
      </c>
      <c r="B144" s="2" t="s">
        <v>64</v>
      </c>
      <c r="C144" s="2" t="s">
        <v>759</v>
      </c>
      <c r="D144" s="72">
        <v>22.812909999999999</v>
      </c>
      <c r="E144" s="72">
        <v>0.41442134563866845</v>
      </c>
      <c r="F144" s="72">
        <v>0.4647037219864692</v>
      </c>
      <c r="G144" s="72">
        <v>0.49185357141207509</v>
      </c>
      <c r="H144" s="72">
        <v>0.54402646468904303</v>
      </c>
      <c r="I144" s="72">
        <v>0.52855551021400016</v>
      </c>
      <c r="J144" s="72">
        <v>0.5205562923973498</v>
      </c>
      <c r="K144" s="72">
        <v>0.60275748781467531</v>
      </c>
      <c r="L144" s="72">
        <v>0.68190978432869609</v>
      </c>
      <c r="M144" s="72">
        <v>0.79892192363612735</v>
      </c>
      <c r="N144" s="72">
        <v>0.77739079518112941</v>
      </c>
      <c r="O144" s="72">
        <v>0.70671226308565049</v>
      </c>
      <c r="P144" s="72">
        <v>0.71886573794178965</v>
      </c>
      <c r="Q144" s="72">
        <v>0.79222044868759356</v>
      </c>
      <c r="R144" s="72">
        <v>0.9538341134386229</v>
      </c>
      <c r="S144" s="72">
        <v>0.68569376792482684</v>
      </c>
      <c r="T144" s="72">
        <v>0.5617093761183819</v>
      </c>
      <c r="U144" s="72">
        <v>0.8259873955049003</v>
      </c>
      <c r="V144" s="8">
        <v>0.39303081309222182</v>
      </c>
      <c r="W144" s="8">
        <v>0.44025577735913574</v>
      </c>
      <c r="X144" s="8">
        <v>0.46683640685896965</v>
      </c>
      <c r="Y144" s="8">
        <v>0.51810479317801383</v>
      </c>
      <c r="Z144" s="8">
        <v>0.48932169731272962</v>
      </c>
      <c r="AA144" s="8">
        <v>0.48039104617266848</v>
      </c>
      <c r="AB144" s="8">
        <v>0.56594641500036402</v>
      </c>
      <c r="AC144" s="8">
        <v>0.64385763231212745</v>
      </c>
      <c r="AD144" s="8">
        <v>0.76881827039086492</v>
      </c>
      <c r="AE144" s="8">
        <v>0.74194462803198069</v>
      </c>
      <c r="AF144" s="8">
        <v>0.69972895500892307</v>
      </c>
      <c r="AG144" s="8">
        <v>0.7074726500623445</v>
      </c>
      <c r="AH144" s="8">
        <v>0.79339952498687127</v>
      </c>
      <c r="AI144" s="8">
        <v>0.98577869245371696</v>
      </c>
      <c r="AJ144" s="8">
        <v>0.75003842558423728</v>
      </c>
      <c r="AK144" s="8">
        <v>0.70079898318461475</v>
      </c>
      <c r="AL144" s="8">
        <v>1.5970652890102157</v>
      </c>
    </row>
    <row r="145" spans="1:38" x14ac:dyDescent="0.45">
      <c r="A145" s="3" t="s">
        <v>219</v>
      </c>
      <c r="B145" s="3" t="s">
        <v>64</v>
      </c>
      <c r="C145" s="3" t="s">
        <v>760</v>
      </c>
      <c r="D145" s="71">
        <v>2.1065800000000001</v>
      </c>
      <c r="E145" s="71">
        <v>3.7331363962670491E-2</v>
      </c>
      <c r="F145" s="71">
        <v>4.1031740847092608E-2</v>
      </c>
      <c r="G145" s="71">
        <v>4.40120279971285E-2</v>
      </c>
      <c r="H145" s="71">
        <v>5.1502171572146448E-2</v>
      </c>
      <c r="I145" s="71">
        <v>4.9922315147164394E-2</v>
      </c>
      <c r="J145" s="71">
        <v>4.8442243359655419E-2</v>
      </c>
      <c r="K145" s="71">
        <v>5.3672135678391963E-2</v>
      </c>
      <c r="L145" s="71">
        <v>6.1242368987796128E-2</v>
      </c>
      <c r="M145" s="71">
        <v>6.7722458722182341E-2</v>
      </c>
      <c r="N145" s="71">
        <v>6.7422907394113427E-2</v>
      </c>
      <c r="O145" s="71">
        <v>6.3883463747307967E-2</v>
      </c>
      <c r="P145" s="71">
        <v>6.9183553481694193E-2</v>
      </c>
      <c r="Q145" s="71">
        <v>7.7144486719310845E-2</v>
      </c>
      <c r="R145" s="71">
        <v>9.2665043072505379E-2</v>
      </c>
      <c r="S145" s="71">
        <v>6.2713086862885861E-2</v>
      </c>
      <c r="T145" s="71">
        <v>5.3302853553481688E-2</v>
      </c>
      <c r="U145" s="71">
        <v>7.8915778894472363E-2</v>
      </c>
      <c r="V145" s="65">
        <v>3.5405887632978722E-2</v>
      </c>
      <c r="W145" s="65">
        <v>3.9397493351063829E-2</v>
      </c>
      <c r="X145" s="65">
        <v>4.1147722739361695E-2</v>
      </c>
      <c r="Y145" s="65">
        <v>4.8088563829787233E-2</v>
      </c>
      <c r="Z145" s="65">
        <v>4.2798181515957448E-2</v>
      </c>
      <c r="AA145" s="65">
        <v>4.3907263962765952E-2</v>
      </c>
      <c r="AB145" s="65">
        <v>4.8797875664893617E-2</v>
      </c>
      <c r="AC145" s="65">
        <v>5.5207722739361698E-2</v>
      </c>
      <c r="AD145" s="65">
        <v>6.381994015957447E-2</v>
      </c>
      <c r="AE145" s="65">
        <v>6.3482310505319148E-2</v>
      </c>
      <c r="AF145" s="65">
        <v>6.2462157579787236E-2</v>
      </c>
      <c r="AG145" s="65">
        <v>6.6414833776595739E-2</v>
      </c>
      <c r="AH145" s="65">
        <v>7.7626668882978714E-2</v>
      </c>
      <c r="AI145" s="65">
        <v>9.4279345079787233E-2</v>
      </c>
      <c r="AJ145" s="65">
        <v>7.0065980718085105E-2</v>
      </c>
      <c r="AK145" s="65">
        <v>6.8247204122340421E-2</v>
      </c>
      <c r="AL145" s="65">
        <v>0.1653208477393617</v>
      </c>
    </row>
    <row r="146" spans="1:38" x14ac:dyDescent="0.45">
      <c r="A146" s="3" t="s">
        <v>219</v>
      </c>
      <c r="B146" s="3" t="s">
        <v>64</v>
      </c>
      <c r="C146" s="3" t="s">
        <v>761</v>
      </c>
      <c r="D146" s="71">
        <v>9.0269100000000009</v>
      </c>
      <c r="E146" s="71">
        <v>0.17149036697247705</v>
      </c>
      <c r="F146" s="71">
        <v>0.18674052167656052</v>
      </c>
      <c r="G146" s="71">
        <v>0.19532069077172154</v>
      </c>
      <c r="H146" s="71">
        <v>0.21250089224680699</v>
      </c>
      <c r="I146" s="71">
        <v>0.21412076632487856</v>
      </c>
      <c r="J146" s="71">
        <v>0.21264070516279907</v>
      </c>
      <c r="K146" s="71">
        <v>0.2502006979672603</v>
      </c>
      <c r="L146" s="71">
        <v>0.28149074833603166</v>
      </c>
      <c r="M146" s="71">
        <v>0.33516097859327215</v>
      </c>
      <c r="N146" s="71">
        <v>0.32210112250404749</v>
      </c>
      <c r="O146" s="71">
        <v>0.28353125562151466</v>
      </c>
      <c r="P146" s="71">
        <v>0.27293153624752653</v>
      </c>
      <c r="Q146" s="71">
        <v>0.29643165857168557</v>
      </c>
      <c r="R146" s="71">
        <v>0.35438218384601544</v>
      </c>
      <c r="S146" s="71">
        <v>0.2641515002698327</v>
      </c>
      <c r="T146" s="71">
        <v>0.20709146429213887</v>
      </c>
      <c r="U146" s="71">
        <v>0.28696291059543083</v>
      </c>
      <c r="V146" s="65">
        <v>0.16281579342082836</v>
      </c>
      <c r="W146" s="65">
        <v>0.17850686211010738</v>
      </c>
      <c r="X146" s="65">
        <v>0.18538928072268621</v>
      </c>
      <c r="Y146" s="65">
        <v>0.20323293676495655</v>
      </c>
      <c r="Z146" s="65">
        <v>0.2087905181523777</v>
      </c>
      <c r="AA146" s="65">
        <v>0.20927748082495312</v>
      </c>
      <c r="AB146" s="65">
        <v>0.24475905573546961</v>
      </c>
      <c r="AC146" s="65">
        <v>0.27430001193114029</v>
      </c>
      <c r="AD146" s="65">
        <v>0.32779513039031871</v>
      </c>
      <c r="AE146" s="65">
        <v>0.31454563661155616</v>
      </c>
      <c r="AF146" s="65">
        <v>0.28855653656042274</v>
      </c>
      <c r="AG146" s="65">
        <v>0.27743844895176412</v>
      </c>
      <c r="AH146" s="65">
        <v>0.302820530083518</v>
      </c>
      <c r="AI146" s="65">
        <v>0.38381059826146241</v>
      </c>
      <c r="AJ146" s="65">
        <v>0.29273204874723024</v>
      </c>
      <c r="AK146" s="65">
        <v>0.26412307312084538</v>
      </c>
      <c r="AL146" s="65">
        <v>0.56076605761036313</v>
      </c>
    </row>
    <row r="147" spans="1:38" x14ac:dyDescent="0.45">
      <c r="A147" s="3" t="s">
        <v>219</v>
      </c>
      <c r="B147" s="3" t="s">
        <v>64</v>
      </c>
      <c r="C147" s="3" t="s">
        <v>762</v>
      </c>
      <c r="D147" s="71">
        <v>2.2779799999999999</v>
      </c>
      <c r="E147" s="71">
        <v>3.9201351351351353E-2</v>
      </c>
      <c r="F147" s="71">
        <v>4.5682002002002002E-2</v>
      </c>
      <c r="G147" s="71">
        <v>4.8721821821821824E-2</v>
      </c>
      <c r="H147" s="71">
        <v>5.5141921921921924E-2</v>
      </c>
      <c r="I147" s="71">
        <v>5.2821651651651653E-2</v>
      </c>
      <c r="J147" s="71">
        <v>5.2221551551551545E-2</v>
      </c>
      <c r="K147" s="71">
        <v>5.9212032032032028E-2</v>
      </c>
      <c r="L147" s="71">
        <v>6.696249249249249E-2</v>
      </c>
      <c r="M147" s="71">
        <v>8.0423323323323317E-2</v>
      </c>
      <c r="N147" s="71">
        <v>7.969308308308308E-2</v>
      </c>
      <c r="O147" s="71">
        <v>7.2462662662662658E-2</v>
      </c>
      <c r="P147" s="71">
        <v>7.2962552552552545E-2</v>
      </c>
      <c r="Q147" s="71">
        <v>7.9802822822822819E-2</v>
      </c>
      <c r="R147" s="71">
        <v>9.4883793793793789E-2</v>
      </c>
      <c r="S147" s="71">
        <v>7.0542602602602603E-2</v>
      </c>
      <c r="T147" s="71">
        <v>5.84418018018018E-2</v>
      </c>
      <c r="U147" s="71">
        <v>8.0642532532532535E-2</v>
      </c>
      <c r="V147" s="65">
        <v>3.6585376955903269E-2</v>
      </c>
      <c r="W147" s="65">
        <v>4.3267126600284492E-2</v>
      </c>
      <c r="X147" s="65">
        <v>4.6929174964438124E-2</v>
      </c>
      <c r="Y147" s="65">
        <v>5.2638705547652917E-2</v>
      </c>
      <c r="Z147" s="65">
        <v>4.8797596017069698E-2</v>
      </c>
      <c r="AA147" s="65">
        <v>4.6506187766714085E-2</v>
      </c>
      <c r="AB147" s="65">
        <v>5.4637596017069696E-2</v>
      </c>
      <c r="AC147" s="65">
        <v>6.3730412517780943E-2</v>
      </c>
      <c r="AD147" s="65">
        <v>7.7503954480796583E-2</v>
      </c>
      <c r="AE147" s="65">
        <v>7.566113798008535E-2</v>
      </c>
      <c r="AF147" s="65">
        <v>7.1570156472261739E-2</v>
      </c>
      <c r="AG147" s="65">
        <v>7.069062588904694E-2</v>
      </c>
      <c r="AH147" s="65">
        <v>7.9493613086770984E-2</v>
      </c>
      <c r="AI147" s="65">
        <v>9.9034765291607402E-2</v>
      </c>
      <c r="AJ147" s="65">
        <v>7.7961778093883355E-2</v>
      </c>
      <c r="AK147" s="65">
        <v>7.3570327169274544E-2</v>
      </c>
      <c r="AL147" s="65">
        <v>0.14958146514935988</v>
      </c>
    </row>
    <row r="148" spans="1:38" x14ac:dyDescent="0.45">
      <c r="A148" s="3" t="s">
        <v>219</v>
      </c>
      <c r="B148" s="3" t="s">
        <v>64</v>
      </c>
      <c r="C148" s="3" t="s">
        <v>763</v>
      </c>
      <c r="D148" s="71">
        <v>4.4480700000000004</v>
      </c>
      <c r="E148" s="71">
        <v>8.1305991100860606E-2</v>
      </c>
      <c r="F148" s="71">
        <v>9.2667126570761704E-2</v>
      </c>
      <c r="G148" s="71">
        <v>9.6776509355434623E-2</v>
      </c>
      <c r="H148" s="71">
        <v>0.1057781658591624</v>
      </c>
      <c r="I148" s="71">
        <v>0.10542756661910134</v>
      </c>
      <c r="J148" s="71">
        <v>0.10270897766365789</v>
      </c>
      <c r="K148" s="71">
        <v>0.11954949962390211</v>
      </c>
      <c r="L148" s="71">
        <v>0.13548096404117166</v>
      </c>
      <c r="M148" s="71">
        <v>0.15869168865179975</v>
      </c>
      <c r="N148" s="71">
        <v>0.15210976806375967</v>
      </c>
      <c r="O148" s="71">
        <v>0.13829089361961019</v>
      </c>
      <c r="P148" s="71">
        <v>0.14171283283279132</v>
      </c>
      <c r="Q148" s="71">
        <v>0.15263501565230858</v>
      </c>
      <c r="R148" s="71">
        <v>0.18792631995143916</v>
      </c>
      <c r="S148" s="71">
        <v>0.13191241483872038</v>
      </c>
      <c r="T148" s="71">
        <v>0.10972909312017434</v>
      </c>
      <c r="U148" s="71">
        <v>0.16488717243534437</v>
      </c>
      <c r="V148" s="65">
        <v>7.6747059082511518E-2</v>
      </c>
      <c r="W148" s="65">
        <v>8.7147975297680147E-2</v>
      </c>
      <c r="X148" s="65">
        <v>9.3408080432483609E-2</v>
      </c>
      <c r="Y148" s="65">
        <v>0.10209811503561708</v>
      </c>
      <c r="Z148" s="65">
        <v>9.4007577627324687E-2</v>
      </c>
      <c r="AA148" s="65">
        <v>9.0737777618235413E-2</v>
      </c>
      <c r="AB148" s="65">
        <v>0.10870917558293107</v>
      </c>
      <c r="AC148" s="65">
        <v>0.12502075712384461</v>
      </c>
      <c r="AD148" s="65">
        <v>0.15009145736017529</v>
      </c>
      <c r="AE148" s="65">
        <v>0.14254042293502001</v>
      </c>
      <c r="AF148" s="65">
        <v>0.13443178839645142</v>
      </c>
      <c r="AG148" s="65">
        <v>0.13861500944493765</v>
      </c>
      <c r="AH148" s="65">
        <v>0.1529963329336036</v>
      </c>
      <c r="AI148" s="65">
        <v>0.19129915982086007</v>
      </c>
      <c r="AJ148" s="65">
        <v>0.14317372202503867</v>
      </c>
      <c r="AK148" s="65">
        <v>0.13384539877215446</v>
      </c>
      <c r="AL148" s="65">
        <v>0.30561019051113059</v>
      </c>
    </row>
    <row r="149" spans="1:38" x14ac:dyDescent="0.45">
      <c r="A149" s="3" t="s">
        <v>219</v>
      </c>
      <c r="B149" s="3" t="s">
        <v>64</v>
      </c>
      <c r="C149" s="3" t="s">
        <v>764</v>
      </c>
      <c r="D149" s="71">
        <v>1.66876</v>
      </c>
      <c r="E149" s="71">
        <v>2.7402272251308899E-2</v>
      </c>
      <c r="F149" s="71">
        <v>3.1942330890052356E-2</v>
      </c>
      <c r="G149" s="71">
        <v>3.6072521465968586E-2</v>
      </c>
      <c r="H149" s="71">
        <v>3.9853313089005235E-2</v>
      </c>
      <c r="I149" s="71">
        <v>3.5193210471204189E-2</v>
      </c>
      <c r="J149" s="71">
        <v>3.3342814659685867E-2</v>
      </c>
      <c r="K149" s="71">
        <v>3.9803122513089005E-2</v>
      </c>
      <c r="L149" s="71">
        <v>4.6583210471204194E-2</v>
      </c>
      <c r="M149" s="71">
        <v>5.1523474345549741E-2</v>
      </c>
      <c r="N149" s="71">
        <v>5.040391413612566E-2</v>
      </c>
      <c r="O149" s="71">
        <v>4.8613987434554973E-2</v>
      </c>
      <c r="P149" s="71">
        <v>5.5875262827225131E-2</v>
      </c>
      <c r="Q149" s="71">
        <v>6.7936464921465961E-2</v>
      </c>
      <c r="R149" s="71">
        <v>7.9326772774869117E-2</v>
      </c>
      <c r="S149" s="71">
        <v>5.083416335078534E-2</v>
      </c>
      <c r="T149" s="71">
        <v>4.5164163350785339E-2</v>
      </c>
      <c r="U149" s="71">
        <v>7.586900104712041E-2</v>
      </c>
      <c r="V149" s="65">
        <v>2.7086696E-2</v>
      </c>
      <c r="W149" s="65">
        <v>3.084632E-2</v>
      </c>
      <c r="X149" s="65">
        <v>3.3392148000000003E-2</v>
      </c>
      <c r="Y149" s="65">
        <v>3.7636471999999997E-2</v>
      </c>
      <c r="Z149" s="65">
        <v>3.1917823999999997E-2</v>
      </c>
      <c r="AA149" s="65">
        <v>2.9732336000000002E-2</v>
      </c>
      <c r="AB149" s="65">
        <v>3.6042712000000005E-2</v>
      </c>
      <c r="AC149" s="65">
        <v>4.3148728000000004E-2</v>
      </c>
      <c r="AD149" s="65">
        <v>4.8407788E-2</v>
      </c>
      <c r="AE149" s="65">
        <v>4.762512E-2</v>
      </c>
      <c r="AF149" s="65">
        <v>4.7448315999999997E-2</v>
      </c>
      <c r="AG149" s="65">
        <v>5.1593732000000003E-2</v>
      </c>
      <c r="AH149" s="65">
        <v>6.5202380000000004E-2</v>
      </c>
      <c r="AI149" s="65">
        <v>7.5034824E-2</v>
      </c>
      <c r="AJ149" s="65">
        <v>5.2604895999999998E-2</v>
      </c>
      <c r="AK149" s="65">
        <v>5.3162979999999999E-2</v>
      </c>
      <c r="AL149" s="65">
        <v>0.14213672799999999</v>
      </c>
    </row>
    <row r="150" spans="1:38" x14ac:dyDescent="0.45">
      <c r="A150" s="3" t="s">
        <v>219</v>
      </c>
      <c r="B150" s="3" t="s">
        <v>64</v>
      </c>
      <c r="C150" s="3" t="s">
        <v>765</v>
      </c>
      <c r="D150" s="71">
        <v>2.7195100000000001</v>
      </c>
      <c r="E150" s="71">
        <v>4.913E-2</v>
      </c>
      <c r="F150" s="71">
        <v>5.6230000000000002E-2</v>
      </c>
      <c r="G150" s="71">
        <v>6.0449999999999997E-2</v>
      </c>
      <c r="H150" s="71">
        <v>6.7040000000000002E-2</v>
      </c>
      <c r="I150" s="71">
        <v>6.0780000000000001E-2</v>
      </c>
      <c r="J150" s="71">
        <v>6.1210000000000001E-2</v>
      </c>
      <c r="K150" s="71">
        <v>6.8650000000000003E-2</v>
      </c>
      <c r="L150" s="71">
        <v>7.646E-2</v>
      </c>
      <c r="M150" s="71">
        <v>9.042E-2</v>
      </c>
      <c r="N150" s="71">
        <v>9.01E-2</v>
      </c>
      <c r="O150" s="71">
        <v>8.3449999999999996E-2</v>
      </c>
      <c r="P150" s="71">
        <v>8.6720000000000005E-2</v>
      </c>
      <c r="Q150" s="71">
        <v>9.6640000000000004E-2</v>
      </c>
      <c r="R150" s="71">
        <v>0.11799999999999999</v>
      </c>
      <c r="S150" s="71">
        <v>8.5389999999999994E-2</v>
      </c>
      <c r="T150" s="71">
        <v>7.1080000000000004E-2</v>
      </c>
      <c r="U150" s="71">
        <v>0.10571999999999999</v>
      </c>
      <c r="V150" s="65">
        <v>4.6149999999999997E-2</v>
      </c>
      <c r="W150" s="65">
        <v>5.185E-2</v>
      </c>
      <c r="X150" s="65">
        <v>5.7049999999999997E-2</v>
      </c>
      <c r="Y150" s="65">
        <v>6.2530000000000002E-2</v>
      </c>
      <c r="Z150" s="65">
        <v>5.3589999999999999E-2</v>
      </c>
      <c r="AA150" s="65">
        <v>5.2159999999999998E-2</v>
      </c>
      <c r="AB150" s="65">
        <v>6.2309999999999997E-2</v>
      </c>
      <c r="AC150" s="65">
        <v>7.0349999999999996E-2</v>
      </c>
      <c r="AD150" s="65">
        <v>8.6910000000000001E-2</v>
      </c>
      <c r="AE150" s="65">
        <v>8.3919999999999995E-2</v>
      </c>
      <c r="AF150" s="65">
        <v>8.0479999999999996E-2</v>
      </c>
      <c r="AG150" s="65">
        <v>8.4260000000000002E-2</v>
      </c>
      <c r="AH150" s="65">
        <v>9.511E-2</v>
      </c>
      <c r="AI150" s="65">
        <v>0.11781999999999999</v>
      </c>
      <c r="AJ150" s="65">
        <v>9.1569999999999999E-2</v>
      </c>
      <c r="AK150" s="65">
        <v>8.5400000000000004E-2</v>
      </c>
      <c r="AL150" s="65">
        <v>0.21057999999999999</v>
      </c>
    </row>
    <row r="151" spans="1:38" x14ac:dyDescent="0.45">
      <c r="A151" s="3" t="s">
        <v>219</v>
      </c>
      <c r="B151" s="3" t="s">
        <v>64</v>
      </c>
      <c r="C151" s="3" t="s">
        <v>766</v>
      </c>
      <c r="D151" s="71">
        <v>0.56510000000000005</v>
      </c>
      <c r="E151" s="71">
        <v>8.5599999999999999E-3</v>
      </c>
      <c r="F151" s="71">
        <v>1.0410000000000001E-2</v>
      </c>
      <c r="G151" s="71">
        <v>1.0500000000000001E-2</v>
      </c>
      <c r="H151" s="71">
        <v>1.221E-2</v>
      </c>
      <c r="I151" s="71">
        <v>1.0290000000000001E-2</v>
      </c>
      <c r="J151" s="71">
        <v>9.9900000000000006E-3</v>
      </c>
      <c r="K151" s="71">
        <v>1.167E-2</v>
      </c>
      <c r="L151" s="71">
        <v>1.3690000000000001E-2</v>
      </c>
      <c r="M151" s="71">
        <v>1.498E-2</v>
      </c>
      <c r="N151" s="71">
        <v>1.5559999999999999E-2</v>
      </c>
      <c r="O151" s="71">
        <v>1.6480000000000002E-2</v>
      </c>
      <c r="P151" s="71">
        <v>1.9480000000000001E-2</v>
      </c>
      <c r="Q151" s="71">
        <v>2.163E-2</v>
      </c>
      <c r="R151" s="71">
        <v>2.665E-2</v>
      </c>
      <c r="S151" s="71">
        <v>2.0150000000000001E-2</v>
      </c>
      <c r="T151" s="71">
        <v>1.6899999999999998E-2</v>
      </c>
      <c r="U151" s="71">
        <v>3.2989999999999998E-2</v>
      </c>
      <c r="V151" s="65">
        <v>8.2400000000000008E-3</v>
      </c>
      <c r="W151" s="65">
        <v>9.2399999999999999E-3</v>
      </c>
      <c r="X151" s="65">
        <v>9.5200000000000007E-3</v>
      </c>
      <c r="Y151" s="65">
        <v>1.188E-2</v>
      </c>
      <c r="Z151" s="65">
        <v>9.4199999999999996E-3</v>
      </c>
      <c r="AA151" s="65">
        <v>8.0700000000000008E-3</v>
      </c>
      <c r="AB151" s="65">
        <v>1.069E-2</v>
      </c>
      <c r="AC151" s="65">
        <v>1.21E-2</v>
      </c>
      <c r="AD151" s="65">
        <v>1.4290000000000001E-2</v>
      </c>
      <c r="AE151" s="65">
        <v>1.417E-2</v>
      </c>
      <c r="AF151" s="65">
        <v>1.478E-2</v>
      </c>
      <c r="AG151" s="65">
        <v>1.8460000000000001E-2</v>
      </c>
      <c r="AH151" s="65">
        <v>2.0150000000000001E-2</v>
      </c>
      <c r="AI151" s="65">
        <v>2.4500000000000001E-2</v>
      </c>
      <c r="AJ151" s="65">
        <v>2.1930000000000002E-2</v>
      </c>
      <c r="AK151" s="65">
        <v>2.2450000000000001E-2</v>
      </c>
      <c r="AL151" s="65">
        <v>6.3070000000000001E-2</v>
      </c>
    </row>
    <row r="152" spans="1:38" x14ac:dyDescent="0.45">
      <c r="A152" s="2" t="s">
        <v>217</v>
      </c>
      <c r="B152" s="2" t="s">
        <v>65</v>
      </c>
      <c r="C152" s="2" t="s">
        <v>767</v>
      </c>
      <c r="D152" s="72">
        <v>10.695119999999999</v>
      </c>
      <c r="E152" s="72">
        <v>0.19442769076996555</v>
      </c>
      <c r="F152" s="72">
        <v>0.2158910590627536</v>
      </c>
      <c r="G152" s="72">
        <v>0.23745110784860132</v>
      </c>
      <c r="H152" s="72">
        <v>0.26059285916739516</v>
      </c>
      <c r="I152" s="72">
        <v>0.25955820727233736</v>
      </c>
      <c r="J152" s="72">
        <v>0.25453698373731526</v>
      </c>
      <c r="K152" s="72">
        <v>0.27885653045085151</v>
      </c>
      <c r="L152" s="72">
        <v>0.31531984329126933</v>
      </c>
      <c r="M152" s="72">
        <v>0.40624785747186082</v>
      </c>
      <c r="N152" s="72">
        <v>0.39953556166783383</v>
      </c>
      <c r="O152" s="72">
        <v>0.32360432348299545</v>
      </c>
      <c r="P152" s="72">
        <v>0.30880967092866946</v>
      </c>
      <c r="Q152" s="72">
        <v>0.3237895897648389</v>
      </c>
      <c r="R152" s="72">
        <v>0.42878788466689527</v>
      </c>
      <c r="S152" s="72">
        <v>0.35128742361689363</v>
      </c>
      <c r="T152" s="72">
        <v>0.26801552945665386</v>
      </c>
      <c r="U152" s="72">
        <v>0.35753787734286963</v>
      </c>
      <c r="V152" s="8">
        <v>0.18385170322580646</v>
      </c>
      <c r="W152" s="8">
        <v>0.20288221935483872</v>
      </c>
      <c r="X152" s="8">
        <v>0.2237325806451613</v>
      </c>
      <c r="Y152" s="8">
        <v>0.24598291612903228</v>
      </c>
      <c r="Z152" s="8">
        <v>0.23604190967741936</v>
      </c>
      <c r="AA152" s="8">
        <v>0.22113183225806454</v>
      </c>
      <c r="AB152" s="8">
        <v>0.25418157419354842</v>
      </c>
      <c r="AC152" s="8">
        <v>0.29366239999999999</v>
      </c>
      <c r="AD152" s="8">
        <v>0.38094402580645159</v>
      </c>
      <c r="AE152" s="8">
        <v>0.38199356129032264</v>
      </c>
      <c r="AF152" s="8">
        <v>0.32257325161290323</v>
      </c>
      <c r="AG152" s="8">
        <v>0.31542185806451611</v>
      </c>
      <c r="AH152" s="8">
        <v>0.3410917032258064</v>
      </c>
      <c r="AI152" s="8">
        <v>0.46029170322580648</v>
      </c>
      <c r="AJ152" s="8">
        <v>0.40052157419354839</v>
      </c>
      <c r="AK152" s="8">
        <v>0.33704201290322583</v>
      </c>
      <c r="AL152" s="8">
        <v>0.70952317419354849</v>
      </c>
    </row>
    <row r="153" spans="1:38" x14ac:dyDescent="0.45">
      <c r="A153" s="3" t="s">
        <v>219</v>
      </c>
      <c r="B153" s="3" t="s">
        <v>65</v>
      </c>
      <c r="C153" s="3" t="s">
        <v>768</v>
      </c>
      <c r="D153" s="71">
        <v>1.21488</v>
      </c>
      <c r="E153" s="71">
        <v>0.02</v>
      </c>
      <c r="F153" s="71">
        <v>2.2440000000000002E-2</v>
      </c>
      <c r="G153" s="71">
        <v>2.6509999999999999E-2</v>
      </c>
      <c r="H153" s="71">
        <v>2.8629999999999999E-2</v>
      </c>
      <c r="I153" s="71">
        <v>2.9219999999999999E-2</v>
      </c>
      <c r="J153" s="71">
        <v>2.8819999999999998E-2</v>
      </c>
      <c r="K153" s="71">
        <v>3.006E-2</v>
      </c>
      <c r="L153" s="71">
        <v>3.356E-2</v>
      </c>
      <c r="M153" s="71">
        <v>4.394E-2</v>
      </c>
      <c r="N153" s="71">
        <v>4.4299999999999999E-2</v>
      </c>
      <c r="O153" s="71">
        <v>3.6920000000000001E-2</v>
      </c>
      <c r="P153" s="71">
        <v>3.6769999999999997E-2</v>
      </c>
      <c r="Q153" s="71">
        <v>3.8269999999999998E-2</v>
      </c>
      <c r="R153" s="71">
        <v>5.008E-2</v>
      </c>
      <c r="S153" s="71">
        <v>4.1619999999999997E-2</v>
      </c>
      <c r="T153" s="71">
        <v>3.2370000000000003E-2</v>
      </c>
      <c r="U153" s="71">
        <v>4.444E-2</v>
      </c>
      <c r="V153" s="65">
        <v>1.8950000000000002E-2</v>
      </c>
      <c r="W153" s="65">
        <v>2.2030000000000001E-2</v>
      </c>
      <c r="X153" s="65">
        <v>2.3480000000000001E-2</v>
      </c>
      <c r="Y153" s="65">
        <v>2.724E-2</v>
      </c>
      <c r="Z153" s="65">
        <v>2.4500000000000001E-2</v>
      </c>
      <c r="AA153" s="65">
        <v>2.376E-2</v>
      </c>
      <c r="AB153" s="65">
        <v>2.6939999999999999E-2</v>
      </c>
      <c r="AC153" s="65">
        <v>3.0499999999999999E-2</v>
      </c>
      <c r="AD153" s="65">
        <v>4.0570000000000002E-2</v>
      </c>
      <c r="AE153" s="65">
        <v>4.0869999999999997E-2</v>
      </c>
      <c r="AF153" s="65">
        <v>3.6850000000000001E-2</v>
      </c>
      <c r="AG153" s="65">
        <v>3.6299999999999999E-2</v>
      </c>
      <c r="AH153" s="65">
        <v>3.9620000000000002E-2</v>
      </c>
      <c r="AI153" s="65">
        <v>5.491E-2</v>
      </c>
      <c r="AJ153" s="65">
        <v>4.8099999999999997E-2</v>
      </c>
      <c r="AK153" s="65">
        <v>4.088E-2</v>
      </c>
      <c r="AL153" s="65">
        <v>9.1429999999999997E-2</v>
      </c>
    </row>
    <row r="154" spans="1:38" x14ac:dyDescent="0.45">
      <c r="A154" s="3" t="s">
        <v>219</v>
      </c>
      <c r="B154" s="3" t="s">
        <v>65</v>
      </c>
      <c r="C154" s="3" t="s">
        <v>769</v>
      </c>
      <c r="D154" s="71">
        <v>5.0174399999999997</v>
      </c>
      <c r="E154" s="71">
        <v>9.6587282463186069E-2</v>
      </c>
      <c r="F154" s="71">
        <v>0.10595060240963856</v>
      </c>
      <c r="G154" s="71">
        <v>0.11334060240963856</v>
      </c>
      <c r="H154" s="71">
        <v>0.12444231593038821</v>
      </c>
      <c r="I154" s="71">
        <v>0.12520771084337351</v>
      </c>
      <c r="J154" s="71">
        <v>0.12549653279785811</v>
      </c>
      <c r="K154" s="71">
        <v>0.13712599732262382</v>
      </c>
      <c r="L154" s="71">
        <v>0.15313921017402946</v>
      </c>
      <c r="M154" s="71">
        <v>0.19601702811244981</v>
      </c>
      <c r="N154" s="71">
        <v>0.19488477911646587</v>
      </c>
      <c r="O154" s="71">
        <v>0.15590370816599733</v>
      </c>
      <c r="P154" s="71">
        <v>0.14244910307898259</v>
      </c>
      <c r="Q154" s="71">
        <v>0.14789899598393574</v>
      </c>
      <c r="R154" s="71">
        <v>0.19026706827309237</v>
      </c>
      <c r="S154" s="71">
        <v>0.1544767469879518</v>
      </c>
      <c r="T154" s="71">
        <v>0.12207503346720214</v>
      </c>
      <c r="U154" s="71">
        <v>0.15389728246318607</v>
      </c>
      <c r="V154" s="65">
        <v>9.1081703225806457E-2</v>
      </c>
      <c r="W154" s="65">
        <v>9.923221935483871E-2</v>
      </c>
      <c r="X154" s="65">
        <v>0.10859258064516129</v>
      </c>
      <c r="Y154" s="65">
        <v>0.11615291612903225</v>
      </c>
      <c r="Z154" s="65">
        <v>0.11409190967741935</v>
      </c>
      <c r="AA154" s="65">
        <v>0.10863183225806451</v>
      </c>
      <c r="AB154" s="65">
        <v>0.12553157419354838</v>
      </c>
      <c r="AC154" s="65">
        <v>0.14490239999999999</v>
      </c>
      <c r="AD154" s="65">
        <v>0.18541402580645161</v>
      </c>
      <c r="AE154" s="65">
        <v>0.18645356129032259</v>
      </c>
      <c r="AF154" s="65">
        <v>0.15537325161290322</v>
      </c>
      <c r="AG154" s="65">
        <v>0.14576185806451614</v>
      </c>
      <c r="AH154" s="65">
        <v>0.15475170322580645</v>
      </c>
      <c r="AI154" s="65">
        <v>0.20461170322580646</v>
      </c>
      <c r="AJ154" s="65">
        <v>0.18277157419354836</v>
      </c>
      <c r="AK154" s="65">
        <v>0.15146201290322581</v>
      </c>
      <c r="AL154" s="65">
        <v>0.3034631741935484</v>
      </c>
    </row>
    <row r="155" spans="1:38" x14ac:dyDescent="0.45">
      <c r="A155" s="3" t="s">
        <v>219</v>
      </c>
      <c r="B155" s="3" t="s">
        <v>65</v>
      </c>
      <c r="C155" s="3" t="s">
        <v>770</v>
      </c>
      <c r="D155" s="71">
        <v>3.1517400000000002</v>
      </c>
      <c r="E155" s="71">
        <v>5.545040830677947E-2</v>
      </c>
      <c r="F155" s="71">
        <v>6.1880456653115042E-2</v>
      </c>
      <c r="G155" s="71">
        <v>6.8170505438962761E-2</v>
      </c>
      <c r="H155" s="71">
        <v>7.6480543237006926E-2</v>
      </c>
      <c r="I155" s="71">
        <v>7.4600496428963853E-2</v>
      </c>
      <c r="J155" s="71">
        <v>7.0930450939457199E-2</v>
      </c>
      <c r="K155" s="71">
        <v>7.941053312822767E-2</v>
      </c>
      <c r="L155" s="71">
        <v>9.1840633117239862E-2</v>
      </c>
      <c r="M155" s="71">
        <v>0.11945082935941105</v>
      </c>
      <c r="N155" s="71">
        <v>0.11804078255136799</v>
      </c>
      <c r="O155" s="71">
        <v>9.4260615316998142E-2</v>
      </c>
      <c r="P155" s="71">
        <v>8.9950567849686844E-2</v>
      </c>
      <c r="Q155" s="71">
        <v>9.5470593780903196E-2</v>
      </c>
      <c r="R155" s="71">
        <v>0.12971081639380289</v>
      </c>
      <c r="S155" s="71">
        <v>0.11075067662894188</v>
      </c>
      <c r="T155" s="71">
        <v>8.1500495989451707E-2</v>
      </c>
      <c r="U155" s="71">
        <v>0.10693059487968355</v>
      </c>
      <c r="V155" s="65">
        <v>5.2490000000000002E-2</v>
      </c>
      <c r="W155" s="65">
        <v>5.7340000000000002E-2</v>
      </c>
      <c r="X155" s="65">
        <v>6.4570000000000002E-2</v>
      </c>
      <c r="Y155" s="65">
        <v>7.2679999999999995E-2</v>
      </c>
      <c r="Z155" s="65">
        <v>6.8309999999999996E-2</v>
      </c>
      <c r="AA155" s="65">
        <v>6.2939999999999996E-2</v>
      </c>
      <c r="AB155" s="65">
        <v>7.2410000000000002E-2</v>
      </c>
      <c r="AC155" s="65">
        <v>8.3930000000000005E-2</v>
      </c>
      <c r="AD155" s="65">
        <v>0.11162999999999999</v>
      </c>
      <c r="AE155" s="65">
        <v>0.11207</v>
      </c>
      <c r="AF155" s="65">
        <v>9.2840000000000006E-2</v>
      </c>
      <c r="AG155" s="65">
        <v>9.3479999999999994E-2</v>
      </c>
      <c r="AH155" s="65">
        <v>0.1016</v>
      </c>
      <c r="AI155" s="65">
        <v>0.14266000000000001</v>
      </c>
      <c r="AJ155" s="65">
        <v>0.12325999999999999</v>
      </c>
      <c r="AK155" s="65">
        <v>0.10314</v>
      </c>
      <c r="AL155" s="65">
        <v>0.21156</v>
      </c>
    </row>
    <row r="156" spans="1:38" x14ac:dyDescent="0.45">
      <c r="A156" s="3" t="s">
        <v>219</v>
      </c>
      <c r="B156" s="3" t="s">
        <v>65</v>
      </c>
      <c r="C156" s="3" t="s">
        <v>771</v>
      </c>
      <c r="D156" s="71">
        <v>1.3110599999999999</v>
      </c>
      <c r="E156" s="71">
        <v>2.239E-2</v>
      </c>
      <c r="F156" s="71">
        <v>2.562E-2</v>
      </c>
      <c r="G156" s="71">
        <v>2.9430000000000001E-2</v>
      </c>
      <c r="H156" s="71">
        <v>3.1040000000000002E-2</v>
      </c>
      <c r="I156" s="71">
        <v>3.0530000000000002E-2</v>
      </c>
      <c r="J156" s="71">
        <v>2.929E-2</v>
      </c>
      <c r="K156" s="71">
        <v>3.2259999999999997E-2</v>
      </c>
      <c r="L156" s="71">
        <v>3.678E-2</v>
      </c>
      <c r="M156" s="71">
        <v>4.684E-2</v>
      </c>
      <c r="N156" s="71">
        <v>4.231E-2</v>
      </c>
      <c r="O156" s="71">
        <v>3.6519999999999997E-2</v>
      </c>
      <c r="P156" s="71">
        <v>3.9640000000000002E-2</v>
      </c>
      <c r="Q156" s="71">
        <v>4.215E-2</v>
      </c>
      <c r="R156" s="71">
        <v>5.8729999999999997E-2</v>
      </c>
      <c r="S156" s="71">
        <v>4.444E-2</v>
      </c>
      <c r="T156" s="71">
        <v>3.2070000000000001E-2</v>
      </c>
      <c r="U156" s="71">
        <v>5.2269999999999997E-2</v>
      </c>
      <c r="V156" s="65">
        <v>2.1329999999999998E-2</v>
      </c>
      <c r="W156" s="65">
        <v>2.4279999999999999E-2</v>
      </c>
      <c r="X156" s="65">
        <v>2.7089999999999999E-2</v>
      </c>
      <c r="Y156" s="65">
        <v>2.9909999999999999E-2</v>
      </c>
      <c r="Z156" s="65">
        <v>2.9139999999999999E-2</v>
      </c>
      <c r="AA156" s="65">
        <v>2.58E-2</v>
      </c>
      <c r="AB156" s="65">
        <v>2.93E-2</v>
      </c>
      <c r="AC156" s="65">
        <v>3.4329999999999999E-2</v>
      </c>
      <c r="AD156" s="65">
        <v>4.333E-2</v>
      </c>
      <c r="AE156" s="65">
        <v>4.2599999999999999E-2</v>
      </c>
      <c r="AF156" s="65">
        <v>3.7510000000000002E-2</v>
      </c>
      <c r="AG156" s="65">
        <v>3.9879999999999999E-2</v>
      </c>
      <c r="AH156" s="65">
        <v>4.512E-2</v>
      </c>
      <c r="AI156" s="65">
        <v>5.8110000000000002E-2</v>
      </c>
      <c r="AJ156" s="65">
        <v>4.6390000000000001E-2</v>
      </c>
      <c r="AK156" s="65">
        <v>4.156E-2</v>
      </c>
      <c r="AL156" s="65">
        <v>0.10306999999999999</v>
      </c>
    </row>
    <row r="157" spans="1:38" x14ac:dyDescent="0.45">
      <c r="A157" s="2" t="s">
        <v>217</v>
      </c>
      <c r="B157" s="2" t="s">
        <v>66</v>
      </c>
      <c r="C157" s="2" t="s">
        <v>772</v>
      </c>
      <c r="D157" s="72">
        <v>11.50398</v>
      </c>
      <c r="E157" s="72">
        <v>0.23357967741935484</v>
      </c>
      <c r="F157" s="72">
        <v>0.25077202346041055</v>
      </c>
      <c r="G157" s="72">
        <v>0.26466460410557185</v>
      </c>
      <c r="H157" s="72">
        <v>0.29816325513196479</v>
      </c>
      <c r="I157" s="72">
        <v>0.3115574486803519</v>
      </c>
      <c r="J157" s="72">
        <v>0.28273709677419356</v>
      </c>
      <c r="K157" s="72">
        <v>0.30783043988269793</v>
      </c>
      <c r="L157" s="72">
        <v>0.34501137829912026</v>
      </c>
      <c r="M157" s="72">
        <v>0.43802659824046919</v>
      </c>
      <c r="N157" s="72">
        <v>0.41755483870967741</v>
      </c>
      <c r="O157" s="72">
        <v>0.34874032258064513</v>
      </c>
      <c r="P157" s="72">
        <v>0.332558504398827</v>
      </c>
      <c r="Q157" s="72">
        <v>0.34146002932551317</v>
      </c>
      <c r="R157" s="72">
        <v>0.43671032258064513</v>
      </c>
      <c r="S157" s="72">
        <v>0.35520903225806455</v>
      </c>
      <c r="T157" s="72">
        <v>0.26309621700879765</v>
      </c>
      <c r="U157" s="72">
        <v>0.34049821114369511</v>
      </c>
      <c r="V157" s="8">
        <v>0.22197543554006971</v>
      </c>
      <c r="W157" s="8">
        <v>0.24209623693379792</v>
      </c>
      <c r="X157" s="8">
        <v>0.25491742160278746</v>
      </c>
      <c r="Y157" s="8">
        <v>0.27561651567944251</v>
      </c>
      <c r="Z157" s="8">
        <v>0.27827432055749129</v>
      </c>
      <c r="AA157" s="8">
        <v>0.26555449477351917</v>
      </c>
      <c r="AB157" s="8">
        <v>0.29400609756097562</v>
      </c>
      <c r="AC157" s="8">
        <v>0.33376592334494776</v>
      </c>
      <c r="AD157" s="8">
        <v>0.41949101045296161</v>
      </c>
      <c r="AE157" s="8">
        <v>0.41427878048780492</v>
      </c>
      <c r="AF157" s="8">
        <v>0.3535961324041812</v>
      </c>
      <c r="AG157" s="8">
        <v>0.34629623693379791</v>
      </c>
      <c r="AH157" s="8">
        <v>0.35910463414634142</v>
      </c>
      <c r="AI157" s="8">
        <v>0.47685707317073167</v>
      </c>
      <c r="AJ157" s="8">
        <v>0.39792540069686411</v>
      </c>
      <c r="AK157" s="8">
        <v>0.32770393728222996</v>
      </c>
      <c r="AL157" s="8">
        <v>0.67435034843205577</v>
      </c>
    </row>
    <row r="158" spans="1:38" x14ac:dyDescent="0.45">
      <c r="A158" s="3" t="s">
        <v>219</v>
      </c>
      <c r="B158" s="3" t="s">
        <v>66</v>
      </c>
      <c r="C158" s="3" t="s">
        <v>773</v>
      </c>
      <c r="D158" s="71">
        <v>2.3301500000000002</v>
      </c>
      <c r="E158" s="71">
        <v>4.7759677419354836E-2</v>
      </c>
      <c r="F158" s="71">
        <v>5.2422023460410555E-2</v>
      </c>
      <c r="G158" s="71">
        <v>5.6524604105571842E-2</v>
      </c>
      <c r="H158" s="71">
        <v>6.2273255131964807E-2</v>
      </c>
      <c r="I158" s="71">
        <v>6.2377448680351909E-2</v>
      </c>
      <c r="J158" s="71">
        <v>6.0617096774193552E-2</v>
      </c>
      <c r="K158" s="71">
        <v>6.2000439882697947E-2</v>
      </c>
      <c r="L158" s="71">
        <v>6.7211378299120231E-2</v>
      </c>
      <c r="M158" s="71">
        <v>9.0006598240469207E-2</v>
      </c>
      <c r="N158" s="71">
        <v>8.5134838709677418E-2</v>
      </c>
      <c r="O158" s="71">
        <v>7.129032258064516E-2</v>
      </c>
      <c r="P158" s="71">
        <v>6.7098504398826975E-2</v>
      </c>
      <c r="Q158" s="71">
        <v>6.3250029325513199E-2</v>
      </c>
      <c r="R158" s="71">
        <v>8.5980322580645169E-2</v>
      </c>
      <c r="S158" s="71">
        <v>7.3519032258064512E-2</v>
      </c>
      <c r="T158" s="71">
        <v>5.6486217008797655E-2</v>
      </c>
      <c r="U158" s="71">
        <v>6.8908211143695011E-2</v>
      </c>
      <c r="V158" s="65">
        <v>4.4305435540069681E-2</v>
      </c>
      <c r="W158" s="65">
        <v>5.0406236933797907E-2</v>
      </c>
      <c r="X158" s="65">
        <v>5.5017421602787456E-2</v>
      </c>
      <c r="Y158" s="65">
        <v>5.8246515679442508E-2</v>
      </c>
      <c r="Z158" s="65">
        <v>5.4804320557491293E-2</v>
      </c>
      <c r="AA158" s="65">
        <v>5.2324494773519165E-2</v>
      </c>
      <c r="AB158" s="65">
        <v>5.729609756097561E-2</v>
      </c>
      <c r="AC158" s="65">
        <v>6.4115923344947728E-2</v>
      </c>
      <c r="AD158" s="65">
        <v>8.432101045296167E-2</v>
      </c>
      <c r="AE158" s="65">
        <v>8.2618780487804869E-2</v>
      </c>
      <c r="AF158" s="65">
        <v>7.367613240418118E-2</v>
      </c>
      <c r="AG158" s="65">
        <v>6.8856236933797915E-2</v>
      </c>
      <c r="AH158" s="65">
        <v>6.9774634146341455E-2</v>
      </c>
      <c r="AI158" s="65">
        <v>9.7197073170731715E-2</v>
      </c>
      <c r="AJ158" s="65">
        <v>8.2155400696864112E-2</v>
      </c>
      <c r="AK158" s="65">
        <v>6.8143937282229963E-2</v>
      </c>
      <c r="AL158" s="65">
        <v>0.13403034843205575</v>
      </c>
    </row>
    <row r="159" spans="1:38" x14ac:dyDescent="0.45">
      <c r="A159" s="3" t="s">
        <v>219</v>
      </c>
      <c r="B159" s="3" t="s">
        <v>66</v>
      </c>
      <c r="C159" s="3" t="s">
        <v>774</v>
      </c>
      <c r="D159" s="71">
        <v>7.1974099999999996</v>
      </c>
      <c r="E159" s="71">
        <v>0.15903</v>
      </c>
      <c r="F159" s="71">
        <v>0.16783000000000001</v>
      </c>
      <c r="G159" s="71">
        <v>0.17169999999999999</v>
      </c>
      <c r="H159" s="71">
        <v>0.18923000000000001</v>
      </c>
      <c r="I159" s="71">
        <v>0.20749000000000001</v>
      </c>
      <c r="J159" s="71">
        <v>0.18609999999999999</v>
      </c>
      <c r="K159" s="71">
        <v>0.20751</v>
      </c>
      <c r="L159" s="71">
        <v>0.23208999999999999</v>
      </c>
      <c r="M159" s="71">
        <v>0.28816000000000003</v>
      </c>
      <c r="N159" s="71">
        <v>0.27440999999999999</v>
      </c>
      <c r="O159" s="71">
        <v>0.22314000000000001</v>
      </c>
      <c r="P159" s="71">
        <v>0.20255000000000001</v>
      </c>
      <c r="Q159" s="71">
        <v>0.20357</v>
      </c>
      <c r="R159" s="71">
        <v>0.25311</v>
      </c>
      <c r="S159" s="71">
        <v>0.20508999999999999</v>
      </c>
      <c r="T159" s="71">
        <v>0.14651</v>
      </c>
      <c r="U159" s="71">
        <v>0.18035999999999999</v>
      </c>
      <c r="V159" s="65">
        <v>0.15253</v>
      </c>
      <c r="W159" s="65">
        <v>0.16209999999999999</v>
      </c>
      <c r="X159" s="65">
        <v>0.16464000000000001</v>
      </c>
      <c r="Y159" s="65">
        <v>0.17438999999999999</v>
      </c>
      <c r="Z159" s="65">
        <v>0.18421000000000001</v>
      </c>
      <c r="AA159" s="65">
        <v>0.17968999999999999</v>
      </c>
      <c r="AB159" s="65">
        <v>0.20125000000000001</v>
      </c>
      <c r="AC159" s="65">
        <v>0.22792000000000001</v>
      </c>
      <c r="AD159" s="65">
        <v>0.28087000000000001</v>
      </c>
      <c r="AE159" s="65">
        <v>0.27553</v>
      </c>
      <c r="AF159" s="65">
        <v>0.22600999999999999</v>
      </c>
      <c r="AG159" s="65">
        <v>0.21451999999999999</v>
      </c>
      <c r="AH159" s="65">
        <v>0.21317</v>
      </c>
      <c r="AI159" s="65">
        <v>0.27889999999999998</v>
      </c>
      <c r="AJ159" s="65">
        <v>0.23025999999999999</v>
      </c>
      <c r="AK159" s="65">
        <v>0.18279000000000001</v>
      </c>
      <c r="AL159" s="65">
        <v>0.35075000000000001</v>
      </c>
    </row>
    <row r="160" spans="1:38" x14ac:dyDescent="0.45">
      <c r="A160" s="3" t="s">
        <v>219</v>
      </c>
      <c r="B160" s="3" t="s">
        <v>66</v>
      </c>
      <c r="C160" s="3" t="s">
        <v>775</v>
      </c>
      <c r="D160" s="71">
        <v>1.2867900000000001</v>
      </c>
      <c r="E160" s="71">
        <v>1.9290000000000002E-2</v>
      </c>
      <c r="F160" s="71">
        <v>2.197E-2</v>
      </c>
      <c r="G160" s="71">
        <v>2.5739999999999999E-2</v>
      </c>
      <c r="H160" s="71">
        <v>2.8799999999999999E-2</v>
      </c>
      <c r="I160" s="71">
        <v>2.7289999999999998E-2</v>
      </c>
      <c r="J160" s="71">
        <v>2.5080000000000002E-2</v>
      </c>
      <c r="K160" s="71">
        <v>2.656E-2</v>
      </c>
      <c r="L160" s="71">
        <v>3.1300000000000001E-2</v>
      </c>
      <c r="M160" s="71">
        <v>4.2079999999999999E-2</v>
      </c>
      <c r="N160" s="71">
        <v>4.054E-2</v>
      </c>
      <c r="O160" s="71">
        <v>3.662E-2</v>
      </c>
      <c r="P160" s="71">
        <v>3.9829999999999997E-2</v>
      </c>
      <c r="Q160" s="71">
        <v>4.6449999999999998E-2</v>
      </c>
      <c r="R160" s="71">
        <v>6.1199999999999997E-2</v>
      </c>
      <c r="S160" s="71">
        <v>4.8980000000000003E-2</v>
      </c>
      <c r="T160" s="71">
        <v>3.7490000000000002E-2</v>
      </c>
      <c r="U160" s="71">
        <v>5.2179999999999997E-2</v>
      </c>
      <c r="V160" s="65">
        <v>1.8110000000000001E-2</v>
      </c>
      <c r="W160" s="65">
        <v>2.1489999999999999E-2</v>
      </c>
      <c r="X160" s="65">
        <v>2.5159999999999998E-2</v>
      </c>
      <c r="Y160" s="65">
        <v>2.8930000000000001E-2</v>
      </c>
      <c r="Z160" s="65">
        <v>2.8199999999999999E-2</v>
      </c>
      <c r="AA160" s="65">
        <v>2.4150000000000001E-2</v>
      </c>
      <c r="AB160" s="65">
        <v>2.5340000000000001E-2</v>
      </c>
      <c r="AC160" s="65">
        <v>2.921E-2</v>
      </c>
      <c r="AD160" s="65">
        <v>3.9170000000000003E-2</v>
      </c>
      <c r="AE160" s="65">
        <v>3.9280000000000002E-2</v>
      </c>
      <c r="AF160" s="65">
        <v>3.6240000000000001E-2</v>
      </c>
      <c r="AG160" s="65">
        <v>4.0770000000000001E-2</v>
      </c>
      <c r="AH160" s="65">
        <v>4.8809999999999999E-2</v>
      </c>
      <c r="AI160" s="65">
        <v>6.4030000000000004E-2</v>
      </c>
      <c r="AJ160" s="65">
        <v>5.323E-2</v>
      </c>
      <c r="AK160" s="65">
        <v>4.5769999999999998E-2</v>
      </c>
      <c r="AL160" s="65">
        <v>0.1075</v>
      </c>
    </row>
    <row r="161" spans="1:38" x14ac:dyDescent="0.45">
      <c r="A161" s="3" t="s">
        <v>219</v>
      </c>
      <c r="B161" s="3" t="s">
        <v>66</v>
      </c>
      <c r="C161" s="3" t="s">
        <v>776</v>
      </c>
      <c r="D161" s="71">
        <v>0.68962999999999997</v>
      </c>
      <c r="E161" s="71">
        <v>7.4999999999999997E-3</v>
      </c>
      <c r="F161" s="71">
        <v>8.5500000000000003E-3</v>
      </c>
      <c r="G161" s="71">
        <v>1.0699999999999999E-2</v>
      </c>
      <c r="H161" s="71">
        <v>1.7860000000000001E-2</v>
      </c>
      <c r="I161" s="71">
        <v>1.44E-2</v>
      </c>
      <c r="J161" s="71">
        <v>1.094E-2</v>
      </c>
      <c r="K161" s="71">
        <v>1.176E-2</v>
      </c>
      <c r="L161" s="71">
        <v>1.4409999999999999E-2</v>
      </c>
      <c r="M161" s="71">
        <v>1.7780000000000001E-2</v>
      </c>
      <c r="N161" s="71">
        <v>1.7469999999999999E-2</v>
      </c>
      <c r="O161" s="71">
        <v>1.7690000000000001E-2</v>
      </c>
      <c r="P161" s="71">
        <v>2.308E-2</v>
      </c>
      <c r="Q161" s="71">
        <v>2.819E-2</v>
      </c>
      <c r="R161" s="71">
        <v>3.6420000000000001E-2</v>
      </c>
      <c r="S161" s="71">
        <v>2.7619999999999999E-2</v>
      </c>
      <c r="T161" s="71">
        <v>2.2610000000000002E-2</v>
      </c>
      <c r="U161" s="71">
        <v>3.9050000000000001E-2</v>
      </c>
      <c r="V161" s="65">
        <v>7.0299999999999998E-3</v>
      </c>
      <c r="W161" s="65">
        <v>8.0999999999999996E-3</v>
      </c>
      <c r="X161" s="65">
        <v>1.01E-2</v>
      </c>
      <c r="Y161" s="65">
        <v>1.405E-2</v>
      </c>
      <c r="Z161" s="65">
        <v>1.106E-2</v>
      </c>
      <c r="AA161" s="65">
        <v>9.3900000000000008E-3</v>
      </c>
      <c r="AB161" s="65">
        <v>1.0120000000000001E-2</v>
      </c>
      <c r="AC161" s="65">
        <v>1.252E-2</v>
      </c>
      <c r="AD161" s="65">
        <v>1.5129999999999999E-2</v>
      </c>
      <c r="AE161" s="65">
        <v>1.685E-2</v>
      </c>
      <c r="AF161" s="65">
        <v>1.7670000000000002E-2</v>
      </c>
      <c r="AG161" s="65">
        <v>2.215E-2</v>
      </c>
      <c r="AH161" s="65">
        <v>2.7349999999999999E-2</v>
      </c>
      <c r="AI161" s="65">
        <v>3.6729999999999999E-2</v>
      </c>
      <c r="AJ161" s="65">
        <v>3.2280000000000003E-2</v>
      </c>
      <c r="AK161" s="65">
        <v>3.1E-2</v>
      </c>
      <c r="AL161" s="65">
        <v>8.2070000000000004E-2</v>
      </c>
    </row>
    <row r="162" spans="1:38" x14ac:dyDescent="0.45">
      <c r="A162" s="2" t="s">
        <v>217</v>
      </c>
      <c r="B162" s="2" t="s">
        <v>67</v>
      </c>
      <c r="C162" s="2" t="s">
        <v>777</v>
      </c>
      <c r="D162" s="72">
        <v>7.9075800000000003</v>
      </c>
      <c r="E162" s="72">
        <v>0.15932221694378465</v>
      </c>
      <c r="F162" s="72">
        <v>0.17889177355502769</v>
      </c>
      <c r="G162" s="72">
        <v>0.18762259699129058</v>
      </c>
      <c r="H162" s="72">
        <v>0.20035278701504355</v>
      </c>
      <c r="I162" s="72">
        <v>0.20172329374505146</v>
      </c>
      <c r="J162" s="72">
        <v>0.19430430720506731</v>
      </c>
      <c r="K162" s="72">
        <v>0.21442335708630245</v>
      </c>
      <c r="L162" s="72">
        <v>0.23204342042755344</v>
      </c>
      <c r="M162" s="72">
        <v>0.27721456057007127</v>
      </c>
      <c r="N162" s="72">
        <v>0.27038405384006337</v>
      </c>
      <c r="O162" s="72">
        <v>0.23766386381631036</v>
      </c>
      <c r="P162" s="72">
        <v>0.24365570071258905</v>
      </c>
      <c r="Q162" s="72">
        <v>0.24900747426761677</v>
      </c>
      <c r="R162" s="72">
        <v>0.31592741092636584</v>
      </c>
      <c r="S162" s="72">
        <v>0.22267462391132223</v>
      </c>
      <c r="T162" s="72">
        <v>0.18051557403008708</v>
      </c>
      <c r="U162" s="72">
        <v>0.27071298495645291</v>
      </c>
      <c r="V162" s="8">
        <v>0.15124039187227867</v>
      </c>
      <c r="W162" s="8">
        <v>0.16907052249637156</v>
      </c>
      <c r="X162" s="8">
        <v>0.17795043541364294</v>
      </c>
      <c r="Y162" s="8">
        <v>0.19394094339622642</v>
      </c>
      <c r="Z162" s="8">
        <v>0.18497072568940492</v>
      </c>
      <c r="AA162" s="8">
        <v>0.17860074020319305</v>
      </c>
      <c r="AB162" s="8">
        <v>0.20534076923076922</v>
      </c>
      <c r="AC162" s="8">
        <v>0.22441063860667634</v>
      </c>
      <c r="AD162" s="8">
        <v>0.26654075471698113</v>
      </c>
      <c r="AE162" s="8">
        <v>0.26691066763425253</v>
      </c>
      <c r="AF162" s="8">
        <v>0.24417111756168361</v>
      </c>
      <c r="AG162" s="8">
        <v>0.24917155297532656</v>
      </c>
      <c r="AH162" s="8">
        <v>0.25425123367198837</v>
      </c>
      <c r="AI162" s="8">
        <v>0.32881155297532655</v>
      </c>
      <c r="AJ162" s="8">
        <v>0.24621140783744558</v>
      </c>
      <c r="AK162" s="8">
        <v>0.22441140783744559</v>
      </c>
      <c r="AL162" s="8">
        <v>0.50513513788098696</v>
      </c>
    </row>
    <row r="163" spans="1:38" x14ac:dyDescent="0.45">
      <c r="A163" s="3" t="s">
        <v>219</v>
      </c>
      <c r="B163" s="3" t="s">
        <v>67</v>
      </c>
      <c r="C163" s="3" t="s">
        <v>778</v>
      </c>
      <c r="D163" s="71">
        <v>4.0511100000000004</v>
      </c>
      <c r="E163" s="71">
        <v>8.2210000000000005E-2</v>
      </c>
      <c r="F163" s="71">
        <v>9.3270000000000006E-2</v>
      </c>
      <c r="G163" s="71">
        <v>9.6250000000000002E-2</v>
      </c>
      <c r="H163" s="71">
        <v>0.10363</v>
      </c>
      <c r="I163" s="71">
        <v>0.10498</v>
      </c>
      <c r="J163" s="71">
        <v>9.8080000000000001E-2</v>
      </c>
      <c r="K163" s="71">
        <v>0.11212999999999999</v>
      </c>
      <c r="L163" s="71">
        <v>0.11956</v>
      </c>
      <c r="M163" s="71">
        <v>0.14252000000000001</v>
      </c>
      <c r="N163" s="71">
        <v>0.14349999999999999</v>
      </c>
      <c r="O163" s="71">
        <v>0.12361999999999999</v>
      </c>
      <c r="P163" s="71">
        <v>0.12254</v>
      </c>
      <c r="Q163" s="71">
        <v>0.12284</v>
      </c>
      <c r="R163" s="71">
        <v>0.15509000000000001</v>
      </c>
      <c r="S163" s="71">
        <v>0.11315</v>
      </c>
      <c r="T163" s="71">
        <v>9.0990000000000001E-2</v>
      </c>
      <c r="U163" s="71">
        <v>0.13278000000000001</v>
      </c>
      <c r="V163" s="65">
        <v>8.0189999999999997E-2</v>
      </c>
      <c r="W163" s="65">
        <v>8.7470000000000006E-2</v>
      </c>
      <c r="X163" s="65">
        <v>9.0870000000000006E-2</v>
      </c>
      <c r="Y163" s="65">
        <v>9.9210000000000007E-2</v>
      </c>
      <c r="Z163" s="65">
        <v>9.7409999999999997E-2</v>
      </c>
      <c r="AA163" s="65">
        <v>9.3460000000000001E-2</v>
      </c>
      <c r="AB163" s="65">
        <v>0.10876</v>
      </c>
      <c r="AC163" s="65">
        <v>0.11786000000000001</v>
      </c>
      <c r="AD163" s="65">
        <v>0.14011000000000001</v>
      </c>
      <c r="AE163" s="65">
        <v>0.14344999999999999</v>
      </c>
      <c r="AF163" s="65">
        <v>0.12975</v>
      </c>
      <c r="AG163" s="65">
        <v>0.12858</v>
      </c>
      <c r="AH163" s="65">
        <v>0.12792999999999999</v>
      </c>
      <c r="AI163" s="65">
        <v>0.16588</v>
      </c>
      <c r="AJ163" s="65">
        <v>0.12709000000000001</v>
      </c>
      <c r="AK163" s="65">
        <v>0.11275</v>
      </c>
      <c r="AL163" s="65">
        <v>0.2432</v>
      </c>
    </row>
    <row r="164" spans="1:38" x14ac:dyDescent="0.45">
      <c r="A164" s="3" t="s">
        <v>219</v>
      </c>
      <c r="B164" s="3" t="s">
        <v>67</v>
      </c>
      <c r="C164" s="3" t="s">
        <v>779</v>
      </c>
      <c r="D164" s="71">
        <v>0.57652000000000003</v>
      </c>
      <c r="E164" s="71">
        <v>9.6399999999999993E-3</v>
      </c>
      <c r="F164" s="71">
        <v>1.0370000000000001E-2</v>
      </c>
      <c r="G164" s="71">
        <v>1.21E-2</v>
      </c>
      <c r="H164" s="71">
        <v>1.278E-2</v>
      </c>
      <c r="I164" s="71">
        <v>1.3440000000000001E-2</v>
      </c>
      <c r="J164" s="71">
        <v>1.311E-2</v>
      </c>
      <c r="K164" s="71">
        <v>1.3849999999999999E-2</v>
      </c>
      <c r="L164" s="71">
        <v>1.485E-2</v>
      </c>
      <c r="M164" s="71">
        <v>1.7760000000000001E-2</v>
      </c>
      <c r="N164" s="71">
        <v>1.593E-2</v>
      </c>
      <c r="O164" s="71">
        <v>1.5779999999999999E-2</v>
      </c>
      <c r="P164" s="71">
        <v>1.8929999999999999E-2</v>
      </c>
      <c r="Q164" s="71">
        <v>2.128E-2</v>
      </c>
      <c r="R164" s="71">
        <v>2.751E-2</v>
      </c>
      <c r="S164" s="71">
        <v>1.7989999999999999E-2</v>
      </c>
      <c r="T164" s="71">
        <v>1.5389999999999999E-2</v>
      </c>
      <c r="U164" s="71">
        <v>2.426E-2</v>
      </c>
      <c r="V164" s="65">
        <v>8.8999999999999999E-3</v>
      </c>
      <c r="W164" s="65">
        <v>1.021E-2</v>
      </c>
      <c r="X164" s="65">
        <v>1.158E-2</v>
      </c>
      <c r="Y164" s="65">
        <v>1.3310000000000001E-2</v>
      </c>
      <c r="Z164" s="65">
        <v>1.239E-2</v>
      </c>
      <c r="AA164" s="65">
        <v>1.1950000000000001E-2</v>
      </c>
      <c r="AB164" s="65">
        <v>1.3440000000000001E-2</v>
      </c>
      <c r="AC164" s="65">
        <v>1.46E-2</v>
      </c>
      <c r="AD164" s="65">
        <v>1.6570000000000001E-2</v>
      </c>
      <c r="AE164" s="65">
        <v>1.602E-2</v>
      </c>
      <c r="AF164" s="65">
        <v>1.685E-2</v>
      </c>
      <c r="AG164" s="65">
        <v>1.9949999999999999E-2</v>
      </c>
      <c r="AH164" s="65">
        <v>2.2440000000000002E-2</v>
      </c>
      <c r="AI164" s="65">
        <v>2.6780000000000002E-2</v>
      </c>
      <c r="AJ164" s="65">
        <v>1.9109999999999999E-2</v>
      </c>
      <c r="AK164" s="65">
        <v>1.942E-2</v>
      </c>
      <c r="AL164" s="65">
        <v>4.8030000000000003E-2</v>
      </c>
    </row>
    <row r="165" spans="1:38" x14ac:dyDescent="0.45">
      <c r="A165" s="3" t="s">
        <v>219</v>
      </c>
      <c r="B165" s="3" t="s">
        <v>67</v>
      </c>
      <c r="C165" s="3" t="s">
        <v>780</v>
      </c>
      <c r="D165" s="71">
        <v>1.87896</v>
      </c>
      <c r="E165" s="71">
        <v>3.8632216943784638E-2</v>
      </c>
      <c r="F165" s="71">
        <v>4.3481773555027713E-2</v>
      </c>
      <c r="G165" s="71">
        <v>4.6702596991290576E-2</v>
      </c>
      <c r="H165" s="71">
        <v>4.8402787015043539E-2</v>
      </c>
      <c r="I165" s="71">
        <v>4.844329374505147E-2</v>
      </c>
      <c r="J165" s="71">
        <v>4.7444307205067301E-2</v>
      </c>
      <c r="K165" s="71">
        <v>5.153335708630246E-2</v>
      </c>
      <c r="L165" s="71">
        <v>5.7103420427553446E-2</v>
      </c>
      <c r="M165" s="71">
        <v>6.8824560570071261E-2</v>
      </c>
      <c r="N165" s="71">
        <v>6.4564053840063348E-2</v>
      </c>
      <c r="O165" s="71">
        <v>5.5953863816310366E-2</v>
      </c>
      <c r="P165" s="71">
        <v>5.5135700712589081E-2</v>
      </c>
      <c r="Q165" s="71">
        <v>5.7057474267616787E-2</v>
      </c>
      <c r="R165" s="71">
        <v>7.5207410926365792E-2</v>
      </c>
      <c r="S165" s="71">
        <v>5.1694623911322249E-2</v>
      </c>
      <c r="T165" s="71">
        <v>4.3045574030087103E-2</v>
      </c>
      <c r="U165" s="71">
        <v>6.3822984956452888E-2</v>
      </c>
      <c r="V165" s="65">
        <v>3.5130391872278663E-2</v>
      </c>
      <c r="W165" s="65">
        <v>4.1190522496371562E-2</v>
      </c>
      <c r="X165" s="65">
        <v>4.4470435413642963E-2</v>
      </c>
      <c r="Y165" s="65">
        <v>4.748094339622641E-2</v>
      </c>
      <c r="Z165" s="65">
        <v>4.5880725689404933E-2</v>
      </c>
      <c r="AA165" s="65">
        <v>4.3800740203193037E-2</v>
      </c>
      <c r="AB165" s="65">
        <v>4.8780769230769232E-2</v>
      </c>
      <c r="AC165" s="65">
        <v>5.4490638606676342E-2</v>
      </c>
      <c r="AD165" s="65">
        <v>6.3630754716981125E-2</v>
      </c>
      <c r="AE165" s="65">
        <v>6.2510667634252545E-2</v>
      </c>
      <c r="AF165" s="65">
        <v>5.5691117561683594E-2</v>
      </c>
      <c r="AG165" s="65">
        <v>5.6611552975326558E-2</v>
      </c>
      <c r="AH165" s="65">
        <v>5.8781233671988391E-2</v>
      </c>
      <c r="AI165" s="65">
        <v>7.7681552975326557E-2</v>
      </c>
      <c r="AJ165" s="65">
        <v>5.5531407837445576E-2</v>
      </c>
      <c r="AK165" s="65">
        <v>5.1751407837445577E-2</v>
      </c>
      <c r="AL165" s="65">
        <v>0.11849513788098694</v>
      </c>
    </row>
    <row r="166" spans="1:38" x14ac:dyDescent="0.45">
      <c r="A166" s="3" t="s">
        <v>219</v>
      </c>
      <c r="B166" s="3" t="s">
        <v>67</v>
      </c>
      <c r="C166" s="3" t="s">
        <v>781</v>
      </c>
      <c r="D166" s="71">
        <v>1.40099</v>
      </c>
      <c r="E166" s="71">
        <v>2.8840000000000001E-2</v>
      </c>
      <c r="F166" s="71">
        <v>3.177E-2</v>
      </c>
      <c r="G166" s="71">
        <v>3.2570000000000002E-2</v>
      </c>
      <c r="H166" s="71">
        <v>3.5540000000000002E-2</v>
      </c>
      <c r="I166" s="71">
        <v>3.4860000000000002E-2</v>
      </c>
      <c r="J166" s="71">
        <v>3.567E-2</v>
      </c>
      <c r="K166" s="71">
        <v>3.6909999999999998E-2</v>
      </c>
      <c r="L166" s="71">
        <v>4.0529999999999997E-2</v>
      </c>
      <c r="M166" s="71">
        <v>4.811E-2</v>
      </c>
      <c r="N166" s="71">
        <v>4.6390000000000001E-2</v>
      </c>
      <c r="O166" s="71">
        <v>4.231E-2</v>
      </c>
      <c r="P166" s="71">
        <v>4.7050000000000002E-2</v>
      </c>
      <c r="Q166" s="71">
        <v>4.7829999999999998E-2</v>
      </c>
      <c r="R166" s="71">
        <v>5.8119999999999998E-2</v>
      </c>
      <c r="S166" s="71">
        <v>3.984E-2</v>
      </c>
      <c r="T166" s="71">
        <v>3.109E-2</v>
      </c>
      <c r="U166" s="71">
        <v>4.9849999999999998E-2</v>
      </c>
      <c r="V166" s="65">
        <v>2.7019999999999999E-2</v>
      </c>
      <c r="W166" s="65">
        <v>3.0200000000000001E-2</v>
      </c>
      <c r="X166" s="65">
        <v>3.1029999999999999E-2</v>
      </c>
      <c r="Y166" s="65">
        <v>3.3939999999999998E-2</v>
      </c>
      <c r="Z166" s="65">
        <v>2.929E-2</v>
      </c>
      <c r="AA166" s="65">
        <v>2.9389999999999999E-2</v>
      </c>
      <c r="AB166" s="65">
        <v>3.4360000000000002E-2</v>
      </c>
      <c r="AC166" s="65">
        <v>3.746E-2</v>
      </c>
      <c r="AD166" s="65">
        <v>4.623E-2</v>
      </c>
      <c r="AE166" s="65">
        <v>4.4929999999999998E-2</v>
      </c>
      <c r="AF166" s="65">
        <v>4.1880000000000001E-2</v>
      </c>
      <c r="AG166" s="65">
        <v>4.403E-2</v>
      </c>
      <c r="AH166" s="65">
        <v>4.5100000000000001E-2</v>
      </c>
      <c r="AI166" s="65">
        <v>5.8470000000000001E-2</v>
      </c>
      <c r="AJ166" s="65">
        <v>4.4479999999999999E-2</v>
      </c>
      <c r="AK166" s="65">
        <v>4.0489999999999998E-2</v>
      </c>
      <c r="AL166" s="65">
        <v>9.5409999999999995E-2</v>
      </c>
    </row>
    <row r="167" spans="1:38" x14ac:dyDescent="0.45">
      <c r="A167" s="2" t="s">
        <v>217</v>
      </c>
      <c r="B167" s="2" t="s">
        <v>68</v>
      </c>
      <c r="C167" s="2" t="s">
        <v>782</v>
      </c>
      <c r="D167" s="72">
        <v>8.3882300000000001</v>
      </c>
      <c r="E167" s="72">
        <v>0.15446727478888161</v>
      </c>
      <c r="F167" s="72">
        <v>0.17164863623710394</v>
      </c>
      <c r="G167" s="72">
        <v>0.18894298443027696</v>
      </c>
      <c r="H167" s="72">
        <v>0.21843588267930067</v>
      </c>
      <c r="I167" s="72">
        <v>0.22045425780091063</v>
      </c>
      <c r="J167" s="72">
        <v>0.20111390459963041</v>
      </c>
      <c r="K167" s="72">
        <v>0.21863459092616741</v>
      </c>
      <c r="L167" s="72">
        <v>0.24047661731888606</v>
      </c>
      <c r="M167" s="72">
        <v>0.29061163113948096</v>
      </c>
      <c r="N167" s="72">
        <v>0.30937580670378817</v>
      </c>
      <c r="O167" s="72">
        <v>0.28462567857469995</v>
      </c>
      <c r="P167" s="72">
        <v>0.26815077884009936</v>
      </c>
      <c r="Q167" s="72">
        <v>0.27753559897042945</v>
      </c>
      <c r="R167" s="72">
        <v>0.32557390284947685</v>
      </c>
      <c r="S167" s="72">
        <v>0.24891792823452782</v>
      </c>
      <c r="T167" s="72">
        <v>0.20617896057473761</v>
      </c>
      <c r="U167" s="72">
        <v>0.28605556533160209</v>
      </c>
      <c r="V167" s="8">
        <v>0.14932594656888584</v>
      </c>
      <c r="W167" s="8">
        <v>0.16396927094369013</v>
      </c>
      <c r="X167" s="8">
        <v>0.17834217878542136</v>
      </c>
      <c r="Y167" s="8">
        <v>0.20189690109733219</v>
      </c>
      <c r="Z167" s="8">
        <v>0.20239550379673976</v>
      </c>
      <c r="AA167" s="8">
        <v>0.18111131298067568</v>
      </c>
      <c r="AB167" s="8">
        <v>0.20256114522664498</v>
      </c>
      <c r="AC167" s="8">
        <v>0.22652492211825337</v>
      </c>
      <c r="AD167" s="8">
        <v>0.27835245647332113</v>
      </c>
      <c r="AE167" s="8">
        <v>0.29656511439167871</v>
      </c>
      <c r="AF167" s="8">
        <v>0.27576725855895795</v>
      </c>
      <c r="AG167" s="8">
        <v>0.26402299531955759</v>
      </c>
      <c r="AH167" s="8">
        <v>0.27975515237535709</v>
      </c>
      <c r="AI167" s="8">
        <v>0.33679495667993664</v>
      </c>
      <c r="AJ167" s="8">
        <v>0.2736107082804794</v>
      </c>
      <c r="AK167" s="8">
        <v>0.24709025105116161</v>
      </c>
      <c r="AL167" s="8">
        <v>0.51894392535190703</v>
      </c>
    </row>
    <row r="168" spans="1:38" x14ac:dyDescent="0.45">
      <c r="A168" s="3" t="s">
        <v>219</v>
      </c>
      <c r="B168" s="3" t="s">
        <v>68</v>
      </c>
      <c r="C168" s="3" t="s">
        <v>783</v>
      </c>
      <c r="D168" s="71">
        <v>4.6622700000000004</v>
      </c>
      <c r="E168" s="71">
        <v>9.2800571115319447E-2</v>
      </c>
      <c r="F168" s="71">
        <v>0.10097056613176517</v>
      </c>
      <c r="G168" s="71">
        <v>0.10830052925346358</v>
      </c>
      <c r="H168" s="71">
        <v>0.12272052327319845</v>
      </c>
      <c r="I168" s="71">
        <v>0.12090056912189773</v>
      </c>
      <c r="J168" s="71">
        <v>0.11482064885876607</v>
      </c>
      <c r="K168" s="71">
        <v>0.12612072660221268</v>
      </c>
      <c r="L168" s="71">
        <v>0.14256079537526165</v>
      </c>
      <c r="M168" s="71">
        <v>0.17224085517791288</v>
      </c>
      <c r="N168" s="71">
        <v>0.17755085717133462</v>
      </c>
      <c r="O168" s="71">
        <v>0.15908069670088706</v>
      </c>
      <c r="P168" s="71">
        <v>0.14196054918768067</v>
      </c>
      <c r="Q168" s="71">
        <v>0.14479048739160769</v>
      </c>
      <c r="R168" s="71">
        <v>0.17162051828964417</v>
      </c>
      <c r="S168" s="71">
        <v>0.13653039569420911</v>
      </c>
      <c r="T168" s="71">
        <v>0.10816033589155787</v>
      </c>
      <c r="U168" s="71">
        <v>0.14540037476328116</v>
      </c>
      <c r="V168" s="65">
        <v>8.8389999999999996E-2</v>
      </c>
      <c r="W168" s="65">
        <v>9.7009999999999999E-2</v>
      </c>
      <c r="X168" s="65">
        <v>0.10295</v>
      </c>
      <c r="Y168" s="65">
        <v>0.11217000000000001</v>
      </c>
      <c r="Z168" s="65">
        <v>0.11133999999999999</v>
      </c>
      <c r="AA168" s="65">
        <v>0.10453</v>
      </c>
      <c r="AB168" s="65">
        <v>0.12032</v>
      </c>
      <c r="AC168" s="65">
        <v>0.13464000000000001</v>
      </c>
      <c r="AD168" s="65">
        <v>0.16492000000000001</v>
      </c>
      <c r="AE168" s="65">
        <v>0.1694</v>
      </c>
      <c r="AF168" s="65">
        <v>0.1527</v>
      </c>
      <c r="AG168" s="65">
        <v>0.14205000000000001</v>
      </c>
      <c r="AH168" s="65">
        <v>0.14853</v>
      </c>
      <c r="AI168" s="65">
        <v>0.18304000000000001</v>
      </c>
      <c r="AJ168" s="65">
        <v>0.15014</v>
      </c>
      <c r="AK168" s="65">
        <v>0.13014999999999999</v>
      </c>
      <c r="AL168" s="65">
        <v>0.26346000000000003</v>
      </c>
    </row>
    <row r="169" spans="1:38" x14ac:dyDescent="0.45">
      <c r="A169" s="3" t="s">
        <v>219</v>
      </c>
      <c r="B169" s="3" t="s">
        <v>68</v>
      </c>
      <c r="C169" s="3" t="s">
        <v>784</v>
      </c>
      <c r="D169" s="71">
        <v>1.3788499999999999</v>
      </c>
      <c r="E169" s="71">
        <v>2.3990000000000001E-2</v>
      </c>
      <c r="F169" s="71">
        <v>2.8459999999999999E-2</v>
      </c>
      <c r="G169" s="71">
        <v>3.1640000000000001E-2</v>
      </c>
      <c r="H169" s="71">
        <v>3.6490000000000002E-2</v>
      </c>
      <c r="I169" s="71">
        <v>3.397E-2</v>
      </c>
      <c r="J169" s="71">
        <v>2.8889999999999999E-2</v>
      </c>
      <c r="K169" s="71">
        <v>3.3270000000000001E-2</v>
      </c>
      <c r="L169" s="71">
        <v>3.635E-2</v>
      </c>
      <c r="M169" s="71">
        <v>4.6240000000000003E-2</v>
      </c>
      <c r="N169" s="71">
        <v>5.1040000000000002E-2</v>
      </c>
      <c r="O169" s="71">
        <v>4.3959999999999999E-2</v>
      </c>
      <c r="P169" s="71">
        <v>4.3220000000000001E-2</v>
      </c>
      <c r="Q169" s="71">
        <v>4.5519999999999998E-2</v>
      </c>
      <c r="R169" s="71">
        <v>5.4719999999999998E-2</v>
      </c>
      <c r="S169" s="71">
        <v>4.2349999999999999E-2</v>
      </c>
      <c r="T169" s="71">
        <v>3.6240000000000001E-2</v>
      </c>
      <c r="U169" s="71">
        <v>5.11E-2</v>
      </c>
      <c r="V169" s="65">
        <v>2.4E-2</v>
      </c>
      <c r="W169" s="65">
        <v>2.564E-2</v>
      </c>
      <c r="X169" s="65">
        <v>2.92E-2</v>
      </c>
      <c r="Y169" s="65">
        <v>3.4349999999999999E-2</v>
      </c>
      <c r="Z169" s="65">
        <v>3.1980000000000001E-2</v>
      </c>
      <c r="AA169" s="65">
        <v>2.8490000000000001E-2</v>
      </c>
      <c r="AB169" s="65">
        <v>3.1789999999999999E-2</v>
      </c>
      <c r="AC169" s="65">
        <v>3.5959999999999999E-2</v>
      </c>
      <c r="AD169" s="65">
        <v>4.5920000000000002E-2</v>
      </c>
      <c r="AE169" s="65">
        <v>4.9579999999999999E-2</v>
      </c>
      <c r="AF169" s="65">
        <v>4.4819999999999999E-2</v>
      </c>
      <c r="AG169" s="65">
        <v>4.342E-2</v>
      </c>
      <c r="AH169" s="65">
        <v>4.725E-2</v>
      </c>
      <c r="AI169" s="65">
        <v>5.6980000000000003E-2</v>
      </c>
      <c r="AJ169" s="65">
        <v>4.8099999999999997E-2</v>
      </c>
      <c r="AK169" s="65">
        <v>4.274E-2</v>
      </c>
      <c r="AL169" s="65">
        <v>9.1179999999999997E-2</v>
      </c>
    </row>
    <row r="170" spans="1:38" x14ac:dyDescent="0.45">
      <c r="A170" s="3" t="s">
        <v>219</v>
      </c>
      <c r="B170" s="3" t="s">
        <v>68</v>
      </c>
      <c r="C170" s="3" t="s">
        <v>785</v>
      </c>
      <c r="D170" s="71">
        <v>0.52991999999999995</v>
      </c>
      <c r="E170" s="71">
        <v>6.3735812525140007E-3</v>
      </c>
      <c r="F170" s="71">
        <v>8.2746252978124317E-3</v>
      </c>
      <c r="G170" s="71">
        <v>1.0467256489990407E-2</v>
      </c>
      <c r="H170" s="71">
        <v>1.177656757634828E-2</v>
      </c>
      <c r="I170" s="71">
        <v>1.2538239580432563E-2</v>
      </c>
      <c r="J170" s="71">
        <v>1.1187716281444353E-2</v>
      </c>
      <c r="K170" s="71">
        <v>1.0836608728611653E-2</v>
      </c>
      <c r="L170" s="71">
        <v>1.2447940839753705E-2</v>
      </c>
      <c r="M170" s="71">
        <v>1.530853576843343E-2</v>
      </c>
      <c r="N170" s="71">
        <v>1.6819539667068908E-2</v>
      </c>
      <c r="O170" s="71">
        <v>1.7180676691729322E-2</v>
      </c>
      <c r="P170" s="71">
        <v>1.8613137705374549E-2</v>
      </c>
      <c r="Q170" s="71">
        <v>2.124586288251493E-2</v>
      </c>
      <c r="R170" s="71">
        <v>2.4238837525913551E-2</v>
      </c>
      <c r="S170" s="71">
        <v>1.7441966645007582E-2</v>
      </c>
      <c r="T170" s="71">
        <v>1.6420040610786224E-2</v>
      </c>
      <c r="U170" s="71">
        <v>2.6488866456264117E-2</v>
      </c>
      <c r="V170" s="65">
        <v>6.3547928413826915E-3</v>
      </c>
      <c r="W170" s="65">
        <v>7.9964280460897274E-3</v>
      </c>
      <c r="X170" s="65">
        <v>9.0067099779357687E-3</v>
      </c>
      <c r="Y170" s="65">
        <v>1.0517950478058346E-2</v>
      </c>
      <c r="Z170" s="65">
        <v>1.1187668546212308E-2</v>
      </c>
      <c r="AA170" s="65">
        <v>9.7572738416278511E-3</v>
      </c>
      <c r="AB170" s="65">
        <v>9.3471610688894338E-3</v>
      </c>
      <c r="AC170" s="65">
        <v>1.0778232409904387E-2</v>
      </c>
      <c r="AD170" s="65">
        <v>1.3630487864672714E-2</v>
      </c>
      <c r="AE170" s="65">
        <v>1.589122088747242E-2</v>
      </c>
      <c r="AF170" s="65">
        <v>1.6262630546702624E-2</v>
      </c>
      <c r="AG170" s="65">
        <v>1.7237028683500858E-2</v>
      </c>
      <c r="AH170" s="65">
        <v>1.9668607501838686E-2</v>
      </c>
      <c r="AI170" s="65">
        <v>2.3062949252267713E-2</v>
      </c>
      <c r="AJ170" s="65">
        <v>1.9416690365285608E-2</v>
      </c>
      <c r="AK170" s="65">
        <v>1.981635204707036E-2</v>
      </c>
      <c r="AL170" s="65">
        <v>5.2327815641088501E-2</v>
      </c>
    </row>
    <row r="171" spans="1:38" x14ac:dyDescent="0.45">
      <c r="A171" s="3" t="s">
        <v>219</v>
      </c>
      <c r="B171" s="3" t="s">
        <v>68</v>
      </c>
      <c r="C171" s="3" t="s">
        <v>786</v>
      </c>
      <c r="D171" s="71">
        <v>1.8171900000000001</v>
      </c>
      <c r="E171" s="71">
        <v>3.1303122421048185E-2</v>
      </c>
      <c r="F171" s="71">
        <v>3.3943444807526355E-2</v>
      </c>
      <c r="G171" s="71">
        <v>3.8535198686823001E-2</v>
      </c>
      <c r="H171" s="71">
        <v>4.7448791829753943E-2</v>
      </c>
      <c r="I171" s="71">
        <v>5.3045449098580347E-2</v>
      </c>
      <c r="J171" s="71">
        <v>4.6215539459420037E-2</v>
      </c>
      <c r="K171" s="71">
        <v>4.8407255595343049E-2</v>
      </c>
      <c r="L171" s="71">
        <v>4.9117881103870761E-2</v>
      </c>
      <c r="M171" s="71">
        <v>5.6822240193134636E-2</v>
      </c>
      <c r="N171" s="71">
        <v>6.3965409865384695E-2</v>
      </c>
      <c r="O171" s="71">
        <v>6.4404305182083524E-2</v>
      </c>
      <c r="P171" s="71">
        <v>6.435709194704417E-2</v>
      </c>
      <c r="Q171" s="71">
        <v>6.5979248696306822E-2</v>
      </c>
      <c r="R171" s="71">
        <v>7.499454703391914E-2</v>
      </c>
      <c r="S171" s="71">
        <v>5.2595565895311114E-2</v>
      </c>
      <c r="T171" s="71">
        <v>4.5358584072393536E-2</v>
      </c>
      <c r="U171" s="71">
        <v>6.3066324112056746E-2</v>
      </c>
      <c r="V171" s="65">
        <v>3.0581153727503148E-2</v>
      </c>
      <c r="W171" s="65">
        <v>3.3322842897600402E-2</v>
      </c>
      <c r="X171" s="65">
        <v>3.7185468807485515E-2</v>
      </c>
      <c r="Y171" s="65">
        <v>4.4858950619273828E-2</v>
      </c>
      <c r="Z171" s="65">
        <v>4.7887835250527457E-2</v>
      </c>
      <c r="AA171" s="65">
        <v>3.8334039139047801E-2</v>
      </c>
      <c r="AB171" s="65">
        <v>4.1103984157755534E-2</v>
      </c>
      <c r="AC171" s="65">
        <v>4.5146689708349043E-2</v>
      </c>
      <c r="AD171" s="65">
        <v>5.3881968608648384E-2</v>
      </c>
      <c r="AE171" s="65">
        <v>6.169389350420626E-2</v>
      </c>
      <c r="AF171" s="65">
        <v>6.1984628012255301E-2</v>
      </c>
      <c r="AG171" s="65">
        <v>6.1315966636056665E-2</v>
      </c>
      <c r="AH171" s="65">
        <v>6.4306544873518418E-2</v>
      </c>
      <c r="AI171" s="65">
        <v>7.3712007427668869E-2</v>
      </c>
      <c r="AJ171" s="65">
        <v>5.59540179151937E-2</v>
      </c>
      <c r="AK171" s="65">
        <v>5.4383899004091234E-2</v>
      </c>
      <c r="AL171" s="65">
        <v>0.11197610971081842</v>
      </c>
    </row>
    <row r="172" spans="1:38" x14ac:dyDescent="0.45">
      <c r="A172" s="2" t="s">
        <v>217</v>
      </c>
      <c r="B172" s="2" t="s">
        <v>69</v>
      </c>
      <c r="C172" s="2" t="s">
        <v>787</v>
      </c>
      <c r="D172" s="72">
        <v>21.141400000000001</v>
      </c>
      <c r="E172" s="72">
        <v>0.4042391830963421</v>
      </c>
      <c r="F172" s="72">
        <v>0.45339547987406981</v>
      </c>
      <c r="G172" s="72">
        <v>0.49546826046485321</v>
      </c>
      <c r="H172" s="72">
        <v>0.53345074334015885</v>
      </c>
      <c r="I172" s="72">
        <v>0.4941245586820836</v>
      </c>
      <c r="J172" s="72">
        <v>0.47759383816342338</v>
      </c>
      <c r="K172" s="72">
        <v>0.53438536277913995</v>
      </c>
      <c r="L172" s="72">
        <v>0.61601077934447701</v>
      </c>
      <c r="M172" s="72">
        <v>0.76213018801164212</v>
      </c>
      <c r="N172" s="72">
        <v>0.7663302504768541</v>
      </c>
      <c r="O172" s="72">
        <v>0.66160323052499737</v>
      </c>
      <c r="P172" s="72">
        <v>0.63857279369772268</v>
      </c>
      <c r="Q172" s="72">
        <v>0.66257761914261148</v>
      </c>
      <c r="R172" s="72">
        <v>0.8149359087989132</v>
      </c>
      <c r="S172" s="72">
        <v>0.65152649952273289</v>
      </c>
      <c r="T172" s="72">
        <v>0.53967093978642233</v>
      </c>
      <c r="U172" s="72">
        <v>0.8093743642935558</v>
      </c>
      <c r="V172" s="8">
        <v>0.38360556635212634</v>
      </c>
      <c r="W172" s="8">
        <v>0.43290541748625094</v>
      </c>
      <c r="X172" s="8">
        <v>0.47040538337066462</v>
      </c>
      <c r="Y172" s="8">
        <v>0.50335550378295368</v>
      </c>
      <c r="Z172" s="8">
        <v>0.45704947727779449</v>
      </c>
      <c r="AA172" s="8">
        <v>0.44345279563275553</v>
      </c>
      <c r="AB172" s="8">
        <v>0.50527374671590397</v>
      </c>
      <c r="AC172" s="8">
        <v>0.58720372484695071</v>
      </c>
      <c r="AD172" s="8">
        <v>0.72782661769017187</v>
      </c>
      <c r="AE172" s="8">
        <v>0.73170562905083369</v>
      </c>
      <c r="AF172" s="8">
        <v>0.65351832758763062</v>
      </c>
      <c r="AG172" s="8">
        <v>0.64078341572635722</v>
      </c>
      <c r="AH172" s="8">
        <v>0.66253763079146744</v>
      </c>
      <c r="AI172" s="8">
        <v>0.84761724316329967</v>
      </c>
      <c r="AJ172" s="8">
        <v>0.71336503464082202</v>
      </c>
      <c r="AK172" s="8">
        <v>0.64336035777958478</v>
      </c>
      <c r="AL172" s="8">
        <v>1.4220441281044318</v>
      </c>
    </row>
    <row r="173" spans="1:38" x14ac:dyDescent="0.45">
      <c r="A173" s="3" t="s">
        <v>219</v>
      </c>
      <c r="B173" s="3" t="s">
        <v>69</v>
      </c>
      <c r="C173" s="3" t="s">
        <v>788</v>
      </c>
      <c r="D173" s="71">
        <v>2.10337</v>
      </c>
      <c r="E173" s="71">
        <v>4.0150316749089435E-2</v>
      </c>
      <c r="F173" s="71">
        <v>4.3300760977537572E-2</v>
      </c>
      <c r="G173" s="71">
        <v>4.8766019461029882E-2</v>
      </c>
      <c r="H173" s="71">
        <v>5.2796027899127351E-2</v>
      </c>
      <c r="I173" s="71">
        <v>4.8853090159469356E-2</v>
      </c>
      <c r="J173" s="71">
        <v>4.8144193253794473E-2</v>
      </c>
      <c r="K173" s="71">
        <v>5.2583183779626799E-2</v>
      </c>
      <c r="L173" s="71">
        <v>6.1576416852696457E-2</v>
      </c>
      <c r="M173" s="71">
        <v>7.0936072225841931E-2</v>
      </c>
      <c r="N173" s="71">
        <v>7.2080271941723728E-2</v>
      </c>
      <c r="O173" s="71">
        <v>6.5962602619014557E-2</v>
      </c>
      <c r="P173" s="71">
        <v>6.8213555322944153E-2</v>
      </c>
      <c r="Q173" s="71">
        <v>7.1496788396013797E-2</v>
      </c>
      <c r="R173" s="71">
        <v>8.7464266472982055E-2</v>
      </c>
      <c r="S173" s="71">
        <v>6.3771236074468884E-2</v>
      </c>
      <c r="T173" s="71">
        <v>5.3062346645589224E-2</v>
      </c>
      <c r="U173" s="71">
        <v>8.1112851169050357E-2</v>
      </c>
      <c r="V173" s="65">
        <v>3.7328451973227809E-2</v>
      </c>
      <c r="W173" s="65">
        <v>4.3401599691442007E-2</v>
      </c>
      <c r="X173" s="65">
        <v>4.5505200524910576E-2</v>
      </c>
      <c r="Y173" s="65">
        <v>4.9435922078066727E-2</v>
      </c>
      <c r="Z173" s="65">
        <v>4.5586613498388197E-2</v>
      </c>
      <c r="AA173" s="65">
        <v>4.5012408280866147E-2</v>
      </c>
      <c r="AB173" s="65">
        <v>5.0762787266821326E-2</v>
      </c>
      <c r="AC173" s="65">
        <v>5.7716042708850446E-2</v>
      </c>
      <c r="AD173" s="65">
        <v>6.8047194129999308E-2</v>
      </c>
      <c r="AE173" s="65">
        <v>7.05302940549382E-2</v>
      </c>
      <c r="AF173" s="65">
        <v>6.5983528280372891E-2</v>
      </c>
      <c r="AG173" s="65">
        <v>6.5664780275239948E-2</v>
      </c>
      <c r="AH173" s="65">
        <v>6.9627669739716597E-2</v>
      </c>
      <c r="AI173" s="65">
        <v>8.7179844404348228E-2</v>
      </c>
      <c r="AJ173" s="65">
        <v>6.7808056272554137E-2</v>
      </c>
      <c r="AK173" s="65">
        <v>5.9320050274428479E-2</v>
      </c>
      <c r="AL173" s="65">
        <v>0.14418955654582905</v>
      </c>
    </row>
    <row r="174" spans="1:38" x14ac:dyDescent="0.45">
      <c r="A174" s="3" t="s">
        <v>219</v>
      </c>
      <c r="B174" s="3" t="s">
        <v>69</v>
      </c>
      <c r="C174" s="3" t="s">
        <v>789</v>
      </c>
      <c r="D174" s="71">
        <v>1.9961599999999999</v>
      </c>
      <c r="E174" s="71">
        <v>3.7382760563380281E-2</v>
      </c>
      <c r="F174" s="71">
        <v>4.2864394366197184E-2</v>
      </c>
      <c r="G174" s="71">
        <v>4.6445521126760557E-2</v>
      </c>
      <c r="H174" s="71">
        <v>5.0386253521126766E-2</v>
      </c>
      <c r="I174" s="71">
        <v>5.1344732394366203E-2</v>
      </c>
      <c r="J174" s="71">
        <v>4.7814563380281686E-2</v>
      </c>
      <c r="K174" s="71">
        <v>5.242478873239436E-2</v>
      </c>
      <c r="L174" s="71">
        <v>5.7865971830985921E-2</v>
      </c>
      <c r="M174" s="71">
        <v>7.1197774647887332E-2</v>
      </c>
      <c r="N174" s="71">
        <v>7.2498000000000007E-2</v>
      </c>
      <c r="O174" s="71">
        <v>6.1877661971830984E-2</v>
      </c>
      <c r="P174" s="71">
        <v>5.9957887323943658E-2</v>
      </c>
      <c r="Q174" s="71">
        <v>6.3548450704225351E-2</v>
      </c>
      <c r="R174" s="71">
        <v>7.8252507042253519E-2</v>
      </c>
      <c r="S174" s="71">
        <v>6.0578957746478874E-2</v>
      </c>
      <c r="T174" s="71">
        <v>5.1137661971830985E-2</v>
      </c>
      <c r="U174" s="71">
        <v>7.3972112676056342E-2</v>
      </c>
      <c r="V174" s="65">
        <v>3.6274765659220325E-2</v>
      </c>
      <c r="W174" s="65">
        <v>4.0435816907577748E-2</v>
      </c>
      <c r="X174" s="65">
        <v>4.4757218572054315E-2</v>
      </c>
      <c r="Y174" s="65">
        <v>4.7486587823039862E-2</v>
      </c>
      <c r="Z174" s="65">
        <v>4.4545816907577744E-2</v>
      </c>
      <c r="AA174" s="65">
        <v>4.2954485326325009E-2</v>
      </c>
      <c r="AB174" s="65">
        <v>4.8785676741130095E-2</v>
      </c>
      <c r="AC174" s="65">
        <v>5.4816868155935172E-2</v>
      </c>
      <c r="AD174" s="65">
        <v>6.6079110819097675E-2</v>
      </c>
      <c r="AE174" s="65">
        <v>6.7809040735873849E-2</v>
      </c>
      <c r="AF174" s="65">
        <v>6.1799601401664475E-2</v>
      </c>
      <c r="AG174" s="65">
        <v>6.2599741568112127E-2</v>
      </c>
      <c r="AH174" s="65">
        <v>6.215191414805081E-2</v>
      </c>
      <c r="AI174" s="65">
        <v>8.1312685063512913E-2</v>
      </c>
      <c r="AJ174" s="65">
        <v>6.625205431449846E-2</v>
      </c>
      <c r="AK174" s="65">
        <v>5.8451143232588702E-2</v>
      </c>
      <c r="AL174" s="65">
        <v>0.13009747262374066</v>
      </c>
    </row>
    <row r="175" spans="1:38" x14ac:dyDescent="0.45">
      <c r="A175" s="3" t="s">
        <v>219</v>
      </c>
      <c r="B175" s="3" t="s">
        <v>69</v>
      </c>
      <c r="C175" s="3" t="s">
        <v>790</v>
      </c>
      <c r="D175" s="71">
        <v>1.99922</v>
      </c>
      <c r="E175" s="71">
        <v>3.8219999999999997E-2</v>
      </c>
      <c r="F175" s="71">
        <v>4.2200000000000001E-2</v>
      </c>
      <c r="G175" s="71">
        <v>4.7E-2</v>
      </c>
      <c r="H175" s="71">
        <v>5.0590000000000003E-2</v>
      </c>
      <c r="I175" s="71">
        <v>4.684E-2</v>
      </c>
      <c r="J175" s="71">
        <v>4.4269999999999997E-2</v>
      </c>
      <c r="K175" s="71">
        <v>5.0750000000000003E-2</v>
      </c>
      <c r="L175" s="71">
        <v>5.6899999999999999E-2</v>
      </c>
      <c r="M175" s="71">
        <v>7.5050000000000006E-2</v>
      </c>
      <c r="N175" s="71">
        <v>7.5939999999999994E-2</v>
      </c>
      <c r="O175" s="71">
        <v>6.2300000000000001E-2</v>
      </c>
      <c r="P175" s="71">
        <v>5.7299999999999997E-2</v>
      </c>
      <c r="Q175" s="71">
        <v>5.8639999999999998E-2</v>
      </c>
      <c r="R175" s="71">
        <v>7.4950000000000003E-2</v>
      </c>
      <c r="S175" s="71">
        <v>6.5369999999999998E-2</v>
      </c>
      <c r="T175" s="71">
        <v>5.7020000000000001E-2</v>
      </c>
      <c r="U175" s="71">
        <v>7.6950000000000005E-2</v>
      </c>
      <c r="V175" s="65">
        <v>3.5990000000000001E-2</v>
      </c>
      <c r="W175" s="65">
        <v>4.1570000000000003E-2</v>
      </c>
      <c r="X175" s="65">
        <v>4.3810000000000002E-2</v>
      </c>
      <c r="Y175" s="65">
        <v>4.7440000000000003E-2</v>
      </c>
      <c r="Z175" s="65">
        <v>4.1790000000000001E-2</v>
      </c>
      <c r="AA175" s="65">
        <v>3.9919999999999997E-2</v>
      </c>
      <c r="AB175" s="65">
        <v>4.5409999999999999E-2</v>
      </c>
      <c r="AC175" s="65">
        <v>5.4080000000000003E-2</v>
      </c>
      <c r="AD175" s="65">
        <v>7.0999999999999994E-2</v>
      </c>
      <c r="AE175" s="65">
        <v>6.9159999999999999E-2</v>
      </c>
      <c r="AF175" s="65">
        <v>5.9749999999999998E-2</v>
      </c>
      <c r="AG175" s="65">
        <v>5.5919999999999997E-2</v>
      </c>
      <c r="AH175" s="65">
        <v>5.8500000000000003E-2</v>
      </c>
      <c r="AI175" s="65">
        <v>8.1930000000000003E-2</v>
      </c>
      <c r="AJ175" s="65">
        <v>7.3899999999999993E-2</v>
      </c>
      <c r="AK175" s="65">
        <v>6.5740000000000007E-2</v>
      </c>
      <c r="AL175" s="65">
        <v>0.13302</v>
      </c>
    </row>
    <row r="176" spans="1:38" x14ac:dyDescent="0.45">
      <c r="A176" s="3" t="s">
        <v>219</v>
      </c>
      <c r="B176" s="3" t="s">
        <v>69</v>
      </c>
      <c r="C176" s="3" t="s">
        <v>791</v>
      </c>
      <c r="D176" s="71">
        <v>1.8569199999999999</v>
      </c>
      <c r="E176" s="71">
        <v>3.6609999999999997E-2</v>
      </c>
      <c r="F176" s="71">
        <v>4.1739999999999999E-2</v>
      </c>
      <c r="G176" s="71">
        <v>4.6629999999999998E-2</v>
      </c>
      <c r="H176" s="71">
        <v>4.7750000000000001E-2</v>
      </c>
      <c r="I176" s="71">
        <v>4.367E-2</v>
      </c>
      <c r="J176" s="71">
        <v>4.3020000000000003E-2</v>
      </c>
      <c r="K176" s="71">
        <v>4.6609999999999999E-2</v>
      </c>
      <c r="L176" s="71">
        <v>5.5019999999999999E-2</v>
      </c>
      <c r="M176" s="71">
        <v>6.9139999999999993E-2</v>
      </c>
      <c r="N176" s="71">
        <v>6.6250000000000003E-2</v>
      </c>
      <c r="O176" s="71">
        <v>5.611E-2</v>
      </c>
      <c r="P176" s="71">
        <v>5.6610000000000001E-2</v>
      </c>
      <c r="Q176" s="71">
        <v>5.8160000000000003E-2</v>
      </c>
      <c r="R176" s="71">
        <v>6.9250000000000006E-2</v>
      </c>
      <c r="S176" s="71">
        <v>5.713E-2</v>
      </c>
      <c r="T176" s="71">
        <v>4.7019999999999999E-2</v>
      </c>
      <c r="U176" s="71">
        <v>7.0940000000000003E-2</v>
      </c>
      <c r="V176" s="65">
        <v>3.5069999999999997E-2</v>
      </c>
      <c r="W176" s="65">
        <v>4.0230000000000002E-2</v>
      </c>
      <c r="X176" s="65">
        <v>4.3799999999999999E-2</v>
      </c>
      <c r="Y176" s="65">
        <v>4.4740000000000002E-2</v>
      </c>
      <c r="Z176" s="65">
        <v>3.9660000000000001E-2</v>
      </c>
      <c r="AA176" s="65">
        <v>3.8440000000000002E-2</v>
      </c>
      <c r="AB176" s="65">
        <v>4.3029999999999999E-2</v>
      </c>
      <c r="AC176" s="65">
        <v>5.16E-2</v>
      </c>
      <c r="AD176" s="65">
        <v>6.4519999999999994E-2</v>
      </c>
      <c r="AE176" s="65">
        <v>6.2120000000000002E-2</v>
      </c>
      <c r="AF176" s="65">
        <v>5.6460000000000003E-2</v>
      </c>
      <c r="AG176" s="65">
        <v>5.5109999999999999E-2</v>
      </c>
      <c r="AH176" s="65">
        <v>5.6430000000000001E-2</v>
      </c>
      <c r="AI176" s="65">
        <v>7.3300000000000004E-2</v>
      </c>
      <c r="AJ176" s="65">
        <v>6.2789999999999999E-2</v>
      </c>
      <c r="AK176" s="65">
        <v>5.5480000000000002E-2</v>
      </c>
      <c r="AL176" s="65">
        <v>0.12248000000000001</v>
      </c>
    </row>
    <row r="177" spans="1:38" x14ac:dyDescent="0.45">
      <c r="A177" s="3" t="s">
        <v>219</v>
      </c>
      <c r="B177" s="3" t="s">
        <v>69</v>
      </c>
      <c r="C177" s="3" t="s">
        <v>792</v>
      </c>
      <c r="D177" s="71">
        <v>1.63615</v>
      </c>
      <c r="E177" s="71">
        <v>3.2883558933605971E-2</v>
      </c>
      <c r="F177" s="71">
        <v>3.6485239814076115E-2</v>
      </c>
      <c r="G177" s="71">
        <v>3.9260793103081677E-2</v>
      </c>
      <c r="H177" s="71">
        <v>4.1298314098884931E-2</v>
      </c>
      <c r="I177" s="71">
        <v>3.3839631919858539E-2</v>
      </c>
      <c r="J177" s="71">
        <v>3.4629086422804232E-2</v>
      </c>
      <c r="K177" s="71">
        <v>3.9230476824124172E-2</v>
      </c>
      <c r="L177" s="71">
        <v>4.4887836695041851E-2</v>
      </c>
      <c r="M177" s="71">
        <v>5.2770967611762004E-2</v>
      </c>
      <c r="N177" s="71">
        <v>5.2595579438669236E-2</v>
      </c>
      <c r="O177" s="71">
        <v>4.8196606008801379E-2</v>
      </c>
      <c r="P177" s="71">
        <v>4.8331283272556723E-2</v>
      </c>
      <c r="Q177" s="71">
        <v>5.3397356467077543E-2</v>
      </c>
      <c r="R177" s="71">
        <v>6.432692104867431E-2</v>
      </c>
      <c r="S177" s="71">
        <v>4.8723254380663911E-2</v>
      </c>
      <c r="T177" s="71">
        <v>4.3203298054012976E-2</v>
      </c>
      <c r="U177" s="71">
        <v>7.3099795906304485E-2</v>
      </c>
      <c r="V177" s="65">
        <v>3.0471188545111345E-2</v>
      </c>
      <c r="W177" s="65">
        <v>3.4865388219884073E-2</v>
      </c>
      <c r="X177" s="65">
        <v>3.7762931565260095E-2</v>
      </c>
      <c r="Y177" s="65">
        <v>4.1299832852453672E-2</v>
      </c>
      <c r="Z177" s="65">
        <v>3.4612067086796212E-2</v>
      </c>
      <c r="AA177" s="65">
        <v>3.3195449030007478E-2</v>
      </c>
      <c r="AB177" s="65">
        <v>3.7057037316892825E-2</v>
      </c>
      <c r="AC177" s="65">
        <v>4.2718003633947198E-2</v>
      </c>
      <c r="AD177" s="65">
        <v>5.1937255524149413E-2</v>
      </c>
      <c r="AE177" s="65">
        <v>5.1219768412777367E-2</v>
      </c>
      <c r="AF177" s="65">
        <v>4.6707529274424175E-2</v>
      </c>
      <c r="AG177" s="65">
        <v>5.0968193796408996E-2</v>
      </c>
      <c r="AH177" s="65">
        <v>5.5111512477155393E-2</v>
      </c>
      <c r="AI177" s="65">
        <v>6.354321763354745E-2</v>
      </c>
      <c r="AJ177" s="65">
        <v>5.4089068920125521E-2</v>
      </c>
      <c r="AK177" s="65">
        <v>5.2997471871865529E-2</v>
      </c>
      <c r="AL177" s="65">
        <v>0.13043408383919328</v>
      </c>
    </row>
    <row r="178" spans="1:38" x14ac:dyDescent="0.45">
      <c r="A178" s="3" t="s">
        <v>219</v>
      </c>
      <c r="B178" s="3" t="s">
        <v>69</v>
      </c>
      <c r="C178" s="3" t="s">
        <v>793</v>
      </c>
      <c r="D178" s="71">
        <v>0.27844999999999998</v>
      </c>
      <c r="E178" s="71">
        <v>3.5831829541305535E-3</v>
      </c>
      <c r="F178" s="71">
        <v>4.6746364028973442E-3</v>
      </c>
      <c r="G178" s="71">
        <v>5.4348132122541658E-3</v>
      </c>
      <c r="H178" s="71">
        <v>5.7546840612707059E-3</v>
      </c>
      <c r="I178" s="71">
        <v>5.5747368439586229E-3</v>
      </c>
      <c r="J178" s="71">
        <v>5.3644392616830358E-3</v>
      </c>
      <c r="K178" s="71">
        <v>5.3946335309646197E-3</v>
      </c>
      <c r="L178" s="71">
        <v>5.9759046400581772E-3</v>
      </c>
      <c r="M178" s="71">
        <v>7.8266687230595881E-3</v>
      </c>
      <c r="N178" s="71">
        <v>7.9368687573028347E-3</v>
      </c>
      <c r="O178" s="71">
        <v>8.6570715971019327E-3</v>
      </c>
      <c r="P178" s="71">
        <v>9.0080577271833169E-3</v>
      </c>
      <c r="Q178" s="71">
        <v>1.105042476884455E-2</v>
      </c>
      <c r="R178" s="71">
        <v>1.3622050095106426E-2</v>
      </c>
      <c r="S178" s="71">
        <v>9.6495481827807289E-3</v>
      </c>
      <c r="T178" s="71">
        <v>8.6077837364712268E-3</v>
      </c>
      <c r="U178" s="71">
        <v>1.5424495504932171E-2</v>
      </c>
      <c r="V178" s="65">
        <v>4.0035891432604852E-3</v>
      </c>
      <c r="W178" s="65">
        <v>4.4797684286227973E-3</v>
      </c>
      <c r="X178" s="65">
        <v>4.8700728754644618E-3</v>
      </c>
      <c r="Y178" s="65">
        <v>5.3067520343068704E-3</v>
      </c>
      <c r="Z178" s="65">
        <v>4.8175998508396926E-3</v>
      </c>
      <c r="AA178" s="65">
        <v>4.4672118742258978E-3</v>
      </c>
      <c r="AB178" s="65">
        <v>4.7970890300584653E-3</v>
      </c>
      <c r="AC178" s="65">
        <v>5.9037686949804892E-3</v>
      </c>
      <c r="AD178" s="65">
        <v>6.575834085793813E-3</v>
      </c>
      <c r="AE178" s="65">
        <v>7.6101753432684747E-3</v>
      </c>
      <c r="AF178" s="65">
        <v>7.8294763674137992E-3</v>
      </c>
      <c r="AG178" s="65">
        <v>8.7222028580180317E-3</v>
      </c>
      <c r="AH178" s="65">
        <v>9.9577536990424435E-3</v>
      </c>
      <c r="AI178" s="65">
        <v>1.3503412228481627E-2</v>
      </c>
      <c r="AJ178" s="65">
        <v>1.0309598385872386E-2</v>
      </c>
      <c r="AK178" s="65">
        <v>1.2176423002650259E-2</v>
      </c>
      <c r="AL178" s="65">
        <v>2.9579272097700001E-2</v>
      </c>
    </row>
    <row r="179" spans="1:38" x14ac:dyDescent="0.45">
      <c r="A179" s="3" t="s">
        <v>219</v>
      </c>
      <c r="B179" s="3" t="s">
        <v>69</v>
      </c>
      <c r="C179" s="3" t="s">
        <v>794</v>
      </c>
      <c r="D179" s="71">
        <v>4.2862499999999999</v>
      </c>
      <c r="E179" s="71">
        <v>8.7605877988810893E-2</v>
      </c>
      <c r="F179" s="71">
        <v>9.6996986031429297E-2</v>
      </c>
      <c r="G179" s="71">
        <v>0.10174744400099775</v>
      </c>
      <c r="H179" s="71">
        <v>0.10949070680255139</v>
      </c>
      <c r="I179" s="71">
        <v>0.10455868700780388</v>
      </c>
      <c r="J179" s="71">
        <v>0.10160806966468303</v>
      </c>
      <c r="K179" s="71">
        <v>0.11552864497737234</v>
      </c>
      <c r="L179" s="71">
        <v>0.13278981317036667</v>
      </c>
      <c r="M179" s="71">
        <v>0.16594254632434166</v>
      </c>
      <c r="N179" s="71">
        <v>0.16624404226205328</v>
      </c>
      <c r="O179" s="71">
        <v>0.13752374785304494</v>
      </c>
      <c r="P179" s="71">
        <v>0.12593442411716496</v>
      </c>
      <c r="Q179" s="71">
        <v>0.12413568228628442</v>
      </c>
      <c r="R179" s="71">
        <v>0.15124968884296047</v>
      </c>
      <c r="S179" s="71">
        <v>0.12721610741902148</v>
      </c>
      <c r="T179" s="71">
        <v>0.10281410561949898</v>
      </c>
      <c r="U179" s="71">
        <v>0.1499534256316146</v>
      </c>
      <c r="V179" s="65">
        <v>8.3056112097804877E-2</v>
      </c>
      <c r="W179" s="65">
        <v>8.8829263737528988E-2</v>
      </c>
      <c r="X179" s="65">
        <v>9.5952485148541891E-2</v>
      </c>
      <c r="Y179" s="65">
        <v>0.1016775356864134</v>
      </c>
      <c r="Z179" s="65">
        <v>9.5023977198742143E-2</v>
      </c>
      <c r="AA179" s="65">
        <v>9.4431788834167224E-2</v>
      </c>
      <c r="AB179" s="65">
        <v>0.10907411819083307</v>
      </c>
      <c r="AC179" s="65">
        <v>0.12664914480694603</v>
      </c>
      <c r="AD179" s="65">
        <v>0.15900297234651628</v>
      </c>
      <c r="AE179" s="65">
        <v>0.15796656937562312</v>
      </c>
      <c r="AF179" s="65">
        <v>0.13524510487468455</v>
      </c>
      <c r="AG179" s="65">
        <v>0.12467981075769265</v>
      </c>
      <c r="AH179" s="65">
        <v>0.12630547831910716</v>
      </c>
      <c r="AI179" s="65">
        <v>0.16219795137569587</v>
      </c>
      <c r="AJ179" s="65">
        <v>0.13884634097371948</v>
      </c>
      <c r="AK179" s="65">
        <v>0.12364924022881112</v>
      </c>
      <c r="AL179" s="65">
        <v>0.26232210604717221</v>
      </c>
    </row>
    <row r="180" spans="1:38" x14ac:dyDescent="0.45">
      <c r="A180" s="3" t="s">
        <v>219</v>
      </c>
      <c r="B180" s="3" t="s">
        <v>69</v>
      </c>
      <c r="C180" s="3" t="s">
        <v>795</v>
      </c>
      <c r="D180" s="71">
        <v>0.60155999999999998</v>
      </c>
      <c r="E180" s="71">
        <v>9.0100000000000006E-3</v>
      </c>
      <c r="F180" s="71">
        <v>1.102E-2</v>
      </c>
      <c r="G180" s="71">
        <v>1.2500000000000001E-2</v>
      </c>
      <c r="H180" s="71">
        <v>1.46E-2</v>
      </c>
      <c r="I180" s="71">
        <v>1.4149999999999999E-2</v>
      </c>
      <c r="J180" s="71">
        <v>1.209E-2</v>
      </c>
      <c r="K180" s="71">
        <v>1.285E-2</v>
      </c>
      <c r="L180" s="71">
        <v>1.585E-2</v>
      </c>
      <c r="M180" s="71">
        <v>2.07E-2</v>
      </c>
      <c r="N180" s="71">
        <v>2.078E-2</v>
      </c>
      <c r="O180" s="71">
        <v>1.9640000000000001E-2</v>
      </c>
      <c r="P180" s="71">
        <v>1.8700000000000001E-2</v>
      </c>
      <c r="Q180" s="71">
        <v>2.0070000000000001E-2</v>
      </c>
      <c r="R180" s="71">
        <v>2.794E-2</v>
      </c>
      <c r="S180" s="71">
        <v>2.068E-2</v>
      </c>
      <c r="T180" s="71">
        <v>1.702E-2</v>
      </c>
      <c r="U180" s="71">
        <v>2.6360000000000001E-2</v>
      </c>
      <c r="V180" s="65">
        <v>8.4100000000000008E-3</v>
      </c>
      <c r="W180" s="65">
        <v>9.9600000000000001E-3</v>
      </c>
      <c r="X180" s="65">
        <v>1.2239999999999999E-2</v>
      </c>
      <c r="Y180" s="65">
        <v>1.366E-2</v>
      </c>
      <c r="Z180" s="65">
        <v>1.3599999999999999E-2</v>
      </c>
      <c r="AA180" s="65">
        <v>1.1039999999999999E-2</v>
      </c>
      <c r="AB180" s="65">
        <v>1.175E-2</v>
      </c>
      <c r="AC180" s="65">
        <v>1.4959999999999999E-2</v>
      </c>
      <c r="AD180" s="65">
        <v>1.9179999999999999E-2</v>
      </c>
      <c r="AE180" s="65">
        <v>1.9810000000000001E-2</v>
      </c>
      <c r="AF180" s="65">
        <v>1.8939999999999999E-2</v>
      </c>
      <c r="AG180" s="65">
        <v>1.8589999999999999E-2</v>
      </c>
      <c r="AH180" s="65">
        <v>1.95E-2</v>
      </c>
      <c r="AI180" s="65">
        <v>2.7359999999999999E-2</v>
      </c>
      <c r="AJ180" s="65">
        <v>2.2849999999999999E-2</v>
      </c>
      <c r="AK180" s="65">
        <v>1.9449999999999999E-2</v>
      </c>
      <c r="AL180" s="65">
        <v>4.6300000000000001E-2</v>
      </c>
    </row>
    <row r="181" spans="1:38" x14ac:dyDescent="0.45">
      <c r="A181" s="3" t="s">
        <v>219</v>
      </c>
      <c r="B181" s="3" t="s">
        <v>69</v>
      </c>
      <c r="C181" s="3" t="s">
        <v>796</v>
      </c>
      <c r="D181" s="71">
        <v>5.4858000000000002</v>
      </c>
      <c r="E181" s="71">
        <v>0.10393059421422986</v>
      </c>
      <c r="F181" s="71">
        <v>0.11690070367474589</v>
      </c>
      <c r="G181" s="71">
        <v>0.12801073494917903</v>
      </c>
      <c r="H181" s="71">
        <v>0.13853087568412822</v>
      </c>
      <c r="I181" s="71">
        <v>0.12447051602814699</v>
      </c>
      <c r="J181" s="71">
        <v>0.12239054730258014</v>
      </c>
      <c r="K181" s="71">
        <v>0.13861067240031275</v>
      </c>
      <c r="L181" s="71">
        <v>0.16146081313526192</v>
      </c>
      <c r="M181" s="71">
        <v>0.20061125097732604</v>
      </c>
      <c r="N181" s="71">
        <v>0.20316123534010946</v>
      </c>
      <c r="O181" s="71">
        <v>0.17367109460516028</v>
      </c>
      <c r="P181" s="71">
        <v>0.16467157935887411</v>
      </c>
      <c r="Q181" s="71">
        <v>0.16904162627052385</v>
      </c>
      <c r="R181" s="71">
        <v>0.20726201720093823</v>
      </c>
      <c r="S181" s="71">
        <v>0.17077154808444098</v>
      </c>
      <c r="T181" s="71">
        <v>0.13649129788897577</v>
      </c>
      <c r="U181" s="71">
        <v>0.20205289288506648</v>
      </c>
      <c r="V181" s="65">
        <v>9.8811640091116162E-2</v>
      </c>
      <c r="W181" s="65">
        <v>0.11353205011389522</v>
      </c>
      <c r="X181" s="65">
        <v>0.12341307517084282</v>
      </c>
      <c r="Y181" s="65">
        <v>0.13057300683371298</v>
      </c>
      <c r="Z181" s="65">
        <v>0.11737239179954442</v>
      </c>
      <c r="AA181" s="65">
        <v>0.11604109339407745</v>
      </c>
      <c r="AB181" s="65">
        <v>0.13491307517084283</v>
      </c>
      <c r="AC181" s="65">
        <v>0.15530430523917996</v>
      </c>
      <c r="AD181" s="65">
        <v>0.19464457858769932</v>
      </c>
      <c r="AE181" s="65">
        <v>0.19780492027334851</v>
      </c>
      <c r="AF181" s="65">
        <v>0.17413382687927106</v>
      </c>
      <c r="AG181" s="65">
        <v>0.16851430523917996</v>
      </c>
      <c r="AH181" s="65">
        <v>0.17347526195899773</v>
      </c>
      <c r="AI181" s="65">
        <v>0.21932779043280182</v>
      </c>
      <c r="AJ181" s="65">
        <v>0.18676676537585424</v>
      </c>
      <c r="AK181" s="65">
        <v>0.16678861047835991</v>
      </c>
      <c r="AL181" s="65">
        <v>0.3523433029612757</v>
      </c>
    </row>
    <row r="182" spans="1:38" x14ac:dyDescent="0.45">
      <c r="A182" s="3" t="s">
        <v>219</v>
      </c>
      <c r="B182" s="3" t="s">
        <v>69</v>
      </c>
      <c r="C182" s="3" t="s">
        <v>797</v>
      </c>
      <c r="D182" s="71">
        <v>0.89751999999999998</v>
      </c>
      <c r="E182" s="71">
        <v>1.4862891693095268E-2</v>
      </c>
      <c r="F182" s="71">
        <v>1.7212758607186494E-2</v>
      </c>
      <c r="G182" s="71">
        <v>1.9672934611550202E-2</v>
      </c>
      <c r="H182" s="71">
        <v>2.2253881273069358E-2</v>
      </c>
      <c r="I182" s="71">
        <v>2.082316432848005E-2</v>
      </c>
      <c r="J182" s="71">
        <v>1.8262938877596713E-2</v>
      </c>
      <c r="K182" s="71">
        <v>2.0402962534344898E-2</v>
      </c>
      <c r="L182" s="71">
        <v>2.3684023020066079E-2</v>
      </c>
      <c r="M182" s="71">
        <v>2.7954907501423553E-2</v>
      </c>
      <c r="N182" s="71">
        <v>2.884425273699593E-2</v>
      </c>
      <c r="O182" s="71">
        <v>2.7664445870043141E-2</v>
      </c>
      <c r="P182" s="71">
        <v>2.9846006575055699E-2</v>
      </c>
      <c r="Q182" s="71">
        <v>3.303729024964204E-2</v>
      </c>
      <c r="R182" s="71">
        <v>4.0618458095998018E-2</v>
      </c>
      <c r="S182" s="71">
        <v>2.763584763487802E-2</v>
      </c>
      <c r="T182" s="71">
        <v>2.3294445870043142E-2</v>
      </c>
      <c r="U182" s="71">
        <v>3.9508790520531391E-2</v>
      </c>
      <c r="V182" s="65">
        <v>1.4189818842385401E-2</v>
      </c>
      <c r="W182" s="65">
        <v>1.5601530387300194E-2</v>
      </c>
      <c r="X182" s="65">
        <v>1.8294399513590558E-2</v>
      </c>
      <c r="Y182" s="65">
        <v>2.1735866474960213E-2</v>
      </c>
      <c r="Z182" s="65">
        <v>2.0041010935906253E-2</v>
      </c>
      <c r="AA182" s="65">
        <v>1.7950358893086275E-2</v>
      </c>
      <c r="AB182" s="65">
        <v>1.9693962999325538E-2</v>
      </c>
      <c r="AC182" s="65">
        <v>2.3455591607111411E-2</v>
      </c>
      <c r="AD182" s="65">
        <v>2.6839672196916086E-2</v>
      </c>
      <c r="AE182" s="65">
        <v>2.7674860855004136E-2</v>
      </c>
      <c r="AF182" s="65">
        <v>2.6669260509799623E-2</v>
      </c>
      <c r="AG182" s="65">
        <v>3.0014381231705658E-2</v>
      </c>
      <c r="AH182" s="65">
        <v>3.1478040449397143E-2</v>
      </c>
      <c r="AI182" s="65">
        <v>3.7962342024911867E-2</v>
      </c>
      <c r="AJ182" s="65">
        <v>2.9753150398197894E-2</v>
      </c>
      <c r="AK182" s="65">
        <v>2.9307418690880823E-2</v>
      </c>
      <c r="AL182" s="65">
        <v>7.1278333989520937E-2</v>
      </c>
    </row>
    <row r="183" spans="1:38" x14ac:dyDescent="0.45">
      <c r="A183" s="2" t="s">
        <v>217</v>
      </c>
      <c r="B183" s="2" t="s">
        <v>70</v>
      </c>
      <c r="C183" s="2" t="s">
        <v>798</v>
      </c>
      <c r="D183" s="72">
        <v>20.543489999999998</v>
      </c>
      <c r="E183" s="72">
        <v>0.40237395508779783</v>
      </c>
      <c r="F183" s="72">
        <v>0.45908461151125446</v>
      </c>
      <c r="G183" s="72">
        <v>0.4859758817863733</v>
      </c>
      <c r="H183" s="72">
        <v>0.53119737800672051</v>
      </c>
      <c r="I183" s="72">
        <v>0.51480597535875727</v>
      </c>
      <c r="J183" s="72">
        <v>0.49400537108346254</v>
      </c>
      <c r="K183" s="72">
        <v>0.5477461948164023</v>
      </c>
      <c r="L183" s="72">
        <v>0.60724747841235471</v>
      </c>
      <c r="M183" s="72">
        <v>0.74618760209495827</v>
      </c>
      <c r="N183" s="72">
        <v>0.75098785345419383</v>
      </c>
      <c r="O183" s="72">
        <v>0.63974938834479511</v>
      </c>
      <c r="P183" s="72">
        <v>0.6055510669103592</v>
      </c>
      <c r="Q183" s="72">
        <v>0.61269855818885854</v>
      </c>
      <c r="R183" s="72">
        <v>0.79938346940930849</v>
      </c>
      <c r="S183" s="72">
        <v>0.6255086987068339</v>
      </c>
      <c r="T183" s="72">
        <v>0.51171845772587166</v>
      </c>
      <c r="U183" s="72">
        <v>0.66247805910169821</v>
      </c>
      <c r="V183" s="8">
        <v>0.3809646492537021</v>
      </c>
      <c r="W183" s="8">
        <v>0.4351832059078829</v>
      </c>
      <c r="X183" s="8">
        <v>0.46613664696948537</v>
      </c>
      <c r="Y183" s="8">
        <v>0.50951309795672961</v>
      </c>
      <c r="Z183" s="8">
        <v>0.49410592592818919</v>
      </c>
      <c r="AA183" s="8">
        <v>0.46263425944728637</v>
      </c>
      <c r="AB183" s="8">
        <v>0.52014624744161997</v>
      </c>
      <c r="AC183" s="8">
        <v>0.58348581753169959</v>
      </c>
      <c r="AD183" s="8">
        <v>0.71571300992831977</v>
      </c>
      <c r="AE183" s="8">
        <v>0.73840247221529531</v>
      </c>
      <c r="AF183" s="8">
        <v>0.64680392769329165</v>
      </c>
      <c r="AG183" s="8">
        <v>0.62836851032270735</v>
      </c>
      <c r="AH183" s="8">
        <v>0.65135223405954645</v>
      </c>
      <c r="AI183" s="8">
        <v>0.85252117982006215</v>
      </c>
      <c r="AJ183" s="8">
        <v>0.68827125612385021</v>
      </c>
      <c r="AK183" s="8">
        <v>0.62026524758268609</v>
      </c>
      <c r="AL183" s="8">
        <v>1.1529223118176459</v>
      </c>
    </row>
    <row r="184" spans="1:38" x14ac:dyDescent="0.45">
      <c r="A184" s="3" t="s">
        <v>219</v>
      </c>
      <c r="B184" s="3" t="s">
        <v>70</v>
      </c>
      <c r="C184" s="3" t="s">
        <v>799</v>
      </c>
      <c r="D184" s="71">
        <v>8.1077399999999997</v>
      </c>
      <c r="E184" s="71">
        <v>0.16800000000000001</v>
      </c>
      <c r="F184" s="71">
        <v>0.18525</v>
      </c>
      <c r="G184" s="71">
        <v>0.19485</v>
      </c>
      <c r="H184" s="71">
        <v>0.21448</v>
      </c>
      <c r="I184" s="71">
        <v>0.20805999999999999</v>
      </c>
      <c r="J184" s="71">
        <v>0.20154</v>
      </c>
      <c r="K184" s="71">
        <v>0.22166</v>
      </c>
      <c r="L184" s="71">
        <v>0.24571999999999999</v>
      </c>
      <c r="M184" s="71">
        <v>0.30591000000000002</v>
      </c>
      <c r="N184" s="71">
        <v>0.31363999999999997</v>
      </c>
      <c r="O184" s="71">
        <v>0.25982</v>
      </c>
      <c r="P184" s="71">
        <v>0.22856000000000001</v>
      </c>
      <c r="Q184" s="71">
        <v>0.22248000000000001</v>
      </c>
      <c r="R184" s="71">
        <v>0.28782000000000002</v>
      </c>
      <c r="S184" s="71">
        <v>0.24227000000000001</v>
      </c>
      <c r="T184" s="71">
        <v>0.19968</v>
      </c>
      <c r="U184" s="71">
        <v>0.23261000000000001</v>
      </c>
      <c r="V184" s="65">
        <v>0.15978999999999999</v>
      </c>
      <c r="W184" s="65">
        <v>0.17632999999999999</v>
      </c>
      <c r="X184" s="65">
        <v>0.18576000000000001</v>
      </c>
      <c r="Y184" s="65">
        <v>0.20305999999999999</v>
      </c>
      <c r="Z184" s="65">
        <v>0.20599999999999999</v>
      </c>
      <c r="AA184" s="65">
        <v>0.19470999999999999</v>
      </c>
      <c r="AB184" s="65">
        <v>0.21792</v>
      </c>
      <c r="AC184" s="65">
        <v>0.24187</v>
      </c>
      <c r="AD184" s="65">
        <v>0.30207000000000001</v>
      </c>
      <c r="AE184" s="65">
        <v>0.31513999999999998</v>
      </c>
      <c r="AF184" s="65">
        <v>0.26327</v>
      </c>
      <c r="AG184" s="65">
        <v>0.23637</v>
      </c>
      <c r="AH184" s="65">
        <v>0.23949000000000001</v>
      </c>
      <c r="AI184" s="65">
        <v>0.32122000000000001</v>
      </c>
      <c r="AJ184" s="65">
        <v>0.27257999999999999</v>
      </c>
      <c r="AK184" s="65">
        <v>0.24251</v>
      </c>
      <c r="AL184" s="65">
        <v>0.39729999999999999</v>
      </c>
    </row>
    <row r="185" spans="1:38" x14ac:dyDescent="0.45">
      <c r="A185" s="3" t="s">
        <v>219</v>
      </c>
      <c r="B185" s="3" t="s">
        <v>70</v>
      </c>
      <c r="C185" s="3" t="s">
        <v>800</v>
      </c>
      <c r="D185" s="71">
        <v>3.7520099999999998</v>
      </c>
      <c r="E185" s="71">
        <v>7.1050000000000002E-2</v>
      </c>
      <c r="F185" s="71">
        <v>8.3549999999999999E-2</v>
      </c>
      <c r="G185" s="71">
        <v>9.0459999999999999E-2</v>
      </c>
      <c r="H185" s="71">
        <v>9.7129999999999994E-2</v>
      </c>
      <c r="I185" s="71">
        <v>9.8879999999999996E-2</v>
      </c>
      <c r="J185" s="71">
        <v>9.1240000000000002E-2</v>
      </c>
      <c r="K185" s="71">
        <v>0.10016</v>
      </c>
      <c r="L185" s="71">
        <v>0.11243</v>
      </c>
      <c r="M185" s="71">
        <v>0.13741</v>
      </c>
      <c r="N185" s="71">
        <v>0.13750999999999999</v>
      </c>
      <c r="O185" s="71">
        <v>0.11513</v>
      </c>
      <c r="P185" s="71">
        <v>0.11069</v>
      </c>
      <c r="Q185" s="71">
        <v>0.11443</v>
      </c>
      <c r="R185" s="71">
        <v>0.15096000000000001</v>
      </c>
      <c r="S185" s="71">
        <v>0.11625000000000001</v>
      </c>
      <c r="T185" s="71">
        <v>9.0260000000000007E-2</v>
      </c>
      <c r="U185" s="71">
        <v>0.11758</v>
      </c>
      <c r="V185" s="65">
        <v>6.5079999999999999E-2</v>
      </c>
      <c r="W185" s="65">
        <v>7.9250000000000001E-2</v>
      </c>
      <c r="X185" s="65">
        <v>8.8940000000000005E-2</v>
      </c>
      <c r="Y185" s="65">
        <v>9.7309999999999994E-2</v>
      </c>
      <c r="Z185" s="65">
        <v>9.0740000000000001E-2</v>
      </c>
      <c r="AA185" s="65">
        <v>8.3409999999999998E-2</v>
      </c>
      <c r="AB185" s="65">
        <v>9.3369999999999995E-2</v>
      </c>
      <c r="AC185" s="65">
        <v>0.10549</v>
      </c>
      <c r="AD185" s="65">
        <v>0.13017000000000001</v>
      </c>
      <c r="AE185" s="65">
        <v>0.13320000000000001</v>
      </c>
      <c r="AF185" s="65">
        <v>0.11738</v>
      </c>
      <c r="AG185" s="65">
        <v>0.11645999999999999</v>
      </c>
      <c r="AH185" s="65">
        <v>0.12164999999999999</v>
      </c>
      <c r="AI185" s="65">
        <v>0.15964999999999999</v>
      </c>
      <c r="AJ185" s="65">
        <v>0.12442</v>
      </c>
      <c r="AK185" s="65">
        <v>0.10965</v>
      </c>
      <c r="AL185" s="65">
        <v>0.20072000000000001</v>
      </c>
    </row>
    <row r="186" spans="1:38" x14ac:dyDescent="0.45">
      <c r="A186" s="3" t="s">
        <v>219</v>
      </c>
      <c r="B186" s="3" t="s">
        <v>70</v>
      </c>
      <c r="C186" s="3" t="s">
        <v>801</v>
      </c>
      <c r="D186" s="71">
        <v>3.8019500000000002</v>
      </c>
      <c r="E186" s="71">
        <v>7.4341824761983297E-2</v>
      </c>
      <c r="F186" s="71">
        <v>8.6072481185439989E-2</v>
      </c>
      <c r="G186" s="71">
        <v>9.1054002087125191E-2</v>
      </c>
      <c r="H186" s="71">
        <v>9.7194495801206718E-2</v>
      </c>
      <c r="I186" s="71">
        <v>9.6473155809885081E-2</v>
      </c>
      <c r="J186" s="71">
        <v>9.4823240757648031E-2</v>
      </c>
      <c r="K186" s="71">
        <v>0.10453362589409655</v>
      </c>
      <c r="L186" s="71">
        <v>0.11434415761034963</v>
      </c>
      <c r="M186" s="71">
        <v>0.13589434394959485</v>
      </c>
      <c r="N186" s="71">
        <v>0.13250440733890553</v>
      </c>
      <c r="O186" s="71">
        <v>0.11199663145256454</v>
      </c>
      <c r="P186" s="71">
        <v>0.11487762079507102</v>
      </c>
      <c r="Q186" s="71">
        <v>0.12178611457983597</v>
      </c>
      <c r="R186" s="71">
        <v>0.15810920875767948</v>
      </c>
      <c r="S186" s="71">
        <v>0.11461531524818726</v>
      </c>
      <c r="T186" s="71">
        <v>9.2425575520357822E-2</v>
      </c>
      <c r="U186" s="71">
        <v>0.127323798450069</v>
      </c>
      <c r="V186" s="65">
        <v>7.3265454542163627E-2</v>
      </c>
      <c r="W186" s="65">
        <v>8.2527076100190527E-2</v>
      </c>
      <c r="X186" s="65">
        <v>8.5889086873331522E-2</v>
      </c>
      <c r="Y186" s="65">
        <v>9.2420838341344957E-2</v>
      </c>
      <c r="Z186" s="65">
        <v>8.8719387466650673E-2</v>
      </c>
      <c r="AA186" s="65">
        <v>8.533853829344018E-2</v>
      </c>
      <c r="AB186" s="65">
        <v>9.6457665710850723E-2</v>
      </c>
      <c r="AC186" s="65">
        <v>0.10861846176246881</v>
      </c>
      <c r="AD186" s="65">
        <v>0.12709197627447377</v>
      </c>
      <c r="AE186" s="65">
        <v>0.12734307317683374</v>
      </c>
      <c r="AF186" s="65">
        <v>0.11373677625098393</v>
      </c>
      <c r="AG186" s="65">
        <v>0.11822911128424578</v>
      </c>
      <c r="AH186" s="65">
        <v>0.12865079175185415</v>
      </c>
      <c r="AI186" s="65">
        <v>0.15953687693544683</v>
      </c>
      <c r="AJ186" s="65">
        <v>0.1194316527584655</v>
      </c>
      <c r="AK186" s="65">
        <v>0.10527380527499383</v>
      </c>
      <c r="AL186" s="65">
        <v>0.22104942720226148</v>
      </c>
    </row>
    <row r="187" spans="1:38" x14ac:dyDescent="0.45">
      <c r="A187" s="3" t="s">
        <v>219</v>
      </c>
      <c r="B187" s="3" t="s">
        <v>70</v>
      </c>
      <c r="C187" s="3" t="s">
        <v>802</v>
      </c>
      <c r="D187" s="71">
        <v>3.3938299999999999</v>
      </c>
      <c r="E187" s="71">
        <v>6.1879999999999998E-2</v>
      </c>
      <c r="F187" s="71">
        <v>7.3050000000000004E-2</v>
      </c>
      <c r="G187" s="71">
        <v>7.6730000000000007E-2</v>
      </c>
      <c r="H187" s="71">
        <v>8.4290000000000004E-2</v>
      </c>
      <c r="I187" s="71">
        <v>8.1839999999999996E-2</v>
      </c>
      <c r="J187" s="71">
        <v>7.8509999999999996E-2</v>
      </c>
      <c r="K187" s="71">
        <v>8.7520000000000001E-2</v>
      </c>
      <c r="L187" s="71">
        <v>9.5699999999999993E-2</v>
      </c>
      <c r="M187" s="71">
        <v>0.11700000000000001</v>
      </c>
      <c r="N187" s="71">
        <v>0.11836000000000001</v>
      </c>
      <c r="O187" s="71">
        <v>0.10852000000000001</v>
      </c>
      <c r="P187" s="71">
        <v>0.10525</v>
      </c>
      <c r="Q187" s="71">
        <v>0.10847</v>
      </c>
      <c r="R187" s="71">
        <v>0.13936000000000001</v>
      </c>
      <c r="S187" s="71">
        <v>0.10512000000000001</v>
      </c>
      <c r="T187" s="71">
        <v>8.7709999999999996E-2</v>
      </c>
      <c r="U187" s="71">
        <v>0.12023</v>
      </c>
      <c r="V187" s="65">
        <v>5.7520000000000002E-2</v>
      </c>
      <c r="W187" s="65">
        <v>6.7019999999999996E-2</v>
      </c>
      <c r="X187" s="65">
        <v>7.3139999999999997E-2</v>
      </c>
      <c r="Y187" s="65">
        <v>8.0009999999999998E-2</v>
      </c>
      <c r="Z187" s="65">
        <v>7.9600000000000004E-2</v>
      </c>
      <c r="AA187" s="65">
        <v>7.2459999999999997E-2</v>
      </c>
      <c r="AB187" s="65">
        <v>8.0750000000000002E-2</v>
      </c>
      <c r="AC187" s="65">
        <v>8.9950000000000002E-2</v>
      </c>
      <c r="AD187" s="65">
        <v>0.10924</v>
      </c>
      <c r="AE187" s="65">
        <v>0.11426</v>
      </c>
      <c r="AF187" s="65">
        <v>0.1074</v>
      </c>
      <c r="AG187" s="65">
        <v>0.10978</v>
      </c>
      <c r="AH187" s="65">
        <v>0.11292000000000001</v>
      </c>
      <c r="AI187" s="65">
        <v>0.14630000000000001</v>
      </c>
      <c r="AJ187" s="65">
        <v>0.11688</v>
      </c>
      <c r="AK187" s="65">
        <v>0.10841000000000001</v>
      </c>
      <c r="AL187" s="65">
        <v>0.21865000000000001</v>
      </c>
    </row>
    <row r="188" spans="1:38" x14ac:dyDescent="0.45">
      <c r="A188" s="3" t="s">
        <v>219</v>
      </c>
      <c r="B188" s="3" t="s">
        <v>70</v>
      </c>
      <c r="C188" s="3" t="s">
        <v>803</v>
      </c>
      <c r="D188" s="71">
        <v>1.4879599999999999</v>
      </c>
      <c r="E188" s="71">
        <v>2.7102130325814537E-2</v>
      </c>
      <c r="F188" s="71">
        <v>3.1162130325814538E-2</v>
      </c>
      <c r="G188" s="71">
        <v>3.288187969924812E-2</v>
      </c>
      <c r="H188" s="71">
        <v>3.8102882205513784E-2</v>
      </c>
      <c r="I188" s="71">
        <v>2.9552819548872181E-2</v>
      </c>
      <c r="J188" s="71">
        <v>2.7892130325814536E-2</v>
      </c>
      <c r="K188" s="71">
        <v>3.3872568922305765E-2</v>
      </c>
      <c r="L188" s="71">
        <v>3.9053320802005013E-2</v>
      </c>
      <c r="M188" s="71">
        <v>4.9973258145363408E-2</v>
      </c>
      <c r="N188" s="71">
        <v>4.8973446115288227E-2</v>
      </c>
      <c r="O188" s="71">
        <v>4.4282756892230574E-2</v>
      </c>
      <c r="P188" s="71">
        <v>4.6173446115288223E-2</v>
      </c>
      <c r="Q188" s="71">
        <v>4.553244360902256E-2</v>
      </c>
      <c r="R188" s="71">
        <v>6.3134260651629068E-2</v>
      </c>
      <c r="S188" s="71">
        <v>4.725338345864661E-2</v>
      </c>
      <c r="T188" s="71">
        <v>4.1642882205513786E-2</v>
      </c>
      <c r="U188" s="71">
        <v>6.4734260651629072E-2</v>
      </c>
      <c r="V188" s="65">
        <v>2.530919471153846E-2</v>
      </c>
      <c r="W188" s="65">
        <v>3.005612980769231E-2</v>
      </c>
      <c r="X188" s="65">
        <v>3.2407560096153851E-2</v>
      </c>
      <c r="Y188" s="65">
        <v>3.6712259615384615E-2</v>
      </c>
      <c r="Z188" s="65">
        <v>2.904653846153846E-2</v>
      </c>
      <c r="AA188" s="65">
        <v>2.6715721153846152E-2</v>
      </c>
      <c r="AB188" s="65">
        <v>3.1648581730769232E-2</v>
      </c>
      <c r="AC188" s="65">
        <v>3.755735576923077E-2</v>
      </c>
      <c r="AD188" s="65">
        <v>4.714103365384615E-2</v>
      </c>
      <c r="AE188" s="65">
        <v>4.845939903846154E-2</v>
      </c>
      <c r="AF188" s="65">
        <v>4.5017151442307696E-2</v>
      </c>
      <c r="AG188" s="65">
        <v>4.7529399038461539E-2</v>
      </c>
      <c r="AH188" s="65">
        <v>4.8641442307692302E-2</v>
      </c>
      <c r="AI188" s="65">
        <v>6.5814302884615386E-2</v>
      </c>
      <c r="AJ188" s="65">
        <v>5.4959603365384621E-2</v>
      </c>
      <c r="AK188" s="65">
        <v>5.4421442307692303E-2</v>
      </c>
      <c r="AL188" s="65">
        <v>0.11520288461538461</v>
      </c>
    </row>
    <row r="189" spans="1:38" x14ac:dyDescent="0.45">
      <c r="A189" s="2" t="s">
        <v>217</v>
      </c>
      <c r="B189" s="2" t="s">
        <v>71</v>
      </c>
      <c r="C189" s="2" t="s">
        <v>804</v>
      </c>
      <c r="D189" s="72">
        <v>37.430149999999998</v>
      </c>
      <c r="E189" s="72">
        <v>0.73830757220221466</v>
      </c>
      <c r="F189" s="72">
        <v>0.82336993344909992</v>
      </c>
      <c r="G189" s="72">
        <v>0.86095169905999558</v>
      </c>
      <c r="H189" s="72">
        <v>0.91889381706588891</v>
      </c>
      <c r="I189" s="72">
        <v>0.90579819172935194</v>
      </c>
      <c r="J189" s="72">
        <v>0.94310942655081909</v>
      </c>
      <c r="K189" s="72">
        <v>1.0725713300790487</v>
      </c>
      <c r="L189" s="72">
        <v>1.1647932390322899</v>
      </c>
      <c r="M189" s="72">
        <v>1.3917674478910491</v>
      </c>
      <c r="N189" s="72">
        <v>1.4167707475488245</v>
      </c>
      <c r="O189" s="72">
        <v>1.219959456529967</v>
      </c>
      <c r="P189" s="72">
        <v>1.1412505083212723</v>
      </c>
      <c r="Q189" s="72">
        <v>1.1733254671739353</v>
      </c>
      <c r="R189" s="72">
        <v>1.4650764119088109</v>
      </c>
      <c r="S189" s="72">
        <v>1.1344967391347094</v>
      </c>
      <c r="T189" s="72">
        <v>0.94054449618454006</v>
      </c>
      <c r="U189" s="72">
        <v>1.1764635161381825</v>
      </c>
      <c r="V189" s="8">
        <v>0.69743691687145959</v>
      </c>
      <c r="W189" s="8">
        <v>0.78246297364992545</v>
      </c>
      <c r="X189" s="8">
        <v>0.81655678623245631</v>
      </c>
      <c r="Y189" s="8">
        <v>0.86112767314321348</v>
      </c>
      <c r="Z189" s="8">
        <v>0.82288848239316936</v>
      </c>
      <c r="AA189" s="8">
        <v>0.83229546881824079</v>
      </c>
      <c r="AB189" s="8">
        <v>0.97403090093294931</v>
      </c>
      <c r="AC189" s="8">
        <v>1.0868886967560125</v>
      </c>
      <c r="AD189" s="8">
        <v>1.3015656974015981</v>
      </c>
      <c r="AE189" s="8">
        <v>1.3405541848702691</v>
      </c>
      <c r="AF189" s="8">
        <v>1.1690781769207113</v>
      </c>
      <c r="AG189" s="8">
        <v>1.1252086853223238</v>
      </c>
      <c r="AH189" s="8">
        <v>1.1766932129921324</v>
      </c>
      <c r="AI189" s="8">
        <v>1.5193307284170909</v>
      </c>
      <c r="AJ189" s="8">
        <v>1.2525879957652679</v>
      </c>
      <c r="AK189" s="8">
        <v>1.117508693823104</v>
      </c>
      <c r="AL189" s="8">
        <v>2.066484725690076</v>
      </c>
    </row>
    <row r="190" spans="1:38" x14ac:dyDescent="0.45">
      <c r="A190" s="3" t="s">
        <v>219</v>
      </c>
      <c r="B190" s="3" t="s">
        <v>71</v>
      </c>
      <c r="C190" s="3" t="s">
        <v>805</v>
      </c>
      <c r="D190" s="71">
        <v>0.65634000000000003</v>
      </c>
      <c r="E190" s="71">
        <v>7.3075722022147476E-3</v>
      </c>
      <c r="F190" s="71">
        <v>9.4499334490999645E-3</v>
      </c>
      <c r="G190" s="71">
        <v>1.1261699059995528E-2</v>
      </c>
      <c r="H190" s="71">
        <v>1.3593817065888978E-2</v>
      </c>
      <c r="I190" s="71">
        <v>1.0428191729351874E-2</v>
      </c>
      <c r="J190" s="71">
        <v>9.7494265508188942E-3</v>
      </c>
      <c r="K190" s="71">
        <v>1.1361330079048548E-2</v>
      </c>
      <c r="L190" s="71">
        <v>1.3223239032290142E-2</v>
      </c>
      <c r="M190" s="71">
        <v>1.8627447891049091E-2</v>
      </c>
      <c r="N190" s="71">
        <v>2.2130747548824728E-2</v>
      </c>
      <c r="O190" s="71">
        <v>2.0109456529966957E-2</v>
      </c>
      <c r="P190" s="71">
        <v>2.1000508321272426E-2</v>
      </c>
      <c r="Q190" s="71">
        <v>2.435546717393525E-2</v>
      </c>
      <c r="R190" s="71">
        <v>3.5706411908810999E-2</v>
      </c>
      <c r="S190" s="71">
        <v>2.8456739134709377E-2</v>
      </c>
      <c r="T190" s="71">
        <v>2.4764496184540068E-2</v>
      </c>
      <c r="U190" s="71">
        <v>3.2773516138182419E-2</v>
      </c>
      <c r="V190" s="65">
        <v>7.1369168714595877E-3</v>
      </c>
      <c r="W190" s="65">
        <v>9.5529736499253507E-3</v>
      </c>
      <c r="X190" s="65">
        <v>1.1116786232456353E-2</v>
      </c>
      <c r="Y190" s="65">
        <v>1.2827673143213541E-2</v>
      </c>
      <c r="Z190" s="65">
        <v>9.8984823931692889E-3</v>
      </c>
      <c r="AA190" s="65">
        <v>7.3154688182408348E-3</v>
      </c>
      <c r="AB190" s="65">
        <v>1.0120900932949208E-2</v>
      </c>
      <c r="AC190" s="65">
        <v>1.26886967560125E-2</v>
      </c>
      <c r="AD190" s="65">
        <v>1.7305697401598152E-2</v>
      </c>
      <c r="AE190" s="65">
        <v>2.0444184870269E-2</v>
      </c>
      <c r="AF190" s="65">
        <v>1.910817692071122E-2</v>
      </c>
      <c r="AG190" s="65">
        <v>1.9488685322323698E-2</v>
      </c>
      <c r="AH190" s="65">
        <v>2.4913212992132346E-2</v>
      </c>
      <c r="AI190" s="65">
        <v>3.7300728417090812E-2</v>
      </c>
      <c r="AJ190" s="65">
        <v>3.2907995765268087E-2</v>
      </c>
      <c r="AK190" s="65">
        <v>2.9958693823103941E-2</v>
      </c>
      <c r="AL190" s="65">
        <v>5.9954725690076087E-2</v>
      </c>
    </row>
    <row r="191" spans="1:38" x14ac:dyDescent="0.45">
      <c r="A191" s="3" t="s">
        <v>219</v>
      </c>
      <c r="B191" s="3" t="s">
        <v>71</v>
      </c>
      <c r="C191" s="3" t="s">
        <v>806</v>
      </c>
      <c r="D191" s="71">
        <v>1.075</v>
      </c>
      <c r="E191" s="71">
        <v>1.223E-2</v>
      </c>
      <c r="F191" s="71">
        <v>1.5129999999999999E-2</v>
      </c>
      <c r="G191" s="71">
        <v>1.779E-2</v>
      </c>
      <c r="H191" s="71">
        <v>2.0410000000000001E-2</v>
      </c>
      <c r="I191" s="71">
        <v>1.8530000000000001E-2</v>
      </c>
      <c r="J191" s="71">
        <v>1.636E-2</v>
      </c>
      <c r="K191" s="71">
        <v>1.883E-2</v>
      </c>
      <c r="L191" s="71">
        <v>2.103E-2</v>
      </c>
      <c r="M191" s="71">
        <v>3.092E-2</v>
      </c>
      <c r="N191" s="71">
        <v>3.6540000000000003E-2</v>
      </c>
      <c r="O191" s="71">
        <v>3.3369999999999997E-2</v>
      </c>
      <c r="P191" s="71">
        <v>3.193E-2</v>
      </c>
      <c r="Q191" s="71">
        <v>3.542E-2</v>
      </c>
      <c r="R191" s="71">
        <v>5.3150000000000003E-2</v>
      </c>
      <c r="S191" s="71">
        <v>4.863E-2</v>
      </c>
      <c r="T191" s="71">
        <v>4.2040000000000001E-2</v>
      </c>
      <c r="U191" s="71">
        <v>4.7379999999999999E-2</v>
      </c>
      <c r="V191" s="65">
        <v>1.1900000000000001E-2</v>
      </c>
      <c r="W191" s="65">
        <v>1.477E-2</v>
      </c>
      <c r="X191" s="65">
        <v>1.721E-2</v>
      </c>
      <c r="Y191" s="65">
        <v>1.9519999999999999E-2</v>
      </c>
      <c r="Z191" s="65">
        <v>1.8749999999999999E-2</v>
      </c>
      <c r="AA191" s="65">
        <v>1.6570000000000001E-2</v>
      </c>
      <c r="AB191" s="65">
        <v>1.7649999999999999E-2</v>
      </c>
      <c r="AC191" s="65">
        <v>2.172E-2</v>
      </c>
      <c r="AD191" s="65">
        <v>2.9929999999999998E-2</v>
      </c>
      <c r="AE191" s="65">
        <v>3.7139999999999999E-2</v>
      </c>
      <c r="AF191" s="65">
        <v>3.3320000000000002E-2</v>
      </c>
      <c r="AG191" s="65">
        <v>3.338E-2</v>
      </c>
      <c r="AH191" s="65">
        <v>3.7350000000000001E-2</v>
      </c>
      <c r="AI191" s="65">
        <v>5.9990000000000002E-2</v>
      </c>
      <c r="AJ191" s="65">
        <v>6.0170000000000001E-2</v>
      </c>
      <c r="AK191" s="65">
        <v>5.4330000000000003E-2</v>
      </c>
      <c r="AL191" s="65">
        <v>9.1609999999999997E-2</v>
      </c>
    </row>
    <row r="192" spans="1:38" x14ac:dyDescent="0.45">
      <c r="A192" s="3" t="s">
        <v>219</v>
      </c>
      <c r="B192" s="3" t="s">
        <v>71</v>
      </c>
      <c r="C192" s="3" t="s">
        <v>807</v>
      </c>
      <c r="D192" s="71">
        <v>6.6330099999999996</v>
      </c>
      <c r="E192" s="71">
        <v>0.1258</v>
      </c>
      <c r="F192" s="71">
        <v>0.14396</v>
      </c>
      <c r="G192" s="71">
        <v>0.15137999999999999</v>
      </c>
      <c r="H192" s="71">
        <v>0.16656000000000001</v>
      </c>
      <c r="I192" s="71">
        <v>0.16458999999999999</v>
      </c>
      <c r="J192" s="71">
        <v>0.17063999999999999</v>
      </c>
      <c r="K192" s="71">
        <v>0.18862000000000001</v>
      </c>
      <c r="L192" s="71">
        <v>0.20699999999999999</v>
      </c>
      <c r="M192" s="71">
        <v>0.25185999999999997</v>
      </c>
      <c r="N192" s="71">
        <v>0.25946000000000002</v>
      </c>
      <c r="O192" s="71">
        <v>0.22420999999999999</v>
      </c>
      <c r="P192" s="71">
        <v>0.20080000000000001</v>
      </c>
      <c r="Q192" s="71">
        <v>0.20524000000000001</v>
      </c>
      <c r="R192" s="71">
        <v>0.25258000000000003</v>
      </c>
      <c r="S192" s="71">
        <v>0.20407</v>
      </c>
      <c r="T192" s="71">
        <v>0.16835</v>
      </c>
      <c r="U192" s="71">
        <v>0.19858000000000001</v>
      </c>
      <c r="V192" s="65">
        <v>0.1231</v>
      </c>
      <c r="W192" s="65">
        <v>0.13649</v>
      </c>
      <c r="X192" s="65">
        <v>0.14516000000000001</v>
      </c>
      <c r="Y192" s="65">
        <v>0.15339</v>
      </c>
      <c r="Z192" s="65">
        <v>0.14321</v>
      </c>
      <c r="AA192" s="65">
        <v>0.14573</v>
      </c>
      <c r="AB192" s="65">
        <v>0.16488</v>
      </c>
      <c r="AC192" s="65">
        <v>0.19231999999999999</v>
      </c>
      <c r="AD192" s="65">
        <v>0.23547000000000001</v>
      </c>
      <c r="AE192" s="65">
        <v>0.24384</v>
      </c>
      <c r="AF192" s="65">
        <v>0.21299000000000001</v>
      </c>
      <c r="AG192" s="65">
        <v>0.19799</v>
      </c>
      <c r="AH192" s="65">
        <v>0.20605000000000001</v>
      </c>
      <c r="AI192" s="65">
        <v>0.26733000000000001</v>
      </c>
      <c r="AJ192" s="65">
        <v>0.22900000000000001</v>
      </c>
      <c r="AK192" s="65">
        <v>0.20133000000000001</v>
      </c>
      <c r="AL192" s="65">
        <v>0.35103000000000001</v>
      </c>
    </row>
    <row r="193" spans="1:38" x14ac:dyDescent="0.45">
      <c r="A193" s="3" t="s">
        <v>219</v>
      </c>
      <c r="B193" s="3" t="s">
        <v>71</v>
      </c>
      <c r="C193" s="3" t="s">
        <v>808</v>
      </c>
      <c r="D193" s="71">
        <v>3.8850799999999999</v>
      </c>
      <c r="E193" s="71">
        <v>7.6550000000000007E-2</v>
      </c>
      <c r="F193" s="71">
        <v>8.6790000000000006E-2</v>
      </c>
      <c r="G193" s="71">
        <v>9.2910000000000006E-2</v>
      </c>
      <c r="H193" s="71">
        <v>9.8830000000000001E-2</v>
      </c>
      <c r="I193" s="71">
        <v>9.7509999999999999E-2</v>
      </c>
      <c r="J193" s="71">
        <v>9.5810000000000006E-2</v>
      </c>
      <c r="K193" s="71">
        <v>0.11224000000000001</v>
      </c>
      <c r="L193" s="71">
        <v>0.1225</v>
      </c>
      <c r="M193" s="71">
        <v>0.14743999999999999</v>
      </c>
      <c r="N193" s="71">
        <v>0.15390999999999999</v>
      </c>
      <c r="O193" s="71">
        <v>0.13197</v>
      </c>
      <c r="P193" s="71">
        <v>0.11881</v>
      </c>
      <c r="Q193" s="71">
        <v>0.12250999999999999</v>
      </c>
      <c r="R193" s="71">
        <v>0.14971999999999999</v>
      </c>
      <c r="S193" s="71">
        <v>0.1128</v>
      </c>
      <c r="T193" s="71">
        <v>9.5920000000000005E-2</v>
      </c>
      <c r="U193" s="71">
        <v>0.10453999999999999</v>
      </c>
      <c r="V193" s="65">
        <v>7.2569999999999996E-2</v>
      </c>
      <c r="W193" s="65">
        <v>8.43E-2</v>
      </c>
      <c r="X193" s="65">
        <v>8.9550000000000005E-2</v>
      </c>
      <c r="Y193" s="65">
        <v>9.5490000000000005E-2</v>
      </c>
      <c r="Z193" s="65">
        <v>8.9039999999999994E-2</v>
      </c>
      <c r="AA193" s="65">
        <v>8.5260000000000002E-2</v>
      </c>
      <c r="AB193" s="65">
        <v>0.10065</v>
      </c>
      <c r="AC193" s="65">
        <v>0.111</v>
      </c>
      <c r="AD193" s="65">
        <v>0.13674</v>
      </c>
      <c r="AE193" s="65">
        <v>0.14433000000000001</v>
      </c>
      <c r="AF193" s="65">
        <v>0.12670000000000001</v>
      </c>
      <c r="AG193" s="65">
        <v>0.11867999999999999</v>
      </c>
      <c r="AH193" s="65">
        <v>0.12313</v>
      </c>
      <c r="AI193" s="65">
        <v>0.15323000000000001</v>
      </c>
      <c r="AJ193" s="65">
        <v>0.12784999999999999</v>
      </c>
      <c r="AK193" s="65">
        <v>0.11283</v>
      </c>
      <c r="AL193" s="65">
        <v>0.19297</v>
      </c>
    </row>
    <row r="194" spans="1:38" x14ac:dyDescent="0.45">
      <c r="A194" s="3" t="s">
        <v>219</v>
      </c>
      <c r="B194" s="3" t="s">
        <v>71</v>
      </c>
      <c r="C194" s="3" t="s">
        <v>809</v>
      </c>
      <c r="D194" s="71">
        <v>7.0628700000000002</v>
      </c>
      <c r="E194" s="71">
        <v>0.13358</v>
      </c>
      <c r="F194" s="71">
        <v>0.14638000000000001</v>
      </c>
      <c r="G194" s="71">
        <v>0.15132000000000001</v>
      </c>
      <c r="H194" s="71">
        <v>0.16682</v>
      </c>
      <c r="I194" s="71">
        <v>0.17269000000000001</v>
      </c>
      <c r="J194" s="71">
        <v>0.17621999999999999</v>
      </c>
      <c r="K194" s="71">
        <v>0.19388</v>
      </c>
      <c r="L194" s="71">
        <v>0.21107999999999999</v>
      </c>
      <c r="M194" s="71">
        <v>0.25946999999999998</v>
      </c>
      <c r="N194" s="71">
        <v>0.27207999999999999</v>
      </c>
      <c r="O194" s="71">
        <v>0.23225999999999999</v>
      </c>
      <c r="P194" s="71">
        <v>0.21314</v>
      </c>
      <c r="Q194" s="71">
        <v>0.21149000000000001</v>
      </c>
      <c r="R194" s="71">
        <v>0.27522000000000002</v>
      </c>
      <c r="S194" s="71">
        <v>0.21457999999999999</v>
      </c>
      <c r="T194" s="71">
        <v>0.18568999999999999</v>
      </c>
      <c r="U194" s="71">
        <v>0.22724</v>
      </c>
      <c r="V194" s="65">
        <v>0.12551999999999999</v>
      </c>
      <c r="W194" s="65">
        <v>0.13736999999999999</v>
      </c>
      <c r="X194" s="65">
        <v>0.14513000000000001</v>
      </c>
      <c r="Y194" s="65">
        <v>0.15562999999999999</v>
      </c>
      <c r="Z194" s="65">
        <v>0.16117999999999999</v>
      </c>
      <c r="AA194" s="65">
        <v>0.15934000000000001</v>
      </c>
      <c r="AB194" s="65">
        <v>0.18351000000000001</v>
      </c>
      <c r="AC194" s="65">
        <v>0.20399</v>
      </c>
      <c r="AD194" s="65">
        <v>0.24818999999999999</v>
      </c>
      <c r="AE194" s="65">
        <v>0.26443</v>
      </c>
      <c r="AF194" s="65">
        <v>0.23225000000000001</v>
      </c>
      <c r="AG194" s="65">
        <v>0.21467</v>
      </c>
      <c r="AH194" s="65">
        <v>0.21625</v>
      </c>
      <c r="AI194" s="65">
        <v>0.29038999999999998</v>
      </c>
      <c r="AJ194" s="65">
        <v>0.24701000000000001</v>
      </c>
      <c r="AK194" s="65">
        <v>0.22739000000000001</v>
      </c>
      <c r="AL194" s="65">
        <v>0.40748000000000001</v>
      </c>
    </row>
    <row r="195" spans="1:38" x14ac:dyDescent="0.45">
      <c r="A195" s="3" t="s">
        <v>219</v>
      </c>
      <c r="B195" s="3" t="s">
        <v>71</v>
      </c>
      <c r="C195" s="3" t="s">
        <v>810</v>
      </c>
      <c r="D195" s="71">
        <v>4.6900000000000004</v>
      </c>
      <c r="E195" s="71">
        <v>8.9029999999999998E-2</v>
      </c>
      <c r="F195" s="71">
        <v>0.10573</v>
      </c>
      <c r="G195" s="71">
        <v>0.11044</v>
      </c>
      <c r="H195" s="71">
        <v>0.11751</v>
      </c>
      <c r="I195" s="71">
        <v>0.11012</v>
      </c>
      <c r="J195" s="71">
        <v>0.11106000000000001</v>
      </c>
      <c r="K195" s="71">
        <v>0.12962000000000001</v>
      </c>
      <c r="L195" s="71">
        <v>0.14337</v>
      </c>
      <c r="M195" s="71">
        <v>0.17127999999999999</v>
      </c>
      <c r="N195" s="71">
        <v>0.16866</v>
      </c>
      <c r="O195" s="71">
        <v>0.14735000000000001</v>
      </c>
      <c r="P195" s="71">
        <v>0.14499000000000001</v>
      </c>
      <c r="Q195" s="71">
        <v>0.15067</v>
      </c>
      <c r="R195" s="71">
        <v>0.18659000000000001</v>
      </c>
      <c r="S195" s="71">
        <v>0.14538000000000001</v>
      </c>
      <c r="T195" s="71">
        <v>0.11913</v>
      </c>
      <c r="U195" s="71">
        <v>0.15590999999999999</v>
      </c>
      <c r="V195" s="65">
        <v>8.5720000000000005E-2</v>
      </c>
      <c r="W195" s="65">
        <v>0.10101</v>
      </c>
      <c r="X195" s="65">
        <v>0.10310999999999999</v>
      </c>
      <c r="Y195" s="65">
        <v>0.10947</v>
      </c>
      <c r="Z195" s="65">
        <v>0.10197000000000001</v>
      </c>
      <c r="AA195" s="65">
        <v>0.10353</v>
      </c>
      <c r="AB195" s="65">
        <v>0.12232999999999999</v>
      </c>
      <c r="AC195" s="65">
        <v>0.13675000000000001</v>
      </c>
      <c r="AD195" s="65">
        <v>0.16127</v>
      </c>
      <c r="AE195" s="65">
        <v>0.15986</v>
      </c>
      <c r="AF195" s="65">
        <v>0.14385000000000001</v>
      </c>
      <c r="AG195" s="65">
        <v>0.14446000000000001</v>
      </c>
      <c r="AH195" s="65">
        <v>0.15445999999999999</v>
      </c>
      <c r="AI195" s="65">
        <v>0.19686000000000001</v>
      </c>
      <c r="AJ195" s="65">
        <v>0.1573</v>
      </c>
      <c r="AK195" s="65">
        <v>0.13791</v>
      </c>
      <c r="AL195" s="65">
        <v>0.26329999999999998</v>
      </c>
    </row>
    <row r="196" spans="1:38" x14ac:dyDescent="0.45">
      <c r="A196" s="3" t="s">
        <v>219</v>
      </c>
      <c r="B196" s="3" t="s">
        <v>71</v>
      </c>
      <c r="C196" s="3" t="s">
        <v>811</v>
      </c>
      <c r="D196" s="71">
        <v>4.7568299999999999</v>
      </c>
      <c r="E196" s="71">
        <v>0.10617</v>
      </c>
      <c r="F196" s="71">
        <v>0.11509999999999999</v>
      </c>
      <c r="G196" s="71">
        <v>0.11709</v>
      </c>
      <c r="H196" s="71">
        <v>0.11747</v>
      </c>
      <c r="I196" s="71">
        <v>0.11967</v>
      </c>
      <c r="J196" s="71">
        <v>0.13425999999999999</v>
      </c>
      <c r="K196" s="71">
        <v>0.15518000000000001</v>
      </c>
      <c r="L196" s="71">
        <v>0.16322</v>
      </c>
      <c r="M196" s="71">
        <v>0.18412999999999999</v>
      </c>
      <c r="N196" s="71">
        <v>0.16811999999999999</v>
      </c>
      <c r="O196" s="71">
        <v>0.14327999999999999</v>
      </c>
      <c r="P196" s="71">
        <v>0.14468</v>
      </c>
      <c r="Q196" s="71">
        <v>0.15964</v>
      </c>
      <c r="R196" s="71">
        <v>0.19145999999999999</v>
      </c>
      <c r="S196" s="71">
        <v>0.13469999999999999</v>
      </c>
      <c r="T196" s="71">
        <v>0.10145</v>
      </c>
      <c r="U196" s="71">
        <v>0.14052999999999999</v>
      </c>
      <c r="V196" s="65">
        <v>9.9059999999999995E-2</v>
      </c>
      <c r="W196" s="65">
        <v>0.10911999999999999</v>
      </c>
      <c r="X196" s="65">
        <v>0.11017</v>
      </c>
      <c r="Y196" s="65">
        <v>0.11063000000000001</v>
      </c>
      <c r="Z196" s="65">
        <v>0.10477</v>
      </c>
      <c r="AA196" s="65">
        <v>0.11167000000000001</v>
      </c>
      <c r="AB196" s="65">
        <v>0.13585</v>
      </c>
      <c r="AC196" s="65">
        <v>0.14649000000000001</v>
      </c>
      <c r="AD196" s="65">
        <v>0.16402</v>
      </c>
      <c r="AE196" s="65">
        <v>0.15428</v>
      </c>
      <c r="AF196" s="65">
        <v>0.13485</v>
      </c>
      <c r="AG196" s="65">
        <v>0.14249999999999999</v>
      </c>
      <c r="AH196" s="65">
        <v>0.15457000000000001</v>
      </c>
      <c r="AI196" s="65">
        <v>0.18784000000000001</v>
      </c>
      <c r="AJ196" s="65">
        <v>0.13317000000000001</v>
      </c>
      <c r="AK196" s="65">
        <v>0.11673</v>
      </c>
      <c r="AL196" s="65">
        <v>0.24496000000000001</v>
      </c>
    </row>
    <row r="197" spans="1:38" x14ac:dyDescent="0.45">
      <c r="A197" s="3" t="s">
        <v>219</v>
      </c>
      <c r="B197" s="3" t="s">
        <v>71</v>
      </c>
      <c r="C197" s="3" t="s">
        <v>812</v>
      </c>
      <c r="D197" s="71">
        <v>8.6710200000000004</v>
      </c>
      <c r="E197" s="71">
        <v>0.18764</v>
      </c>
      <c r="F197" s="71">
        <v>0.20083000000000001</v>
      </c>
      <c r="G197" s="71">
        <v>0.20876</v>
      </c>
      <c r="H197" s="71">
        <v>0.2177</v>
      </c>
      <c r="I197" s="71">
        <v>0.21226</v>
      </c>
      <c r="J197" s="71">
        <v>0.22900999999999999</v>
      </c>
      <c r="K197" s="71">
        <v>0.26284000000000002</v>
      </c>
      <c r="L197" s="71">
        <v>0.28337000000000001</v>
      </c>
      <c r="M197" s="71">
        <v>0.32804</v>
      </c>
      <c r="N197" s="71">
        <v>0.33587</v>
      </c>
      <c r="O197" s="71">
        <v>0.28741</v>
      </c>
      <c r="P197" s="71">
        <v>0.26590000000000003</v>
      </c>
      <c r="Q197" s="71">
        <v>0.26400000000000001</v>
      </c>
      <c r="R197" s="71">
        <v>0.32064999999999999</v>
      </c>
      <c r="S197" s="71">
        <v>0.24587999999999999</v>
      </c>
      <c r="T197" s="71">
        <v>0.20319999999999999</v>
      </c>
      <c r="U197" s="71">
        <v>0.26951000000000003</v>
      </c>
      <c r="V197" s="65">
        <v>0.17243</v>
      </c>
      <c r="W197" s="65">
        <v>0.18984999999999999</v>
      </c>
      <c r="X197" s="65">
        <v>0.19511000000000001</v>
      </c>
      <c r="Y197" s="65">
        <v>0.20416999999999999</v>
      </c>
      <c r="Z197" s="65">
        <v>0.19406999999999999</v>
      </c>
      <c r="AA197" s="65">
        <v>0.20288</v>
      </c>
      <c r="AB197" s="65">
        <v>0.23904</v>
      </c>
      <c r="AC197" s="65">
        <v>0.26193</v>
      </c>
      <c r="AD197" s="65">
        <v>0.30864000000000003</v>
      </c>
      <c r="AE197" s="65">
        <v>0.31623000000000001</v>
      </c>
      <c r="AF197" s="65">
        <v>0.26601000000000002</v>
      </c>
      <c r="AG197" s="65">
        <v>0.25403999999999999</v>
      </c>
      <c r="AH197" s="65">
        <v>0.25996999999999998</v>
      </c>
      <c r="AI197" s="65">
        <v>0.32639000000000001</v>
      </c>
      <c r="AJ197" s="65">
        <v>0.26518000000000003</v>
      </c>
      <c r="AK197" s="65">
        <v>0.23702999999999999</v>
      </c>
      <c r="AL197" s="65">
        <v>0.45517999999999997</v>
      </c>
    </row>
    <row r="198" spans="1:38" x14ac:dyDescent="0.45">
      <c r="A198" s="2" t="s">
        <v>217</v>
      </c>
      <c r="B198" s="2" t="s">
        <v>72</v>
      </c>
      <c r="C198" s="2" t="s">
        <v>813</v>
      </c>
      <c r="D198" s="72">
        <v>75.5184</v>
      </c>
      <c r="E198" s="72">
        <v>1.6905162823303614</v>
      </c>
      <c r="F198" s="72">
        <v>1.7931282305130019</v>
      </c>
      <c r="G198" s="72">
        <v>1.7946390927950677</v>
      </c>
      <c r="H198" s="72">
        <v>1.9433802200218366</v>
      </c>
      <c r="I198" s="72">
        <v>2.1387978313715998</v>
      </c>
      <c r="J198" s="72">
        <v>2.2869497006326434</v>
      </c>
      <c r="K198" s="72">
        <v>2.471309712678583</v>
      </c>
      <c r="L198" s="72">
        <v>2.6042828334515211</v>
      </c>
      <c r="M198" s="72">
        <v>3.0599833422309333</v>
      </c>
      <c r="N198" s="72">
        <v>3.1280230442563748</v>
      </c>
      <c r="O198" s="72">
        <v>2.5515158291494786</v>
      </c>
      <c r="P198" s="72">
        <v>2.1665894311076843</v>
      </c>
      <c r="Q198" s="72">
        <v>1.9989430441972555</v>
      </c>
      <c r="R198" s="72">
        <v>2.5054138001805706</v>
      </c>
      <c r="S198" s="72">
        <v>2.0852818076820996</v>
      </c>
      <c r="T198" s="72">
        <v>1.7166599946164243</v>
      </c>
      <c r="U198" s="72">
        <v>1.9184158027845635</v>
      </c>
      <c r="V198" s="8">
        <v>1.6052821578985799</v>
      </c>
      <c r="W198" s="8">
        <v>1.6991545838979794</v>
      </c>
      <c r="X198" s="8">
        <v>1.7089349835502121</v>
      </c>
      <c r="Y198" s="8">
        <v>1.823709348483707</v>
      </c>
      <c r="Z198" s="8">
        <v>1.9346371008370797</v>
      </c>
      <c r="AA198" s="8">
        <v>1.9838949578655243</v>
      </c>
      <c r="AB198" s="8">
        <v>2.2121794085119451</v>
      </c>
      <c r="AC198" s="8">
        <v>2.368468931247889</v>
      </c>
      <c r="AD198" s="8">
        <v>2.8373735016684671</v>
      </c>
      <c r="AE198" s="8">
        <v>2.9054446439103905</v>
      </c>
      <c r="AF198" s="8">
        <v>2.3835342319748278</v>
      </c>
      <c r="AG198" s="8">
        <v>2.0860616582172895</v>
      </c>
      <c r="AH198" s="8">
        <v>1.9900854057198172</v>
      </c>
      <c r="AI198" s="8">
        <v>2.6581568534157878</v>
      </c>
      <c r="AJ198" s="8">
        <v>2.2854874752582917</v>
      </c>
      <c r="AK198" s="8">
        <v>1.9992238993783857</v>
      </c>
      <c r="AL198" s="8">
        <v>3.1829408581638261</v>
      </c>
    </row>
    <row r="199" spans="1:38" x14ac:dyDescent="0.45">
      <c r="A199" s="3" t="s">
        <v>219</v>
      </c>
      <c r="B199" s="3" t="s">
        <v>72</v>
      </c>
      <c r="C199" s="3" t="s">
        <v>814</v>
      </c>
      <c r="D199" s="71">
        <v>3.3525700000000001</v>
      </c>
      <c r="E199" s="71">
        <v>6.5670000000000006E-2</v>
      </c>
      <c r="F199" s="71">
        <v>7.5980000000000006E-2</v>
      </c>
      <c r="G199" s="71">
        <v>8.1939999999999999E-2</v>
      </c>
      <c r="H199" s="71">
        <v>9.1730000000000006E-2</v>
      </c>
      <c r="I199" s="71">
        <v>9.1560000000000002E-2</v>
      </c>
      <c r="J199" s="71">
        <v>8.4629999999999997E-2</v>
      </c>
      <c r="K199" s="71">
        <v>9.1700000000000004E-2</v>
      </c>
      <c r="L199" s="71">
        <v>0.10514999999999999</v>
      </c>
      <c r="M199" s="71">
        <v>0.13786999999999999</v>
      </c>
      <c r="N199" s="71">
        <v>0.14718000000000001</v>
      </c>
      <c r="O199" s="71">
        <v>0.11380999999999999</v>
      </c>
      <c r="P199" s="71">
        <v>9.461E-2</v>
      </c>
      <c r="Q199" s="71">
        <v>8.6639999999999995E-2</v>
      </c>
      <c r="R199" s="71">
        <v>0.11403000000000001</v>
      </c>
      <c r="S199" s="71">
        <v>0.10503999999999999</v>
      </c>
      <c r="T199" s="71">
        <v>8.9010000000000006E-2</v>
      </c>
      <c r="U199" s="71">
        <v>9.1259999999999994E-2</v>
      </c>
      <c r="V199" s="65">
        <v>6.234E-2</v>
      </c>
      <c r="W199" s="65">
        <v>7.2590000000000002E-2</v>
      </c>
      <c r="X199" s="65">
        <v>7.8979999999999995E-2</v>
      </c>
      <c r="Y199" s="65">
        <v>8.7050000000000002E-2</v>
      </c>
      <c r="Z199" s="65">
        <v>8.6610000000000006E-2</v>
      </c>
      <c r="AA199" s="65">
        <v>7.6600000000000001E-2</v>
      </c>
      <c r="AB199" s="65">
        <v>8.4889999999999993E-2</v>
      </c>
      <c r="AC199" s="65">
        <v>9.6640000000000004E-2</v>
      </c>
      <c r="AD199" s="65">
        <v>0.13083</v>
      </c>
      <c r="AE199" s="65">
        <v>0.13389000000000001</v>
      </c>
      <c r="AF199" s="65">
        <v>0.10657</v>
      </c>
      <c r="AG199" s="65">
        <v>9.0359999999999996E-2</v>
      </c>
      <c r="AH199" s="65">
        <v>8.8580000000000006E-2</v>
      </c>
      <c r="AI199" s="65">
        <v>0.12975999999999999</v>
      </c>
      <c r="AJ199" s="65">
        <v>0.11863</v>
      </c>
      <c r="AK199" s="65">
        <v>9.9879999999999997E-2</v>
      </c>
      <c r="AL199" s="65">
        <v>0.14055999999999999</v>
      </c>
    </row>
    <row r="200" spans="1:38" x14ac:dyDescent="0.45">
      <c r="A200" s="3" t="s">
        <v>219</v>
      </c>
      <c r="B200" s="3" t="s">
        <v>72</v>
      </c>
      <c r="C200" s="3" t="s">
        <v>815</v>
      </c>
      <c r="D200" s="71">
        <v>4.7290099999999997</v>
      </c>
      <c r="E200" s="71">
        <v>0.11212</v>
      </c>
      <c r="F200" s="71">
        <v>0.12357</v>
      </c>
      <c r="G200" s="71">
        <v>0.12135</v>
      </c>
      <c r="H200" s="71">
        <v>0.12703999999999999</v>
      </c>
      <c r="I200" s="71">
        <v>0.12476</v>
      </c>
      <c r="J200" s="71">
        <v>0.12188</v>
      </c>
      <c r="K200" s="71">
        <v>0.14396999999999999</v>
      </c>
      <c r="L200" s="71">
        <v>0.16203000000000001</v>
      </c>
      <c r="M200" s="71">
        <v>0.19755</v>
      </c>
      <c r="N200" s="71">
        <v>0.20150999999999999</v>
      </c>
      <c r="O200" s="71">
        <v>0.15925</v>
      </c>
      <c r="P200" s="71">
        <v>0.12959000000000001</v>
      </c>
      <c r="Q200" s="71">
        <v>0.11615</v>
      </c>
      <c r="R200" s="71">
        <v>0.14821999999999999</v>
      </c>
      <c r="S200" s="71">
        <v>0.13127</v>
      </c>
      <c r="T200" s="71">
        <v>0.11277</v>
      </c>
      <c r="U200" s="71">
        <v>0.11642</v>
      </c>
      <c r="V200" s="65">
        <v>0.10704</v>
      </c>
      <c r="W200" s="65">
        <v>0.11751</v>
      </c>
      <c r="X200" s="65">
        <v>0.1167</v>
      </c>
      <c r="Y200" s="65">
        <v>0.12129</v>
      </c>
      <c r="Z200" s="65">
        <v>0.11598</v>
      </c>
      <c r="AA200" s="65">
        <v>0.11398</v>
      </c>
      <c r="AB200" s="65">
        <v>0.13395000000000001</v>
      </c>
      <c r="AC200" s="65">
        <v>0.15381</v>
      </c>
      <c r="AD200" s="65">
        <v>0.19008</v>
      </c>
      <c r="AE200" s="65">
        <v>0.19148999999999999</v>
      </c>
      <c r="AF200" s="65">
        <v>0.15182999999999999</v>
      </c>
      <c r="AG200" s="65">
        <v>0.12656999999999999</v>
      </c>
      <c r="AH200" s="65">
        <v>0.12103</v>
      </c>
      <c r="AI200" s="65">
        <v>0.16774</v>
      </c>
      <c r="AJ200" s="65">
        <v>0.14721000000000001</v>
      </c>
      <c r="AK200" s="65">
        <v>0.12478</v>
      </c>
      <c r="AL200" s="65">
        <v>0.17857000000000001</v>
      </c>
    </row>
    <row r="201" spans="1:38" x14ac:dyDescent="0.45">
      <c r="A201" s="3" t="s">
        <v>219</v>
      </c>
      <c r="B201" s="3" t="s">
        <v>72</v>
      </c>
      <c r="C201" s="3" t="s">
        <v>816</v>
      </c>
      <c r="D201" s="71">
        <v>5.2359299999999998</v>
      </c>
      <c r="E201" s="71">
        <v>0.10891000000000001</v>
      </c>
      <c r="F201" s="71">
        <v>0.12398000000000001</v>
      </c>
      <c r="G201" s="71">
        <v>0.12934000000000001</v>
      </c>
      <c r="H201" s="71">
        <v>0.13730999999999999</v>
      </c>
      <c r="I201" s="71">
        <v>0.13413</v>
      </c>
      <c r="J201" s="71">
        <v>0.12806000000000001</v>
      </c>
      <c r="K201" s="71">
        <v>0.14451</v>
      </c>
      <c r="L201" s="71">
        <v>0.16042999999999999</v>
      </c>
      <c r="M201" s="71">
        <v>0.20771000000000001</v>
      </c>
      <c r="N201" s="71">
        <v>0.22051999999999999</v>
      </c>
      <c r="O201" s="71">
        <v>0.17801</v>
      </c>
      <c r="P201" s="71">
        <v>0.14585999999999999</v>
      </c>
      <c r="Q201" s="71">
        <v>0.13919000000000001</v>
      </c>
      <c r="R201" s="71">
        <v>0.17884</v>
      </c>
      <c r="S201" s="71">
        <v>0.15461</v>
      </c>
      <c r="T201" s="71">
        <v>0.13471</v>
      </c>
      <c r="U201" s="71">
        <v>0.14496000000000001</v>
      </c>
      <c r="V201" s="65">
        <v>0.10392</v>
      </c>
      <c r="W201" s="65">
        <v>0.11648</v>
      </c>
      <c r="X201" s="65">
        <v>0.12239</v>
      </c>
      <c r="Y201" s="65">
        <v>0.13549</v>
      </c>
      <c r="Z201" s="65">
        <v>0.13275999999999999</v>
      </c>
      <c r="AA201" s="65">
        <v>0.12386</v>
      </c>
      <c r="AB201" s="65">
        <v>0.13805999999999999</v>
      </c>
      <c r="AC201" s="65">
        <v>0.15483</v>
      </c>
      <c r="AD201" s="65">
        <v>0.20022000000000001</v>
      </c>
      <c r="AE201" s="65">
        <v>0.21131</v>
      </c>
      <c r="AF201" s="65">
        <v>0.17462</v>
      </c>
      <c r="AG201" s="65">
        <v>0.14738999999999999</v>
      </c>
      <c r="AH201" s="65">
        <v>0.14349000000000001</v>
      </c>
      <c r="AI201" s="65">
        <v>0.19918</v>
      </c>
      <c r="AJ201" s="65">
        <v>0.17580999999999999</v>
      </c>
      <c r="AK201" s="65">
        <v>0.15779000000000001</v>
      </c>
      <c r="AL201" s="65">
        <v>0.22725000000000001</v>
      </c>
    </row>
    <row r="202" spans="1:38" x14ac:dyDescent="0.45">
      <c r="A202" s="3" t="s">
        <v>219</v>
      </c>
      <c r="B202" s="3" t="s">
        <v>72</v>
      </c>
      <c r="C202" s="3" t="s">
        <v>817</v>
      </c>
      <c r="D202" s="71">
        <v>7.46739</v>
      </c>
      <c r="E202" s="71">
        <v>0.16183</v>
      </c>
      <c r="F202" s="71">
        <v>0.17748</v>
      </c>
      <c r="G202" s="71">
        <v>0.18393000000000001</v>
      </c>
      <c r="H202" s="71">
        <v>0.19955999999999999</v>
      </c>
      <c r="I202" s="71">
        <v>0.20374</v>
      </c>
      <c r="J202" s="71">
        <v>0.20351</v>
      </c>
      <c r="K202" s="71">
        <v>0.22392000000000001</v>
      </c>
      <c r="L202" s="71">
        <v>0.24388000000000001</v>
      </c>
      <c r="M202" s="71">
        <v>0.31022</v>
      </c>
      <c r="N202" s="71">
        <v>0.32205</v>
      </c>
      <c r="O202" s="71">
        <v>0.251</v>
      </c>
      <c r="P202" s="71">
        <v>0.20029</v>
      </c>
      <c r="Q202" s="71">
        <v>0.18573000000000001</v>
      </c>
      <c r="R202" s="71">
        <v>0.24979000000000001</v>
      </c>
      <c r="S202" s="71">
        <v>0.22323999999999999</v>
      </c>
      <c r="T202" s="71">
        <v>0.19514000000000001</v>
      </c>
      <c r="U202" s="71">
        <v>0.19278000000000001</v>
      </c>
      <c r="V202" s="65">
        <v>0.15567</v>
      </c>
      <c r="W202" s="65">
        <v>0.16907</v>
      </c>
      <c r="X202" s="65">
        <v>0.17709</v>
      </c>
      <c r="Y202" s="65">
        <v>0.18955</v>
      </c>
      <c r="Z202" s="65">
        <v>0.18453</v>
      </c>
      <c r="AA202" s="65">
        <v>0.18081</v>
      </c>
      <c r="AB202" s="65">
        <v>0.20533000000000001</v>
      </c>
      <c r="AC202" s="65">
        <v>0.22699</v>
      </c>
      <c r="AD202" s="65">
        <v>0.29209000000000002</v>
      </c>
      <c r="AE202" s="65">
        <v>0.29882999999999998</v>
      </c>
      <c r="AF202" s="65">
        <v>0.23221</v>
      </c>
      <c r="AG202" s="65">
        <v>0.19639999999999999</v>
      </c>
      <c r="AH202" s="65">
        <v>0.19542000000000001</v>
      </c>
      <c r="AI202" s="65">
        <v>0.28190999999999999</v>
      </c>
      <c r="AJ202" s="65">
        <v>0.24951999999999999</v>
      </c>
      <c r="AK202" s="65">
        <v>0.21396999999999999</v>
      </c>
      <c r="AL202" s="65">
        <v>0.28991</v>
      </c>
    </row>
    <row r="203" spans="1:38" x14ac:dyDescent="0.45">
      <c r="A203" s="3" t="s">
        <v>219</v>
      </c>
      <c r="B203" s="3" t="s">
        <v>72</v>
      </c>
      <c r="C203" s="3" t="s">
        <v>818</v>
      </c>
      <c r="D203" s="71">
        <v>6.3338299999999998</v>
      </c>
      <c r="E203" s="71">
        <v>0.14727999999999999</v>
      </c>
      <c r="F203" s="71">
        <v>0.16014999999999999</v>
      </c>
      <c r="G203" s="71">
        <v>0.15842999999999999</v>
      </c>
      <c r="H203" s="71">
        <v>0.17344000000000001</v>
      </c>
      <c r="I203" s="71">
        <v>0.187</v>
      </c>
      <c r="J203" s="71">
        <v>0.19625999999999999</v>
      </c>
      <c r="K203" s="71">
        <v>0.20723</v>
      </c>
      <c r="L203" s="71">
        <v>0.21844</v>
      </c>
      <c r="M203" s="71">
        <v>0.25846999999999998</v>
      </c>
      <c r="N203" s="71">
        <v>0.25563999999999998</v>
      </c>
      <c r="O203" s="71">
        <v>0.20665</v>
      </c>
      <c r="P203" s="71">
        <v>0.17552000000000001</v>
      </c>
      <c r="Q203" s="71">
        <v>0.16835</v>
      </c>
      <c r="R203" s="71">
        <v>0.21095</v>
      </c>
      <c r="S203" s="71">
        <v>0.17643</v>
      </c>
      <c r="T203" s="71">
        <v>0.14982000000000001</v>
      </c>
      <c r="U203" s="71">
        <v>0.15884999999999999</v>
      </c>
      <c r="V203" s="65">
        <v>0.14015</v>
      </c>
      <c r="W203" s="65">
        <v>0.15024999999999999</v>
      </c>
      <c r="X203" s="65">
        <v>0.15042</v>
      </c>
      <c r="Y203" s="65">
        <v>0.15776999999999999</v>
      </c>
      <c r="Z203" s="65">
        <v>0.15606</v>
      </c>
      <c r="AA203" s="65">
        <v>0.15901999999999999</v>
      </c>
      <c r="AB203" s="65">
        <v>0.18159</v>
      </c>
      <c r="AC203" s="65">
        <v>0.19542000000000001</v>
      </c>
      <c r="AD203" s="65">
        <v>0.23530999999999999</v>
      </c>
      <c r="AE203" s="65">
        <v>0.23311000000000001</v>
      </c>
      <c r="AF203" s="65">
        <v>0.19102</v>
      </c>
      <c r="AG203" s="65">
        <v>0.16927</v>
      </c>
      <c r="AH203" s="65">
        <v>0.16547000000000001</v>
      </c>
      <c r="AI203" s="65">
        <v>0.22175</v>
      </c>
      <c r="AJ203" s="65">
        <v>0.19178000000000001</v>
      </c>
      <c r="AK203" s="65">
        <v>0.16638</v>
      </c>
      <c r="AL203" s="65">
        <v>0.26014999999999999</v>
      </c>
    </row>
    <row r="204" spans="1:38" x14ac:dyDescent="0.45">
      <c r="A204" s="3" t="s">
        <v>219</v>
      </c>
      <c r="B204" s="3" t="s">
        <v>72</v>
      </c>
      <c r="C204" s="3" t="s">
        <v>819</v>
      </c>
      <c r="D204" s="71">
        <v>4.8625299999999996</v>
      </c>
      <c r="E204" s="71">
        <v>0.10907</v>
      </c>
      <c r="F204" s="71">
        <v>0.12031</v>
      </c>
      <c r="G204" s="71">
        <v>0.12615999999999999</v>
      </c>
      <c r="H204" s="71">
        <v>0.14480000000000001</v>
      </c>
      <c r="I204" s="71">
        <v>0.16894999999999999</v>
      </c>
      <c r="J204" s="71">
        <v>0.17924000000000001</v>
      </c>
      <c r="K204" s="71">
        <v>0.17627000000000001</v>
      </c>
      <c r="L204" s="71">
        <v>0.18107000000000001</v>
      </c>
      <c r="M204" s="71">
        <v>0.19511999999999999</v>
      </c>
      <c r="N204" s="71">
        <v>0.20294000000000001</v>
      </c>
      <c r="O204" s="71">
        <v>0.16717000000000001</v>
      </c>
      <c r="P204" s="71">
        <v>0.14018</v>
      </c>
      <c r="Q204" s="71">
        <v>0.12831000000000001</v>
      </c>
      <c r="R204" s="71">
        <v>0.15631999999999999</v>
      </c>
      <c r="S204" s="71">
        <v>0.13444</v>
      </c>
      <c r="T204" s="71">
        <v>0.10299999999999999</v>
      </c>
      <c r="U204" s="71">
        <v>0.10156</v>
      </c>
      <c r="V204" s="65">
        <v>0.10335999999999999</v>
      </c>
      <c r="W204" s="65">
        <v>0.11361</v>
      </c>
      <c r="X204" s="65">
        <v>0.11844</v>
      </c>
      <c r="Y204" s="65">
        <v>0.12648999999999999</v>
      </c>
      <c r="Z204" s="65">
        <v>0.12615000000000001</v>
      </c>
      <c r="AA204" s="65">
        <v>0.12745000000000001</v>
      </c>
      <c r="AB204" s="65">
        <v>0.14087</v>
      </c>
      <c r="AC204" s="65">
        <v>0.15071000000000001</v>
      </c>
      <c r="AD204" s="65">
        <v>0.17707000000000001</v>
      </c>
      <c r="AE204" s="65">
        <v>0.1825</v>
      </c>
      <c r="AF204" s="65">
        <v>0.14419999999999999</v>
      </c>
      <c r="AG204" s="65">
        <v>0.1293</v>
      </c>
      <c r="AH204" s="65">
        <v>0.12655</v>
      </c>
      <c r="AI204" s="65">
        <v>0.16311999999999999</v>
      </c>
      <c r="AJ204" s="65">
        <v>0.13861999999999999</v>
      </c>
      <c r="AK204" s="65">
        <v>0.10439</v>
      </c>
      <c r="AL204" s="65">
        <v>0.15479000000000001</v>
      </c>
    </row>
    <row r="205" spans="1:38" x14ac:dyDescent="0.45">
      <c r="A205" s="3" t="s">
        <v>219</v>
      </c>
      <c r="B205" s="3" t="s">
        <v>72</v>
      </c>
      <c r="C205" s="3" t="s">
        <v>820</v>
      </c>
      <c r="D205" s="71">
        <v>7.0335999999999999</v>
      </c>
      <c r="E205" s="71">
        <v>0.17307</v>
      </c>
      <c r="F205" s="71">
        <v>0.18184</v>
      </c>
      <c r="G205" s="71">
        <v>0.17979999999999999</v>
      </c>
      <c r="H205" s="71">
        <v>0.19700999999999999</v>
      </c>
      <c r="I205" s="71">
        <v>0.22061</v>
      </c>
      <c r="J205" s="71">
        <v>0.25552999999999998</v>
      </c>
      <c r="K205" s="71">
        <v>0.26252999999999999</v>
      </c>
      <c r="L205" s="71">
        <v>0.26262999999999997</v>
      </c>
      <c r="M205" s="71">
        <v>0.29307</v>
      </c>
      <c r="N205" s="71">
        <v>0.29074</v>
      </c>
      <c r="O205" s="71">
        <v>0.24379000000000001</v>
      </c>
      <c r="P205" s="71">
        <v>0.20261999999999999</v>
      </c>
      <c r="Q205" s="71">
        <v>0.18138000000000001</v>
      </c>
      <c r="R205" s="71">
        <v>0.21823000000000001</v>
      </c>
      <c r="S205" s="71">
        <v>0.17204</v>
      </c>
      <c r="T205" s="71">
        <v>0.13331999999999999</v>
      </c>
      <c r="U205" s="71">
        <v>0.15742</v>
      </c>
      <c r="V205" s="65">
        <v>0.16209000000000001</v>
      </c>
      <c r="W205" s="65">
        <v>0.16965</v>
      </c>
      <c r="X205" s="65">
        <v>0.16977</v>
      </c>
      <c r="Y205" s="65">
        <v>0.17971999999999999</v>
      </c>
      <c r="Z205" s="65">
        <v>0.18328</v>
      </c>
      <c r="AA205" s="65">
        <v>0.19633</v>
      </c>
      <c r="AB205" s="65">
        <v>0.21334</v>
      </c>
      <c r="AC205" s="65">
        <v>0.22264</v>
      </c>
      <c r="AD205" s="65">
        <v>0.25452000000000002</v>
      </c>
      <c r="AE205" s="65">
        <v>0.26234000000000002</v>
      </c>
      <c r="AF205" s="65">
        <v>0.21565000000000001</v>
      </c>
      <c r="AG205" s="65">
        <v>0.18421999999999999</v>
      </c>
      <c r="AH205" s="65">
        <v>0.17510999999999999</v>
      </c>
      <c r="AI205" s="65">
        <v>0.22334000000000001</v>
      </c>
      <c r="AJ205" s="65">
        <v>0.18015999999999999</v>
      </c>
      <c r="AK205" s="65">
        <v>0.15562000000000001</v>
      </c>
      <c r="AL205" s="65">
        <v>0.26018999999999998</v>
      </c>
    </row>
    <row r="206" spans="1:38" x14ac:dyDescent="0.45">
      <c r="A206" s="3" t="s">
        <v>219</v>
      </c>
      <c r="B206" s="3" t="s">
        <v>72</v>
      </c>
      <c r="C206" s="3" t="s">
        <v>821</v>
      </c>
      <c r="D206" s="71">
        <v>4.2794299999999996</v>
      </c>
      <c r="E206" s="71">
        <v>0.10573</v>
      </c>
      <c r="F206" s="71">
        <v>0.11335000000000001</v>
      </c>
      <c r="G206" s="71">
        <v>0.10788</v>
      </c>
      <c r="H206" s="71">
        <v>0.1128</v>
      </c>
      <c r="I206" s="71">
        <v>0.11879000000000001</v>
      </c>
      <c r="J206" s="71">
        <v>0.13647999999999999</v>
      </c>
      <c r="K206" s="71">
        <v>0.14954000000000001</v>
      </c>
      <c r="L206" s="71">
        <v>0.16026000000000001</v>
      </c>
      <c r="M206" s="71">
        <v>0.17649999999999999</v>
      </c>
      <c r="N206" s="71">
        <v>0.17130000000000001</v>
      </c>
      <c r="O206" s="71">
        <v>0.14113000000000001</v>
      </c>
      <c r="P206" s="71">
        <v>0.12476</v>
      </c>
      <c r="Q206" s="71">
        <v>0.1187</v>
      </c>
      <c r="R206" s="71">
        <v>0.14141000000000001</v>
      </c>
      <c r="S206" s="71">
        <v>0.11274000000000001</v>
      </c>
      <c r="T206" s="71">
        <v>8.3779999999999993E-2</v>
      </c>
      <c r="U206" s="71">
        <v>9.4509999999999997E-2</v>
      </c>
      <c r="V206" s="65">
        <v>0.1018</v>
      </c>
      <c r="W206" s="65">
        <v>0.10546</v>
      </c>
      <c r="X206" s="65">
        <v>0.10203</v>
      </c>
      <c r="Y206" s="65">
        <v>0.10525</v>
      </c>
      <c r="Z206" s="65">
        <v>0.1067</v>
      </c>
      <c r="AA206" s="65">
        <v>0.11255999999999999</v>
      </c>
      <c r="AB206" s="65">
        <v>0.13012000000000001</v>
      </c>
      <c r="AC206" s="65">
        <v>0.14241999999999999</v>
      </c>
      <c r="AD206" s="65">
        <v>0.16094</v>
      </c>
      <c r="AE206" s="65">
        <v>0.15425</v>
      </c>
      <c r="AF206" s="65">
        <v>0.13086</v>
      </c>
      <c r="AG206" s="65">
        <v>0.12177</v>
      </c>
      <c r="AH206" s="65">
        <v>0.11709</v>
      </c>
      <c r="AI206" s="65">
        <v>0.14723</v>
      </c>
      <c r="AJ206" s="65">
        <v>0.11613999999999999</v>
      </c>
      <c r="AK206" s="65">
        <v>9.2920000000000003E-2</v>
      </c>
      <c r="AL206" s="65">
        <v>0.16223000000000001</v>
      </c>
    </row>
    <row r="207" spans="1:38" x14ac:dyDescent="0.45">
      <c r="A207" s="3" t="s">
        <v>219</v>
      </c>
      <c r="B207" s="3" t="s">
        <v>72</v>
      </c>
      <c r="C207" s="3" t="s">
        <v>822</v>
      </c>
      <c r="D207" s="71">
        <v>0.5675</v>
      </c>
      <c r="E207" s="71">
        <v>8.4359359171910005E-3</v>
      </c>
      <c r="F207" s="71">
        <v>1.0707981066929191E-2</v>
      </c>
      <c r="G207" s="71">
        <v>1.1728868603325223E-2</v>
      </c>
      <c r="H207" s="71">
        <v>1.3499956280860488E-2</v>
      </c>
      <c r="I207" s="71">
        <v>1.1797087560102157E-2</v>
      </c>
      <c r="J207" s="71">
        <v>1.1388573955970267E-2</v>
      </c>
      <c r="K207" s="71">
        <v>1.3598633413341497E-2</v>
      </c>
      <c r="L207" s="71">
        <v>1.5791927392864238E-2</v>
      </c>
      <c r="M207" s="71">
        <v>1.7692497640362747E-2</v>
      </c>
      <c r="N207" s="71">
        <v>1.6892208719243778E-2</v>
      </c>
      <c r="O207" s="71">
        <v>1.5445153000525706E-2</v>
      </c>
      <c r="P207" s="71">
        <v>1.8708854308313493E-2</v>
      </c>
      <c r="Q207" s="71">
        <v>2.1052555311543455E-2</v>
      </c>
      <c r="R207" s="71">
        <v>2.7633236961357926E-2</v>
      </c>
      <c r="S207" s="71">
        <v>1.9661400277339692E-2</v>
      </c>
      <c r="T207" s="71">
        <v>1.628971110083114E-2</v>
      </c>
      <c r="U207" s="71">
        <v>2.8095418489898008E-2</v>
      </c>
      <c r="V207" s="65">
        <v>8.1677082030646199E-3</v>
      </c>
      <c r="W207" s="65">
        <v>9.9201718597995304E-3</v>
      </c>
      <c r="X207" s="65">
        <v>1.0800744584476095E-2</v>
      </c>
      <c r="Y207" s="65">
        <v>1.2724766841618782E-2</v>
      </c>
      <c r="Z207" s="65">
        <v>1.1791312190883658E-2</v>
      </c>
      <c r="AA207" s="65">
        <v>9.8785963152624168E-3</v>
      </c>
      <c r="AB207" s="65">
        <v>1.1712599228745657E-2</v>
      </c>
      <c r="AC207" s="65">
        <v>1.3321977992883623E-2</v>
      </c>
      <c r="AD207" s="65">
        <v>1.5525615559857856E-2</v>
      </c>
      <c r="AE207" s="65">
        <v>1.5506366901994559E-2</v>
      </c>
      <c r="AF207" s="65">
        <v>1.535724814912286E-2</v>
      </c>
      <c r="AG207" s="65">
        <v>1.8955436131778403E-2</v>
      </c>
      <c r="AH207" s="65">
        <v>2.108964419065951E-2</v>
      </c>
      <c r="AI207" s="65">
        <v>2.6449267188891519E-2</v>
      </c>
      <c r="AJ207" s="65">
        <v>2.0080817703362487E-2</v>
      </c>
      <c r="AK207" s="65">
        <v>1.9327747162952429E-2</v>
      </c>
      <c r="AL207" s="65">
        <v>4.8469979794646005E-2</v>
      </c>
    </row>
    <row r="208" spans="1:38" x14ac:dyDescent="0.45">
      <c r="A208" s="3" t="s">
        <v>219</v>
      </c>
      <c r="B208" s="3" t="s">
        <v>72</v>
      </c>
      <c r="C208" s="3" t="s">
        <v>823</v>
      </c>
      <c r="D208" s="71">
        <v>7.07212</v>
      </c>
      <c r="E208" s="71">
        <v>0.15212999999999999</v>
      </c>
      <c r="F208" s="71">
        <v>0.16703000000000001</v>
      </c>
      <c r="G208" s="71">
        <v>0.17205999999999999</v>
      </c>
      <c r="H208" s="71">
        <v>0.18686</v>
      </c>
      <c r="I208" s="71">
        <v>0.20319999999999999</v>
      </c>
      <c r="J208" s="71">
        <v>0.19713</v>
      </c>
      <c r="K208" s="71">
        <v>0.21693999999999999</v>
      </c>
      <c r="L208" s="71">
        <v>0.23361999999999999</v>
      </c>
      <c r="M208" s="71">
        <v>0.27805999999999997</v>
      </c>
      <c r="N208" s="71">
        <v>0.27978999999999998</v>
      </c>
      <c r="O208" s="71">
        <v>0.23197000000000001</v>
      </c>
      <c r="P208" s="71">
        <v>0.21115999999999999</v>
      </c>
      <c r="Q208" s="71">
        <v>0.20386000000000001</v>
      </c>
      <c r="R208" s="71">
        <v>0.25079000000000001</v>
      </c>
      <c r="S208" s="71">
        <v>0.20330999999999999</v>
      </c>
      <c r="T208" s="71">
        <v>0.15886</v>
      </c>
      <c r="U208" s="71">
        <v>0.19245000000000001</v>
      </c>
      <c r="V208" s="65">
        <v>0.14427999999999999</v>
      </c>
      <c r="W208" s="65">
        <v>0.15991</v>
      </c>
      <c r="X208" s="65">
        <v>0.16164999999999999</v>
      </c>
      <c r="Y208" s="65">
        <v>0.17738000000000001</v>
      </c>
      <c r="Z208" s="65">
        <v>0.17813000000000001</v>
      </c>
      <c r="AA208" s="65">
        <v>0.17065</v>
      </c>
      <c r="AB208" s="65">
        <v>0.19503000000000001</v>
      </c>
      <c r="AC208" s="65">
        <v>0.21113000000000001</v>
      </c>
      <c r="AD208" s="65">
        <v>0.25201000000000001</v>
      </c>
      <c r="AE208" s="65">
        <v>0.25508999999999998</v>
      </c>
      <c r="AF208" s="65">
        <v>0.21836</v>
      </c>
      <c r="AG208" s="65">
        <v>0.20707</v>
      </c>
      <c r="AH208" s="65">
        <v>0.20044999999999999</v>
      </c>
      <c r="AI208" s="65">
        <v>0.26305000000000001</v>
      </c>
      <c r="AJ208" s="65">
        <v>0.22056999999999999</v>
      </c>
      <c r="AK208" s="65">
        <v>0.18839</v>
      </c>
      <c r="AL208" s="65">
        <v>0.32974999999999999</v>
      </c>
    </row>
    <row r="209" spans="1:38" x14ac:dyDescent="0.45">
      <c r="A209" s="3" t="s">
        <v>219</v>
      </c>
      <c r="B209" s="3" t="s">
        <v>72</v>
      </c>
      <c r="C209" s="3" t="s">
        <v>824</v>
      </c>
      <c r="D209" s="71">
        <v>24.584489999999999</v>
      </c>
      <c r="E209" s="71">
        <v>0.54627034641317029</v>
      </c>
      <c r="F209" s="71">
        <v>0.53873024944607251</v>
      </c>
      <c r="G209" s="71">
        <v>0.52202022419174232</v>
      </c>
      <c r="H209" s="71">
        <v>0.55933026374097639</v>
      </c>
      <c r="I209" s="71">
        <v>0.67426074381149781</v>
      </c>
      <c r="J209" s="71">
        <v>0.77284112667667304</v>
      </c>
      <c r="K209" s="71">
        <v>0.84110107926524191</v>
      </c>
      <c r="L209" s="71">
        <v>0.86098090605865674</v>
      </c>
      <c r="M209" s="71">
        <v>0.98772084459057019</v>
      </c>
      <c r="N209" s="71">
        <v>1.0194608355371311</v>
      </c>
      <c r="O209" s="71">
        <v>0.84329067614895292</v>
      </c>
      <c r="P209" s="71">
        <v>0.72329057679937103</v>
      </c>
      <c r="Q209" s="71">
        <v>0.64958048888571229</v>
      </c>
      <c r="R209" s="71">
        <v>0.8092005632192123</v>
      </c>
      <c r="S209" s="71">
        <v>0.65250040740476023</v>
      </c>
      <c r="T209" s="71">
        <v>0.53996028351559333</v>
      </c>
      <c r="U209" s="71">
        <v>0.6401103842946656</v>
      </c>
      <c r="V209" s="65">
        <v>0.51646444969551519</v>
      </c>
      <c r="W209" s="65">
        <v>0.51470441203818029</v>
      </c>
      <c r="X209" s="65">
        <v>0.5006642389657362</v>
      </c>
      <c r="Y209" s="65">
        <v>0.53099458164208824</v>
      </c>
      <c r="Z209" s="65">
        <v>0.65264578864619605</v>
      </c>
      <c r="AA209" s="65">
        <v>0.71275636155026212</v>
      </c>
      <c r="AB209" s="65">
        <v>0.77728680928319938</v>
      </c>
      <c r="AC209" s="65">
        <v>0.80055695325500487</v>
      </c>
      <c r="AD209" s="65">
        <v>0.9287778861086089</v>
      </c>
      <c r="AE209" s="65">
        <v>0.96712827700839643</v>
      </c>
      <c r="AF209" s="65">
        <v>0.80285698382570492</v>
      </c>
      <c r="AG209" s="65">
        <v>0.69475622208551124</v>
      </c>
      <c r="AH209" s="65">
        <v>0.63580576152915746</v>
      </c>
      <c r="AI209" s="65">
        <v>0.83462758622689648</v>
      </c>
      <c r="AJ209" s="65">
        <v>0.72696665755492906</v>
      </c>
      <c r="AK209" s="65">
        <v>0.6757761522154333</v>
      </c>
      <c r="AL209" s="65">
        <v>1.1310708783691796</v>
      </c>
    </row>
    <row r="210" spans="1:38" x14ac:dyDescent="0.45">
      <c r="A210" s="2" t="s">
        <v>217</v>
      </c>
      <c r="B210" s="2" t="s">
        <v>73</v>
      </c>
      <c r="C210" s="2" t="s">
        <v>825</v>
      </c>
      <c r="D210" s="72">
        <v>18.342690000000001</v>
      </c>
      <c r="E210" s="72">
        <v>0.35937585930653732</v>
      </c>
      <c r="F210" s="72">
        <v>0.40354688604797118</v>
      </c>
      <c r="G210" s="72">
        <v>0.4224771381365785</v>
      </c>
      <c r="H210" s="72">
        <v>0.46220856108189151</v>
      </c>
      <c r="I210" s="72">
        <v>0.46577663935876529</v>
      </c>
      <c r="J210" s="72">
        <v>0.46570567489045328</v>
      </c>
      <c r="K210" s="72">
        <v>0.51269715534337312</v>
      </c>
      <c r="L210" s="72">
        <v>0.55287881603281808</v>
      </c>
      <c r="M210" s="72">
        <v>0.67646055543642503</v>
      </c>
      <c r="N210" s="72">
        <v>0.68439017085903397</v>
      </c>
      <c r="O210" s="72">
        <v>0.58754077853067621</v>
      </c>
      <c r="P210" s="72">
        <v>0.55008070086400473</v>
      </c>
      <c r="Q210" s="72">
        <v>0.54779208154290471</v>
      </c>
      <c r="R210" s="72">
        <v>0.68693549151376954</v>
      </c>
      <c r="S210" s="72">
        <v>0.54754090502822783</v>
      </c>
      <c r="T210" s="72">
        <v>0.44840860244411307</v>
      </c>
      <c r="U210" s="72">
        <v>0.59352398358245662</v>
      </c>
      <c r="V210" s="8">
        <v>0.34156807571708864</v>
      </c>
      <c r="W210" s="8">
        <v>0.38456367713451861</v>
      </c>
      <c r="X210" s="8">
        <v>0.4052853286497754</v>
      </c>
      <c r="Y210" s="8">
        <v>0.43963467223731462</v>
      </c>
      <c r="Z210" s="8">
        <v>0.42919799499623901</v>
      </c>
      <c r="AA210" s="8">
        <v>0.42173300123064023</v>
      </c>
      <c r="AB210" s="8">
        <v>0.47172360887320663</v>
      </c>
      <c r="AC210" s="8">
        <v>0.51946402210431597</v>
      </c>
      <c r="AD210" s="8">
        <v>0.64681448588008617</v>
      </c>
      <c r="AE210" s="8">
        <v>0.66110803468854062</v>
      </c>
      <c r="AF210" s="8">
        <v>0.5828867910721075</v>
      </c>
      <c r="AG210" s="8">
        <v>0.56415688974088773</v>
      </c>
      <c r="AH210" s="8">
        <v>0.57130563040692117</v>
      </c>
      <c r="AI210" s="8">
        <v>0.73866380066648329</v>
      </c>
      <c r="AJ210" s="8">
        <v>0.60742108320576227</v>
      </c>
      <c r="AK210" s="8">
        <v>0.54500774015862796</v>
      </c>
      <c r="AL210" s="8">
        <v>1.0448151632374845</v>
      </c>
    </row>
    <row r="211" spans="1:38" x14ac:dyDescent="0.45">
      <c r="A211" s="3" t="s">
        <v>219</v>
      </c>
      <c r="B211" s="3" t="s">
        <v>73</v>
      </c>
      <c r="C211" s="3" t="s">
        <v>826</v>
      </c>
      <c r="D211" s="71">
        <v>8.5144800000000007</v>
      </c>
      <c r="E211" s="71">
        <v>0.18085038574895979</v>
      </c>
      <c r="F211" s="71">
        <v>0.20025045379681</v>
      </c>
      <c r="G211" s="71">
        <v>0.20692045032940362</v>
      </c>
      <c r="H211" s="71">
        <v>0.22491055001733704</v>
      </c>
      <c r="I211" s="71">
        <v>0.23462064753814146</v>
      </c>
      <c r="J211" s="71">
        <v>0.2415006223994452</v>
      </c>
      <c r="K211" s="71">
        <v>0.2605206015950069</v>
      </c>
      <c r="L211" s="71">
        <v>0.27992065880721223</v>
      </c>
      <c r="M211" s="71">
        <v>0.34517075979542305</v>
      </c>
      <c r="N211" s="71">
        <v>0.3478707155859917</v>
      </c>
      <c r="O211" s="71">
        <v>0.28958065057212207</v>
      </c>
      <c r="P211" s="71">
        <v>0.24852060246185853</v>
      </c>
      <c r="Q211" s="71">
        <v>0.23355060202843272</v>
      </c>
      <c r="R211" s="71">
        <v>0.29341071385228851</v>
      </c>
      <c r="S211" s="71">
        <v>0.2431505513176144</v>
      </c>
      <c r="T211" s="71">
        <v>0.19257045379681001</v>
      </c>
      <c r="U211" s="71">
        <v>0.22315058035714283</v>
      </c>
      <c r="V211" s="65">
        <v>0.17274999999999999</v>
      </c>
      <c r="W211" s="65">
        <v>0.19137999999999999</v>
      </c>
      <c r="X211" s="65">
        <v>0.19958999999999999</v>
      </c>
      <c r="Y211" s="65">
        <v>0.21573999999999999</v>
      </c>
      <c r="Z211" s="65">
        <v>0.20837</v>
      </c>
      <c r="AA211" s="65">
        <v>0.21189</v>
      </c>
      <c r="AB211" s="65">
        <v>0.22967000000000001</v>
      </c>
      <c r="AC211" s="65">
        <v>0.25455</v>
      </c>
      <c r="AD211" s="65">
        <v>0.31857000000000002</v>
      </c>
      <c r="AE211" s="65">
        <v>0.32407999999999998</v>
      </c>
      <c r="AF211" s="65">
        <v>0.27218999999999999</v>
      </c>
      <c r="AG211" s="65">
        <v>0.24565999999999999</v>
      </c>
      <c r="AH211" s="65">
        <v>0.24281</v>
      </c>
      <c r="AI211" s="65">
        <v>0.31569999999999998</v>
      </c>
      <c r="AJ211" s="65">
        <v>0.26201000000000002</v>
      </c>
      <c r="AK211" s="65">
        <v>0.22287000000000001</v>
      </c>
      <c r="AL211" s="65">
        <v>0.38018000000000002</v>
      </c>
    </row>
    <row r="212" spans="1:38" x14ac:dyDescent="0.45">
      <c r="A212" s="3" t="s">
        <v>219</v>
      </c>
      <c r="B212" s="3" t="s">
        <v>73</v>
      </c>
      <c r="C212" s="3" t="s">
        <v>827</v>
      </c>
      <c r="D212" s="71">
        <v>4.53268</v>
      </c>
      <c r="E212" s="71">
        <v>8.7129999999999999E-2</v>
      </c>
      <c r="F212" s="71">
        <v>9.7089999999999996E-2</v>
      </c>
      <c r="G212" s="71">
        <v>0.10168000000000001</v>
      </c>
      <c r="H212" s="71">
        <v>0.11094</v>
      </c>
      <c r="I212" s="71">
        <v>0.11681</v>
      </c>
      <c r="J212" s="71">
        <v>0.1147</v>
      </c>
      <c r="K212" s="71">
        <v>0.12619</v>
      </c>
      <c r="L212" s="71">
        <v>0.13544</v>
      </c>
      <c r="M212" s="71">
        <v>0.15969</v>
      </c>
      <c r="N212" s="71">
        <v>0.15976000000000001</v>
      </c>
      <c r="O212" s="71">
        <v>0.13536000000000001</v>
      </c>
      <c r="P212" s="71">
        <v>0.13586999999999999</v>
      </c>
      <c r="Q212" s="71">
        <v>0.14258999999999999</v>
      </c>
      <c r="R212" s="71">
        <v>0.17587</v>
      </c>
      <c r="S212" s="71">
        <v>0.13766</v>
      </c>
      <c r="T212" s="71">
        <v>0.11274000000000001</v>
      </c>
      <c r="U212" s="71">
        <v>0.15368000000000001</v>
      </c>
      <c r="V212" s="65">
        <v>8.2320357261502691E-2</v>
      </c>
      <c r="W212" s="65">
        <v>9.4570413529151215E-2</v>
      </c>
      <c r="X212" s="65">
        <v>9.7510426609822273E-2</v>
      </c>
      <c r="Y212" s="65">
        <v>0.10221044598859422</v>
      </c>
      <c r="Z212" s="65">
        <v>0.1072704853690272</v>
      </c>
      <c r="AA212" s="65">
        <v>0.10408045837716627</v>
      </c>
      <c r="AB212" s="65">
        <v>0.11792050910802282</v>
      </c>
      <c r="AC212" s="65">
        <v>0.12843055056475278</v>
      </c>
      <c r="AD212" s="65">
        <v>0.15587068490116826</v>
      </c>
      <c r="AE212" s="65">
        <v>0.15477070054260561</v>
      </c>
      <c r="AF212" s="65">
        <v>0.13956061513758927</v>
      </c>
      <c r="AG212" s="65">
        <v>0.14394060842422898</v>
      </c>
      <c r="AH212" s="65">
        <v>0.14649059257516195</v>
      </c>
      <c r="AI212" s="65">
        <v>0.1898307675377886</v>
      </c>
      <c r="AJ212" s="65">
        <v>0.15387064718177287</v>
      </c>
      <c r="AK212" s="65">
        <v>0.13791058503128287</v>
      </c>
      <c r="AL212" s="65">
        <v>0.27292115186036209</v>
      </c>
    </row>
    <row r="213" spans="1:38" x14ac:dyDescent="0.45">
      <c r="A213" s="3" t="s">
        <v>219</v>
      </c>
      <c r="B213" s="3" t="s">
        <v>73</v>
      </c>
      <c r="C213" s="3" t="s">
        <v>828</v>
      </c>
      <c r="D213" s="71">
        <v>4.57301</v>
      </c>
      <c r="E213" s="71">
        <v>8.1341938174681064E-2</v>
      </c>
      <c r="F213" s="71">
        <v>9.445229391560353E-2</v>
      </c>
      <c r="G213" s="71">
        <v>0.10033208537782139</v>
      </c>
      <c r="H213" s="71">
        <v>0.11016255152109912</v>
      </c>
      <c r="I213" s="71">
        <v>0.10137229391560353</v>
      </c>
      <c r="J213" s="71">
        <v>9.8652011776251214E-2</v>
      </c>
      <c r="K213" s="71">
        <v>0.11277247791952895</v>
      </c>
      <c r="L213" s="71">
        <v>0.12198294406280667</v>
      </c>
      <c r="M213" s="71">
        <v>0.15178306673209027</v>
      </c>
      <c r="N213" s="71">
        <v>0.15545327526987243</v>
      </c>
      <c r="O213" s="71">
        <v>0.14135349607458292</v>
      </c>
      <c r="P213" s="71">
        <v>0.14249322620215898</v>
      </c>
      <c r="Q213" s="71">
        <v>0.14580372914622181</v>
      </c>
      <c r="R213" s="71">
        <v>0.18362490677134446</v>
      </c>
      <c r="S213" s="71">
        <v>0.14054311579980372</v>
      </c>
      <c r="T213" s="71">
        <v>0.11897250245338568</v>
      </c>
      <c r="U213" s="71">
        <v>0.18019408488714428</v>
      </c>
      <c r="V213" s="65">
        <v>7.6640098777046098E-2</v>
      </c>
      <c r="W213" s="65">
        <v>8.7443226716839129E-2</v>
      </c>
      <c r="X213" s="65">
        <v>9.4776622765757296E-2</v>
      </c>
      <c r="Y213" s="65">
        <v>0.10617832079021637</v>
      </c>
      <c r="Z213" s="65">
        <v>0.10102537158984007</v>
      </c>
      <c r="AA213" s="65">
        <v>9.5551707431796806E-2</v>
      </c>
      <c r="AB213" s="65">
        <v>0.11090698024459078</v>
      </c>
      <c r="AC213" s="65">
        <v>0.12126849952963312</v>
      </c>
      <c r="AD213" s="65">
        <v>0.15283287864534337</v>
      </c>
      <c r="AE213" s="65">
        <v>0.16021493414863594</v>
      </c>
      <c r="AF213" s="65">
        <v>0.14890153809971779</v>
      </c>
      <c r="AG213" s="65">
        <v>0.15024663217309503</v>
      </c>
      <c r="AH213" s="65">
        <v>0.15547770460959551</v>
      </c>
      <c r="AI213" s="65">
        <v>0.19659333490122294</v>
      </c>
      <c r="AJ213" s="65">
        <v>0.1600040404515522</v>
      </c>
      <c r="AK213" s="65">
        <v>0.15194520225776104</v>
      </c>
      <c r="AL213" s="65">
        <v>0.32171290686735654</v>
      </c>
    </row>
    <row r="214" spans="1:38" x14ac:dyDescent="0.45">
      <c r="A214" s="3" t="s">
        <v>219</v>
      </c>
      <c r="B214" s="3" t="s">
        <v>73</v>
      </c>
      <c r="C214" s="3" t="s">
        <v>829</v>
      </c>
      <c r="D214" s="71">
        <v>0.72252000000000005</v>
      </c>
      <c r="E214" s="71">
        <v>1.005353538289645E-2</v>
      </c>
      <c r="F214" s="71">
        <v>1.1754138335557655E-2</v>
      </c>
      <c r="G214" s="71">
        <v>1.3544602429353451E-2</v>
      </c>
      <c r="H214" s="71">
        <v>1.619545954345538E-2</v>
      </c>
      <c r="I214" s="71">
        <v>1.2973697905020294E-2</v>
      </c>
      <c r="J214" s="71">
        <v>1.0853040714756908E-2</v>
      </c>
      <c r="K214" s="71">
        <v>1.3214075828837253E-2</v>
      </c>
      <c r="L214" s="71">
        <v>1.5535213162799126E-2</v>
      </c>
      <c r="M214" s="71">
        <v>1.9816728908911709E-2</v>
      </c>
      <c r="N214" s="71">
        <v>2.1306180003169983E-2</v>
      </c>
      <c r="O214" s="71">
        <v>2.1246631883971155E-2</v>
      </c>
      <c r="P214" s="71">
        <v>2.3196872199987274E-2</v>
      </c>
      <c r="Q214" s="71">
        <v>2.5847750368250155E-2</v>
      </c>
      <c r="R214" s="71">
        <v>3.4029870890136628E-2</v>
      </c>
      <c r="S214" s="71">
        <v>2.6187237910809603E-2</v>
      </c>
      <c r="T214" s="71">
        <v>2.4125646193917428E-2</v>
      </c>
      <c r="U214" s="71">
        <v>3.6499318338169544E-2</v>
      </c>
      <c r="V214" s="65">
        <v>9.857619678539889E-3</v>
      </c>
      <c r="W214" s="65">
        <v>1.1170036888528242E-2</v>
      </c>
      <c r="X214" s="65">
        <v>1.3408279274195823E-2</v>
      </c>
      <c r="Y214" s="65">
        <v>1.5505905458504001E-2</v>
      </c>
      <c r="Z214" s="65">
        <v>1.2532138037371765E-2</v>
      </c>
      <c r="AA214" s="65">
        <v>1.0210835421677125E-2</v>
      </c>
      <c r="AB214" s="65">
        <v>1.3226119520592989E-2</v>
      </c>
      <c r="AC214" s="65">
        <v>1.5214972009930104E-2</v>
      </c>
      <c r="AD214" s="65">
        <v>1.9540922333574462E-2</v>
      </c>
      <c r="AE214" s="65">
        <v>2.204239999729905E-2</v>
      </c>
      <c r="AF214" s="65">
        <v>2.2234637834800459E-2</v>
      </c>
      <c r="AG214" s="65">
        <v>2.430964914356375E-2</v>
      </c>
      <c r="AH214" s="65">
        <v>2.652733322216377E-2</v>
      </c>
      <c r="AI214" s="65">
        <v>3.6539698227471724E-2</v>
      </c>
      <c r="AJ214" s="65">
        <v>3.1536395572437148E-2</v>
      </c>
      <c r="AK214" s="65">
        <v>3.2281952869584005E-2</v>
      </c>
      <c r="AL214" s="65">
        <v>7.0001104509765696E-2</v>
      </c>
    </row>
    <row r="215" spans="1:38" x14ac:dyDescent="0.45">
      <c r="A215" s="2" t="s">
        <v>217</v>
      </c>
      <c r="B215" s="2" t="s">
        <v>74</v>
      </c>
      <c r="C215" s="2" t="s">
        <v>830</v>
      </c>
      <c r="D215" s="72">
        <v>14.196350000000001</v>
      </c>
      <c r="E215" s="72">
        <v>0.32578297749725577</v>
      </c>
      <c r="F215" s="72">
        <v>0.35533309275521402</v>
      </c>
      <c r="G215" s="72">
        <v>0.36284340010976951</v>
      </c>
      <c r="H215" s="72">
        <v>0.38341345773874863</v>
      </c>
      <c r="I215" s="72">
        <v>0.38237336169045005</v>
      </c>
      <c r="J215" s="72">
        <v>0.37792318880351261</v>
      </c>
      <c r="K215" s="72">
        <v>0.42286391877058183</v>
      </c>
      <c r="L215" s="72">
        <v>0.46536420691547747</v>
      </c>
      <c r="M215" s="72">
        <v>0.54752436059275522</v>
      </c>
      <c r="N215" s="72">
        <v>0.53666424533479695</v>
      </c>
      <c r="O215" s="72">
        <v>0.44204384193194296</v>
      </c>
      <c r="P215" s="72">
        <v>0.40854418770581774</v>
      </c>
      <c r="Q215" s="72">
        <v>0.40655493688254668</v>
      </c>
      <c r="R215" s="72">
        <v>0.50919651207464323</v>
      </c>
      <c r="S215" s="72">
        <v>0.38508464873765091</v>
      </c>
      <c r="T215" s="72">
        <v>0.30432357299670693</v>
      </c>
      <c r="U215" s="72">
        <v>0.38382608946212959</v>
      </c>
      <c r="V215" s="8">
        <v>0.30781835609379027</v>
      </c>
      <c r="W215" s="8">
        <v>0.33812965988147387</v>
      </c>
      <c r="X215" s="8">
        <v>0.3398099561968565</v>
      </c>
      <c r="Y215" s="8">
        <v>0.35963090440608086</v>
      </c>
      <c r="Z215" s="8">
        <v>0.34829918577686164</v>
      </c>
      <c r="AA215" s="8">
        <v>0.34327847461994332</v>
      </c>
      <c r="AB215" s="8">
        <v>0.40226096366915742</v>
      </c>
      <c r="AC215" s="8">
        <v>0.45242244524607056</v>
      </c>
      <c r="AD215" s="8">
        <v>0.53558226745684101</v>
      </c>
      <c r="AE215" s="8">
        <v>0.51888321566606543</v>
      </c>
      <c r="AF215" s="8">
        <v>0.44059280082452978</v>
      </c>
      <c r="AG215" s="8">
        <v>0.41956203040453488</v>
      </c>
      <c r="AH215" s="8">
        <v>0.41639588250450915</v>
      </c>
      <c r="AI215" s="8">
        <v>0.53481026797217213</v>
      </c>
      <c r="AJ215" s="8">
        <v>0.41695363050760109</v>
      </c>
      <c r="AK215" s="8">
        <v>0.34865564545220301</v>
      </c>
      <c r="AL215" s="8">
        <v>0.67360431332130899</v>
      </c>
    </row>
    <row r="216" spans="1:38" x14ac:dyDescent="0.45">
      <c r="A216" s="3" t="s">
        <v>219</v>
      </c>
      <c r="B216" s="3" t="s">
        <v>74</v>
      </c>
      <c r="C216" s="3" t="s">
        <v>831</v>
      </c>
      <c r="D216" s="71">
        <v>3.4245999999999999</v>
      </c>
      <c r="E216" s="71">
        <v>7.5439999999999993E-2</v>
      </c>
      <c r="F216" s="71">
        <v>8.2799999999999999E-2</v>
      </c>
      <c r="G216" s="71">
        <v>8.5010000000000002E-2</v>
      </c>
      <c r="H216" s="71">
        <v>9.0380000000000002E-2</v>
      </c>
      <c r="I216" s="71">
        <v>8.4409999999999999E-2</v>
      </c>
      <c r="J216" s="71">
        <v>8.0379999999999993E-2</v>
      </c>
      <c r="K216" s="71">
        <v>9.1619999999999993E-2</v>
      </c>
      <c r="L216" s="71">
        <v>0.10371</v>
      </c>
      <c r="M216" s="71">
        <v>0.12789</v>
      </c>
      <c r="N216" s="71">
        <v>0.13267000000000001</v>
      </c>
      <c r="O216" s="71">
        <v>0.11086</v>
      </c>
      <c r="P216" s="71">
        <v>0.10263</v>
      </c>
      <c r="Q216" s="71">
        <v>9.7799999999999998E-2</v>
      </c>
      <c r="R216" s="71">
        <v>0.12543000000000001</v>
      </c>
      <c r="S216" s="71">
        <v>9.6689999999999998E-2</v>
      </c>
      <c r="T216" s="71">
        <v>7.5490000000000002E-2</v>
      </c>
      <c r="U216" s="71">
        <v>9.1420000000000001E-2</v>
      </c>
      <c r="V216" s="65">
        <v>7.3510000000000006E-2</v>
      </c>
      <c r="W216" s="65">
        <v>7.8409999999999994E-2</v>
      </c>
      <c r="X216" s="65">
        <v>8.1199999999999994E-2</v>
      </c>
      <c r="Y216" s="65">
        <v>8.5930000000000006E-2</v>
      </c>
      <c r="Z216" s="65">
        <v>8.2369999999999999E-2</v>
      </c>
      <c r="AA216" s="65">
        <v>8.1989999999999993E-2</v>
      </c>
      <c r="AB216" s="65">
        <v>9.3140000000000001E-2</v>
      </c>
      <c r="AC216" s="65">
        <v>0.10896</v>
      </c>
      <c r="AD216" s="65">
        <v>0.13184000000000001</v>
      </c>
      <c r="AE216" s="65">
        <v>0.13513</v>
      </c>
      <c r="AF216" s="65">
        <v>0.11654</v>
      </c>
      <c r="AG216" s="65">
        <v>0.10688</v>
      </c>
      <c r="AH216" s="65">
        <v>0.10387</v>
      </c>
      <c r="AI216" s="65">
        <v>0.13500999999999999</v>
      </c>
      <c r="AJ216" s="65">
        <v>0.10763</v>
      </c>
      <c r="AK216" s="65">
        <v>8.8849999999999998E-2</v>
      </c>
      <c r="AL216" s="65">
        <v>0.15870999999999999</v>
      </c>
    </row>
    <row r="217" spans="1:38" x14ac:dyDescent="0.45">
      <c r="A217" s="3" t="s">
        <v>219</v>
      </c>
      <c r="B217" s="3" t="s">
        <v>74</v>
      </c>
      <c r="C217" s="3" t="s">
        <v>832</v>
      </c>
      <c r="D217" s="71">
        <v>3.3556900000000001</v>
      </c>
      <c r="E217" s="71">
        <v>9.042E-2</v>
      </c>
      <c r="F217" s="71">
        <v>9.3509999999999996E-2</v>
      </c>
      <c r="G217" s="71">
        <v>9.4649999999999998E-2</v>
      </c>
      <c r="H217" s="71">
        <v>9.0889999999999999E-2</v>
      </c>
      <c r="I217" s="71">
        <v>9.5229999999999995E-2</v>
      </c>
      <c r="J217" s="71">
        <v>9.3189999999999995E-2</v>
      </c>
      <c r="K217" s="71">
        <v>0.10853</v>
      </c>
      <c r="L217" s="71">
        <v>0.12321</v>
      </c>
      <c r="M217" s="71">
        <v>0.14610999999999999</v>
      </c>
      <c r="N217" s="71">
        <v>0.13816000000000001</v>
      </c>
      <c r="O217" s="71">
        <v>0.10679</v>
      </c>
      <c r="P217" s="71">
        <v>8.5550000000000001E-2</v>
      </c>
      <c r="Q217" s="71">
        <v>8.0409999999999995E-2</v>
      </c>
      <c r="R217" s="71">
        <v>0.10341</v>
      </c>
      <c r="S217" s="71">
        <v>8.5720000000000005E-2</v>
      </c>
      <c r="T217" s="71">
        <v>6.6530000000000006E-2</v>
      </c>
      <c r="U217" s="71">
        <v>7.0010000000000003E-2</v>
      </c>
      <c r="V217" s="65">
        <v>8.344E-2</v>
      </c>
      <c r="W217" s="65">
        <v>9.171E-2</v>
      </c>
      <c r="X217" s="65">
        <v>8.7239999999999998E-2</v>
      </c>
      <c r="Y217" s="65">
        <v>8.6510000000000004E-2</v>
      </c>
      <c r="Z217" s="65">
        <v>8.2570000000000005E-2</v>
      </c>
      <c r="AA217" s="65">
        <v>8.5419999999999996E-2</v>
      </c>
      <c r="AB217" s="65">
        <v>0.10444000000000001</v>
      </c>
      <c r="AC217" s="65">
        <v>0.12161</v>
      </c>
      <c r="AD217" s="65">
        <v>0.14466999999999999</v>
      </c>
      <c r="AE217" s="65">
        <v>0.13358999999999999</v>
      </c>
      <c r="AF217" s="65">
        <v>0.10042</v>
      </c>
      <c r="AG217" s="65">
        <v>8.5050000000000001E-2</v>
      </c>
      <c r="AH217" s="65">
        <v>8.4970000000000004E-2</v>
      </c>
      <c r="AI217" s="65">
        <v>0.11594</v>
      </c>
      <c r="AJ217" s="65">
        <v>9.1800000000000007E-2</v>
      </c>
      <c r="AK217" s="65">
        <v>6.88E-2</v>
      </c>
      <c r="AL217" s="65">
        <v>0.11519</v>
      </c>
    </row>
    <row r="218" spans="1:38" x14ac:dyDescent="0.45">
      <c r="A218" s="3" t="s">
        <v>219</v>
      </c>
      <c r="B218" s="3" t="s">
        <v>74</v>
      </c>
      <c r="C218" s="3" t="s">
        <v>833</v>
      </c>
      <c r="D218" s="71">
        <v>1.46332</v>
      </c>
      <c r="E218" s="71">
        <v>3.1469999999999998E-2</v>
      </c>
      <c r="F218" s="71">
        <v>3.4930000000000003E-2</v>
      </c>
      <c r="G218" s="71">
        <v>3.6639999999999999E-2</v>
      </c>
      <c r="H218" s="71">
        <v>4.0960000000000003E-2</v>
      </c>
      <c r="I218" s="71">
        <v>4.1739999999999999E-2</v>
      </c>
      <c r="J218" s="71">
        <v>4.4450000000000003E-2</v>
      </c>
      <c r="K218" s="71">
        <v>4.5670000000000002E-2</v>
      </c>
      <c r="L218" s="71">
        <v>4.8280000000000003E-2</v>
      </c>
      <c r="M218" s="71">
        <v>5.611E-2</v>
      </c>
      <c r="N218" s="71">
        <v>5.4510000000000003E-2</v>
      </c>
      <c r="O218" s="71">
        <v>4.5409999999999999E-2</v>
      </c>
      <c r="P218" s="71">
        <v>4.5289999999999997E-2</v>
      </c>
      <c r="Q218" s="71">
        <v>4.7600000000000003E-2</v>
      </c>
      <c r="R218" s="71">
        <v>5.7020000000000001E-2</v>
      </c>
      <c r="S218" s="71">
        <v>3.9419999999999997E-2</v>
      </c>
      <c r="T218" s="71">
        <v>3.1579999999999997E-2</v>
      </c>
      <c r="U218" s="71">
        <v>3.8019999999999998E-2</v>
      </c>
      <c r="V218" s="65">
        <v>2.8910000000000002E-2</v>
      </c>
      <c r="W218" s="65">
        <v>3.2289999999999999E-2</v>
      </c>
      <c r="X218" s="65">
        <v>3.2629999999999999E-2</v>
      </c>
      <c r="Y218" s="65">
        <v>3.7429999999999998E-2</v>
      </c>
      <c r="Z218" s="65">
        <v>3.6260000000000001E-2</v>
      </c>
      <c r="AA218" s="65">
        <v>3.5779999999999999E-2</v>
      </c>
      <c r="AB218" s="65">
        <v>4.002E-2</v>
      </c>
      <c r="AC218" s="65">
        <v>4.4170000000000001E-2</v>
      </c>
      <c r="AD218" s="65">
        <v>5.0799999999999998E-2</v>
      </c>
      <c r="AE218" s="65">
        <v>4.8649999999999999E-2</v>
      </c>
      <c r="AF218" s="65">
        <v>4.3770000000000003E-2</v>
      </c>
      <c r="AG218" s="65">
        <v>4.6030000000000001E-2</v>
      </c>
      <c r="AH218" s="65">
        <v>4.6030000000000001E-2</v>
      </c>
      <c r="AI218" s="65">
        <v>5.586E-2</v>
      </c>
      <c r="AJ218" s="65">
        <v>4.181E-2</v>
      </c>
      <c r="AK218" s="65">
        <v>3.508E-2</v>
      </c>
      <c r="AL218" s="65">
        <v>6.8699999999999997E-2</v>
      </c>
    </row>
    <row r="219" spans="1:38" x14ac:dyDescent="0.45">
      <c r="A219" s="3" t="s">
        <v>219</v>
      </c>
      <c r="B219" s="3" t="s">
        <v>74</v>
      </c>
      <c r="C219" s="3" t="s">
        <v>834</v>
      </c>
      <c r="D219" s="71">
        <v>2.3068599999999999</v>
      </c>
      <c r="E219" s="71">
        <v>5.144E-2</v>
      </c>
      <c r="F219" s="71">
        <v>5.7610000000000001E-2</v>
      </c>
      <c r="G219" s="71">
        <v>5.7279999999999998E-2</v>
      </c>
      <c r="H219" s="71">
        <v>6.0729999999999999E-2</v>
      </c>
      <c r="I219" s="71">
        <v>6.2359999999999999E-2</v>
      </c>
      <c r="J219" s="71">
        <v>6.3799999999999996E-2</v>
      </c>
      <c r="K219" s="71">
        <v>7.0430000000000006E-2</v>
      </c>
      <c r="L219" s="71">
        <v>7.7280000000000001E-2</v>
      </c>
      <c r="M219" s="71">
        <v>8.5040000000000004E-2</v>
      </c>
      <c r="N219" s="71">
        <v>8.1449999999999995E-2</v>
      </c>
      <c r="O219" s="71">
        <v>6.9529999999999995E-2</v>
      </c>
      <c r="P219" s="71">
        <v>6.6689999999999999E-2</v>
      </c>
      <c r="Q219" s="71">
        <v>7.0459999999999995E-2</v>
      </c>
      <c r="R219" s="71">
        <v>8.8580000000000006E-2</v>
      </c>
      <c r="S219" s="71">
        <v>6.5170000000000006E-2</v>
      </c>
      <c r="T219" s="71">
        <v>5.0200000000000002E-2</v>
      </c>
      <c r="U219" s="71">
        <v>6.5460000000000004E-2</v>
      </c>
      <c r="V219" s="65">
        <v>4.9070000000000003E-2</v>
      </c>
      <c r="W219" s="65">
        <v>5.4480000000000001E-2</v>
      </c>
      <c r="X219" s="65">
        <v>5.4550000000000001E-2</v>
      </c>
      <c r="Y219" s="65">
        <v>5.6590000000000001E-2</v>
      </c>
      <c r="Z219" s="65">
        <v>5.4890000000000001E-2</v>
      </c>
      <c r="AA219" s="65">
        <v>5.4730000000000001E-2</v>
      </c>
      <c r="AB219" s="65">
        <v>6.5269999999999995E-2</v>
      </c>
      <c r="AC219" s="65">
        <v>7.0849999999999996E-2</v>
      </c>
      <c r="AD219" s="65">
        <v>8.1030000000000005E-2</v>
      </c>
      <c r="AE219" s="65">
        <v>7.7619999999999995E-2</v>
      </c>
      <c r="AF219" s="65">
        <v>6.9440000000000002E-2</v>
      </c>
      <c r="AG219" s="65">
        <v>6.8769999999999998E-2</v>
      </c>
      <c r="AH219" s="65">
        <v>7.0720000000000005E-2</v>
      </c>
      <c r="AI219" s="65">
        <v>9.0709999999999999E-2</v>
      </c>
      <c r="AJ219" s="65">
        <v>6.7890000000000006E-2</v>
      </c>
      <c r="AK219" s="65">
        <v>5.6689999999999997E-2</v>
      </c>
      <c r="AL219" s="65">
        <v>0.12005</v>
      </c>
    </row>
    <row r="220" spans="1:38" x14ac:dyDescent="0.45">
      <c r="A220" s="3" t="s">
        <v>219</v>
      </c>
      <c r="B220" s="3" t="s">
        <v>74</v>
      </c>
      <c r="C220" s="3" t="s">
        <v>835</v>
      </c>
      <c r="D220" s="71">
        <v>1.5619000000000001</v>
      </c>
      <c r="E220" s="71">
        <v>3.572297749725576E-2</v>
      </c>
      <c r="F220" s="71">
        <v>3.9543092755214053E-2</v>
      </c>
      <c r="G220" s="71">
        <v>3.9473400109769484E-2</v>
      </c>
      <c r="H220" s="71">
        <v>4.3223457738748632E-2</v>
      </c>
      <c r="I220" s="71">
        <v>4.3963361690450058E-2</v>
      </c>
      <c r="J220" s="71">
        <v>4.3943188803512619E-2</v>
      </c>
      <c r="K220" s="71">
        <v>4.8173918770581775E-2</v>
      </c>
      <c r="L220" s="71">
        <v>5.1824206915477497E-2</v>
      </c>
      <c r="M220" s="71">
        <v>6.0464360592755208E-2</v>
      </c>
      <c r="N220" s="71">
        <v>5.8404245334796927E-2</v>
      </c>
      <c r="O220" s="71">
        <v>4.6863841931942915E-2</v>
      </c>
      <c r="P220" s="71">
        <v>4.5234187705817788E-2</v>
      </c>
      <c r="Q220" s="71">
        <v>4.5204936882546655E-2</v>
      </c>
      <c r="R220" s="71">
        <v>5.4766512074643253E-2</v>
      </c>
      <c r="S220" s="71">
        <v>4.0294648737650929E-2</v>
      </c>
      <c r="T220" s="71">
        <v>3.1263572996706915E-2</v>
      </c>
      <c r="U220" s="71">
        <v>4.3836089462129531E-2</v>
      </c>
      <c r="V220" s="65">
        <v>3.4008356093790264E-2</v>
      </c>
      <c r="W220" s="65">
        <v>3.7479659881473851E-2</v>
      </c>
      <c r="X220" s="65">
        <v>3.7389956196856478E-2</v>
      </c>
      <c r="Y220" s="65">
        <v>3.9790904406080907E-2</v>
      </c>
      <c r="Z220" s="65">
        <v>4.0659185776861631E-2</v>
      </c>
      <c r="AA220" s="65">
        <v>3.824847461994331E-2</v>
      </c>
      <c r="AB220" s="65">
        <v>4.5350963669157439E-2</v>
      </c>
      <c r="AC220" s="65">
        <v>4.8532445246070602E-2</v>
      </c>
      <c r="AD220" s="65">
        <v>5.7372267456841021E-2</v>
      </c>
      <c r="AE220" s="65">
        <v>5.4983215666065441E-2</v>
      </c>
      <c r="AF220" s="65">
        <v>4.6402800824529758E-2</v>
      </c>
      <c r="AG220" s="65">
        <v>4.7062030404534917E-2</v>
      </c>
      <c r="AH220" s="65">
        <v>4.6165882504509148E-2</v>
      </c>
      <c r="AI220" s="65">
        <v>5.5760267972172123E-2</v>
      </c>
      <c r="AJ220" s="65">
        <v>4.3423630507601139E-2</v>
      </c>
      <c r="AK220" s="65">
        <v>3.8135645452203042E-2</v>
      </c>
      <c r="AL220" s="65">
        <v>7.893431332130893E-2</v>
      </c>
    </row>
    <row r="221" spans="1:38" x14ac:dyDescent="0.45">
      <c r="A221" s="3" t="s">
        <v>219</v>
      </c>
      <c r="B221" s="3" t="s">
        <v>74</v>
      </c>
      <c r="C221" s="3" t="s">
        <v>836</v>
      </c>
      <c r="D221" s="71">
        <v>1.5876999999999999</v>
      </c>
      <c r="E221" s="71">
        <v>3.3500000000000002E-2</v>
      </c>
      <c r="F221" s="71">
        <v>3.6979999999999999E-2</v>
      </c>
      <c r="G221" s="71">
        <v>3.9239999999999997E-2</v>
      </c>
      <c r="H221" s="71">
        <v>4.4940000000000001E-2</v>
      </c>
      <c r="I221" s="71">
        <v>4.2070000000000003E-2</v>
      </c>
      <c r="J221" s="71">
        <v>3.9989999999999998E-2</v>
      </c>
      <c r="K221" s="71">
        <v>4.5589999999999999E-2</v>
      </c>
      <c r="L221" s="71">
        <v>4.8129999999999999E-2</v>
      </c>
      <c r="M221" s="71">
        <v>5.7509999999999999E-2</v>
      </c>
      <c r="N221" s="71">
        <v>5.5620000000000003E-2</v>
      </c>
      <c r="O221" s="71">
        <v>4.7620000000000003E-2</v>
      </c>
      <c r="P221" s="71">
        <v>4.6929999999999999E-2</v>
      </c>
      <c r="Q221" s="71">
        <v>4.7440000000000003E-2</v>
      </c>
      <c r="R221" s="71">
        <v>5.7729999999999997E-2</v>
      </c>
      <c r="S221" s="71">
        <v>4.267E-2</v>
      </c>
      <c r="T221" s="71">
        <v>3.5950000000000003E-2</v>
      </c>
      <c r="U221" s="71">
        <v>5.389E-2</v>
      </c>
      <c r="V221" s="65">
        <v>3.125E-2</v>
      </c>
      <c r="W221" s="65">
        <v>3.4799999999999998E-2</v>
      </c>
      <c r="X221" s="65">
        <v>3.6889999999999999E-2</v>
      </c>
      <c r="Y221" s="65">
        <v>4.2169999999999999E-2</v>
      </c>
      <c r="Z221" s="65">
        <v>4.0329999999999998E-2</v>
      </c>
      <c r="AA221" s="65">
        <v>3.7339999999999998E-2</v>
      </c>
      <c r="AB221" s="65">
        <v>4.2849999999999999E-2</v>
      </c>
      <c r="AC221" s="65">
        <v>4.5940000000000002E-2</v>
      </c>
      <c r="AD221" s="65">
        <v>5.4879999999999998E-2</v>
      </c>
      <c r="AE221" s="65">
        <v>5.33E-2</v>
      </c>
      <c r="AF221" s="65">
        <v>4.8899999999999999E-2</v>
      </c>
      <c r="AG221" s="65">
        <v>4.922E-2</v>
      </c>
      <c r="AH221" s="65">
        <v>4.7289999999999999E-2</v>
      </c>
      <c r="AI221" s="65">
        <v>5.9580000000000001E-2</v>
      </c>
      <c r="AJ221" s="65">
        <v>4.7129999999999998E-2</v>
      </c>
      <c r="AK221" s="65">
        <v>4.4670000000000001E-2</v>
      </c>
      <c r="AL221" s="65">
        <v>9.536E-2</v>
      </c>
    </row>
    <row r="222" spans="1:38" x14ac:dyDescent="0.45">
      <c r="A222" s="3" t="s">
        <v>219</v>
      </c>
      <c r="B222" s="3" t="s">
        <v>74</v>
      </c>
      <c r="C222" s="3" t="s">
        <v>837</v>
      </c>
      <c r="D222" s="71">
        <v>0.49628</v>
      </c>
      <c r="E222" s="71">
        <v>7.79E-3</v>
      </c>
      <c r="F222" s="71">
        <v>9.9600000000000001E-3</v>
      </c>
      <c r="G222" s="71">
        <v>1.055E-2</v>
      </c>
      <c r="H222" s="71">
        <v>1.2290000000000001E-2</v>
      </c>
      <c r="I222" s="71">
        <v>1.26E-2</v>
      </c>
      <c r="J222" s="71">
        <v>1.217E-2</v>
      </c>
      <c r="K222" s="71">
        <v>1.285E-2</v>
      </c>
      <c r="L222" s="71">
        <v>1.2930000000000001E-2</v>
      </c>
      <c r="M222" s="71">
        <v>1.44E-2</v>
      </c>
      <c r="N222" s="71">
        <v>1.585E-2</v>
      </c>
      <c r="O222" s="71">
        <v>1.4970000000000001E-2</v>
      </c>
      <c r="P222" s="71">
        <v>1.6219999999999998E-2</v>
      </c>
      <c r="Q222" s="71">
        <v>1.7639999999999999E-2</v>
      </c>
      <c r="R222" s="71">
        <v>2.2259999999999999E-2</v>
      </c>
      <c r="S222" s="71">
        <v>1.512E-2</v>
      </c>
      <c r="T222" s="71">
        <v>1.3310000000000001E-2</v>
      </c>
      <c r="U222" s="71">
        <v>2.1190000000000001E-2</v>
      </c>
      <c r="V222" s="65">
        <v>7.6299999999999996E-3</v>
      </c>
      <c r="W222" s="65">
        <v>8.9599999999999992E-3</v>
      </c>
      <c r="X222" s="65">
        <v>9.9100000000000004E-3</v>
      </c>
      <c r="Y222" s="65">
        <v>1.1209999999999999E-2</v>
      </c>
      <c r="Z222" s="65">
        <v>1.1220000000000001E-2</v>
      </c>
      <c r="AA222" s="65">
        <v>9.7699999999999992E-3</v>
      </c>
      <c r="AB222" s="65">
        <v>1.119E-2</v>
      </c>
      <c r="AC222" s="65">
        <v>1.2359999999999999E-2</v>
      </c>
      <c r="AD222" s="65">
        <v>1.499E-2</v>
      </c>
      <c r="AE222" s="65">
        <v>1.5610000000000001E-2</v>
      </c>
      <c r="AF222" s="65">
        <v>1.512E-2</v>
      </c>
      <c r="AG222" s="65">
        <v>1.6549999999999999E-2</v>
      </c>
      <c r="AH222" s="65">
        <v>1.7350000000000001E-2</v>
      </c>
      <c r="AI222" s="65">
        <v>2.1950000000000001E-2</v>
      </c>
      <c r="AJ222" s="65">
        <v>1.7270000000000001E-2</v>
      </c>
      <c r="AK222" s="65">
        <v>1.643E-2</v>
      </c>
      <c r="AL222" s="65">
        <v>3.6659999999999998E-2</v>
      </c>
    </row>
    <row r="223" spans="1:38" x14ac:dyDescent="0.45">
      <c r="A223" s="2" t="s">
        <v>217</v>
      </c>
      <c r="B223" s="2" t="s">
        <v>75</v>
      </c>
      <c r="C223" s="2" t="s">
        <v>838</v>
      </c>
      <c r="D223" s="72">
        <v>25.631519999999998</v>
      </c>
      <c r="E223" s="72">
        <v>0.50461559031924208</v>
      </c>
      <c r="F223" s="72">
        <v>0.54359633768308557</v>
      </c>
      <c r="G223" s="72">
        <v>0.56601794296904628</v>
      </c>
      <c r="H223" s="72">
        <v>0.62458098131681783</v>
      </c>
      <c r="I223" s="72">
        <v>0.6927404954397044</v>
      </c>
      <c r="J223" s="72">
        <v>0.6427085291306629</v>
      </c>
      <c r="K223" s="72">
        <v>0.69681031217268319</v>
      </c>
      <c r="L223" s="72">
        <v>0.7697211540734622</v>
      </c>
      <c r="M223" s="72">
        <v>0.9476943531008114</v>
      </c>
      <c r="N223" s="72">
        <v>0.96517515260742659</v>
      </c>
      <c r="O223" s="72">
        <v>0.80099425507438204</v>
      </c>
      <c r="P223" s="72">
        <v>0.71439710037196058</v>
      </c>
      <c r="Q223" s="72">
        <v>0.68808291406833844</v>
      </c>
      <c r="R223" s="72">
        <v>0.94522086056018551</v>
      </c>
      <c r="S223" s="72">
        <v>0.7698235558634775</v>
      </c>
      <c r="T223" s="72">
        <v>0.6289328932422954</v>
      </c>
      <c r="U223" s="72">
        <v>0.78343757200641806</v>
      </c>
      <c r="V223" s="8">
        <v>0.4778155467104428</v>
      </c>
      <c r="W223" s="8">
        <v>0.5150258704155305</v>
      </c>
      <c r="X223" s="8">
        <v>0.53956785612140801</v>
      </c>
      <c r="Y223" s="8">
        <v>0.5997083205255368</v>
      </c>
      <c r="Z223" s="8">
        <v>0.66751982041856917</v>
      </c>
      <c r="AA223" s="8">
        <v>0.64783946816421045</v>
      </c>
      <c r="AB223" s="8">
        <v>0.70675081422707153</v>
      </c>
      <c r="AC223" s="8">
        <v>0.78273080295298569</v>
      </c>
      <c r="AD223" s="8">
        <v>0.96398447112461683</v>
      </c>
      <c r="AE223" s="8">
        <v>0.97875566788485335</v>
      </c>
      <c r="AF223" s="8">
        <v>0.83119701011718894</v>
      </c>
      <c r="AG223" s="8">
        <v>0.74260224149736165</v>
      </c>
      <c r="AH223" s="8">
        <v>0.73998684013132965</v>
      </c>
      <c r="AI223" s="8">
        <v>1.0623752423615687</v>
      </c>
      <c r="AJ223" s="8">
        <v>0.90134879007900948</v>
      </c>
      <c r="AK223" s="8">
        <v>0.78216812762353938</v>
      </c>
      <c r="AL223" s="8">
        <v>1.4075931096447771</v>
      </c>
    </row>
    <row r="224" spans="1:38" x14ac:dyDescent="0.45">
      <c r="A224" s="3" t="s">
        <v>219</v>
      </c>
      <c r="B224" s="3" t="s">
        <v>75</v>
      </c>
      <c r="C224" s="3" t="s">
        <v>839</v>
      </c>
      <c r="D224" s="71">
        <v>0.98667000000000005</v>
      </c>
      <c r="E224" s="71">
        <v>1.5970617760617759E-2</v>
      </c>
      <c r="F224" s="71">
        <v>1.7960598455598456E-2</v>
      </c>
      <c r="G224" s="71">
        <v>2.1650463320463324E-2</v>
      </c>
      <c r="H224" s="71">
        <v>2.5140752895752894E-2</v>
      </c>
      <c r="I224" s="71">
        <v>2.0181061776061777E-2</v>
      </c>
      <c r="J224" s="71">
        <v>1.8720849420849419E-2</v>
      </c>
      <c r="K224" s="71">
        <v>2.0650926640926642E-2</v>
      </c>
      <c r="L224" s="71">
        <v>2.3631042471042474E-2</v>
      </c>
      <c r="M224" s="71">
        <v>2.9490733590733589E-2</v>
      </c>
      <c r="N224" s="71">
        <v>3.1550752895752897E-2</v>
      </c>
      <c r="O224" s="71">
        <v>2.9771216216216218E-2</v>
      </c>
      <c r="P224" s="71">
        <v>3.3611312741312738E-2</v>
      </c>
      <c r="Q224" s="71">
        <v>3.4431988416988413E-2</v>
      </c>
      <c r="R224" s="71">
        <v>4.3502413127413125E-2</v>
      </c>
      <c r="S224" s="71">
        <v>3.3291332046332042E-2</v>
      </c>
      <c r="T224" s="71">
        <v>2.6731235521235523E-2</v>
      </c>
      <c r="U224" s="71">
        <v>4.6312702702702699E-2</v>
      </c>
      <c r="V224" s="65">
        <v>1.5251583257506824E-2</v>
      </c>
      <c r="W224" s="65">
        <v>1.7161255686988171E-2</v>
      </c>
      <c r="X224" s="65">
        <v>1.9891201091901727E-2</v>
      </c>
      <c r="Y224" s="65">
        <v>2.4341965423111921E-2</v>
      </c>
      <c r="Z224" s="65">
        <v>1.9191692447679709E-2</v>
      </c>
      <c r="AA224" s="65">
        <v>1.5861583257506823E-2</v>
      </c>
      <c r="AB224" s="65">
        <v>1.9251747042766151E-2</v>
      </c>
      <c r="AC224" s="65">
        <v>2.1151910828025474E-2</v>
      </c>
      <c r="AD224" s="65">
        <v>2.7372347588717018E-2</v>
      </c>
      <c r="AE224" s="65">
        <v>3.2232620564149231E-2</v>
      </c>
      <c r="AF224" s="65">
        <v>2.9592511373976341E-2</v>
      </c>
      <c r="AG224" s="65">
        <v>3.1924422202001819E-2</v>
      </c>
      <c r="AH224" s="65">
        <v>3.3384040036396723E-2</v>
      </c>
      <c r="AI224" s="65">
        <v>4.4895841674249315E-2</v>
      </c>
      <c r="AJ224" s="65">
        <v>3.7784476797088261E-2</v>
      </c>
      <c r="AK224" s="65">
        <v>3.6205350318471337E-2</v>
      </c>
      <c r="AL224" s="65">
        <v>8.8575450409463158E-2</v>
      </c>
    </row>
    <row r="225" spans="1:38" x14ac:dyDescent="0.45">
      <c r="A225" s="3" t="s">
        <v>219</v>
      </c>
      <c r="B225" s="3" t="s">
        <v>75</v>
      </c>
      <c r="C225" s="3" t="s">
        <v>840</v>
      </c>
      <c r="D225" s="71">
        <v>1.97113</v>
      </c>
      <c r="E225" s="71">
        <v>4.1009999999999998E-2</v>
      </c>
      <c r="F225" s="71">
        <v>4.2799999999999998E-2</v>
      </c>
      <c r="G225" s="71">
        <v>4.5760000000000002E-2</v>
      </c>
      <c r="H225" s="71">
        <v>5.3679999999999999E-2</v>
      </c>
      <c r="I225" s="71">
        <v>5.1959999999999999E-2</v>
      </c>
      <c r="J225" s="71">
        <v>4.9709999999999997E-2</v>
      </c>
      <c r="K225" s="71">
        <v>5.3449999999999998E-2</v>
      </c>
      <c r="L225" s="71">
        <v>5.7349999999999998E-2</v>
      </c>
      <c r="M225" s="71">
        <v>7.2040000000000007E-2</v>
      </c>
      <c r="N225" s="71">
        <v>6.9459999999999994E-2</v>
      </c>
      <c r="O225" s="71">
        <v>5.6210000000000003E-2</v>
      </c>
      <c r="P225" s="71">
        <v>5.713E-2</v>
      </c>
      <c r="Q225" s="71">
        <v>5.7729999999999997E-2</v>
      </c>
      <c r="R225" s="71">
        <v>7.6829999999999996E-2</v>
      </c>
      <c r="S225" s="71">
        <v>6.0449999999999997E-2</v>
      </c>
      <c r="T225" s="71">
        <v>4.8739999999999999E-2</v>
      </c>
      <c r="U225" s="71">
        <v>7.4959999999999999E-2</v>
      </c>
      <c r="V225" s="65">
        <v>3.9559999999999998E-2</v>
      </c>
      <c r="W225" s="65">
        <v>4.2450000000000002E-2</v>
      </c>
      <c r="X225" s="65">
        <v>4.2590000000000003E-2</v>
      </c>
      <c r="Y225" s="65">
        <v>4.759E-2</v>
      </c>
      <c r="Z225" s="65">
        <v>4.0340000000000001E-2</v>
      </c>
      <c r="AA225" s="65">
        <v>3.8780000000000002E-2</v>
      </c>
      <c r="AB225" s="65">
        <v>4.7739999999999998E-2</v>
      </c>
      <c r="AC225" s="65">
        <v>5.2019999999999997E-2</v>
      </c>
      <c r="AD225" s="65">
        <v>6.5390000000000004E-2</v>
      </c>
      <c r="AE225" s="65">
        <v>6.3600000000000004E-2</v>
      </c>
      <c r="AF225" s="65">
        <v>5.4670000000000003E-2</v>
      </c>
      <c r="AG225" s="65">
        <v>5.6300000000000003E-2</v>
      </c>
      <c r="AH225" s="65">
        <v>5.747E-2</v>
      </c>
      <c r="AI225" s="65">
        <v>8.3809999999999996E-2</v>
      </c>
      <c r="AJ225" s="65">
        <v>6.8320000000000006E-2</v>
      </c>
      <c r="AK225" s="65">
        <v>6.1159999999999999E-2</v>
      </c>
      <c r="AL225" s="65">
        <v>0.14007</v>
      </c>
    </row>
    <row r="226" spans="1:38" x14ac:dyDescent="0.45">
      <c r="A226" s="3" t="s">
        <v>219</v>
      </c>
      <c r="B226" s="3" t="s">
        <v>75</v>
      </c>
      <c r="C226" s="3" t="s">
        <v>841</v>
      </c>
      <c r="D226" s="71">
        <v>1.3663000000000001</v>
      </c>
      <c r="E226" s="71">
        <v>2.444E-2</v>
      </c>
      <c r="F226" s="71">
        <v>2.8670000000000001E-2</v>
      </c>
      <c r="G226" s="71">
        <v>3.0880000000000001E-2</v>
      </c>
      <c r="H226" s="71">
        <v>3.4340000000000002E-2</v>
      </c>
      <c r="I226" s="71">
        <v>3.5610000000000003E-2</v>
      </c>
      <c r="J226" s="71">
        <v>2.9610000000000001E-2</v>
      </c>
      <c r="K226" s="71">
        <v>3.4479999999999997E-2</v>
      </c>
      <c r="L226" s="71">
        <v>3.773E-2</v>
      </c>
      <c r="M226" s="71">
        <v>4.5420000000000002E-2</v>
      </c>
      <c r="N226" s="71">
        <v>4.5969999999999997E-2</v>
      </c>
      <c r="O226" s="71">
        <v>4.0030000000000003E-2</v>
      </c>
      <c r="P226" s="71">
        <v>4.1770000000000002E-2</v>
      </c>
      <c r="Q226" s="71">
        <v>4.5679999999999998E-2</v>
      </c>
      <c r="R226" s="71">
        <v>5.9389999999999998E-2</v>
      </c>
      <c r="S226" s="71">
        <v>4.5569999999999999E-2</v>
      </c>
      <c r="T226" s="71">
        <v>3.5249999999999997E-2</v>
      </c>
      <c r="U226" s="71">
        <v>4.7070000000000001E-2</v>
      </c>
      <c r="V226" s="65">
        <v>2.2630000000000001E-2</v>
      </c>
      <c r="W226" s="65">
        <v>2.7720000000000002E-2</v>
      </c>
      <c r="X226" s="65">
        <v>2.8209999999999999E-2</v>
      </c>
      <c r="Y226" s="65">
        <v>3.397E-2</v>
      </c>
      <c r="Z226" s="65">
        <v>3.2930000000000001E-2</v>
      </c>
      <c r="AA226" s="65">
        <v>2.9960000000000001E-2</v>
      </c>
      <c r="AB226" s="65">
        <v>3.2849999999999997E-2</v>
      </c>
      <c r="AC226" s="65">
        <v>3.6999999999999998E-2</v>
      </c>
      <c r="AD226" s="65">
        <v>4.4580000000000002E-2</v>
      </c>
      <c r="AE226" s="65">
        <v>4.5310000000000003E-2</v>
      </c>
      <c r="AF226" s="65">
        <v>4.265E-2</v>
      </c>
      <c r="AG226" s="65">
        <v>4.36E-2</v>
      </c>
      <c r="AH226" s="65">
        <v>4.7550000000000002E-2</v>
      </c>
      <c r="AI226" s="65">
        <v>6.1990000000000003E-2</v>
      </c>
      <c r="AJ226" s="65">
        <v>4.8520000000000001E-2</v>
      </c>
      <c r="AK226" s="65">
        <v>4.1200000000000001E-2</v>
      </c>
      <c r="AL226" s="65">
        <v>8.3720000000000003E-2</v>
      </c>
    </row>
    <row r="227" spans="1:38" x14ac:dyDescent="0.45">
      <c r="A227" s="3" t="s">
        <v>219</v>
      </c>
      <c r="B227" s="3" t="s">
        <v>75</v>
      </c>
      <c r="C227" s="3" t="s">
        <v>842</v>
      </c>
      <c r="D227" s="71">
        <v>15.696680000000001</v>
      </c>
      <c r="E227" s="71">
        <v>0.31131999999999999</v>
      </c>
      <c r="F227" s="71">
        <v>0.31703999999999999</v>
      </c>
      <c r="G227" s="71">
        <v>0.32445000000000002</v>
      </c>
      <c r="H227" s="71">
        <v>0.36219000000000001</v>
      </c>
      <c r="I227" s="71">
        <v>0.44355</v>
      </c>
      <c r="J227" s="71">
        <v>0.42370000000000002</v>
      </c>
      <c r="K227" s="71">
        <v>0.44889000000000001</v>
      </c>
      <c r="L227" s="71">
        <v>0.48329</v>
      </c>
      <c r="M227" s="71">
        <v>0.58123000000000002</v>
      </c>
      <c r="N227" s="71">
        <v>0.59763999999999995</v>
      </c>
      <c r="O227" s="71">
        <v>0.50253000000000003</v>
      </c>
      <c r="P227" s="71">
        <v>0.43407000000000001</v>
      </c>
      <c r="Q227" s="71">
        <v>0.40077000000000002</v>
      </c>
      <c r="R227" s="71">
        <v>0.54923999999999995</v>
      </c>
      <c r="S227" s="71">
        <v>0.44592999999999999</v>
      </c>
      <c r="T227" s="71">
        <v>0.37084</v>
      </c>
      <c r="U227" s="71">
        <v>0.46245999999999998</v>
      </c>
      <c r="V227" s="65">
        <v>0.29337000000000002</v>
      </c>
      <c r="W227" s="65">
        <v>0.30213000000000001</v>
      </c>
      <c r="X227" s="65">
        <v>0.31069000000000002</v>
      </c>
      <c r="Y227" s="65">
        <v>0.34920000000000001</v>
      </c>
      <c r="Z227" s="65">
        <v>0.44174999999999998</v>
      </c>
      <c r="AA227" s="65">
        <v>0.44406000000000001</v>
      </c>
      <c r="AB227" s="65">
        <v>0.46649000000000002</v>
      </c>
      <c r="AC227" s="65">
        <v>0.50148000000000004</v>
      </c>
      <c r="AD227" s="65">
        <v>0.60368999999999995</v>
      </c>
      <c r="AE227" s="65">
        <v>0.61838000000000004</v>
      </c>
      <c r="AF227" s="65">
        <v>0.52707000000000004</v>
      </c>
      <c r="AG227" s="65">
        <v>0.45323999999999998</v>
      </c>
      <c r="AH227" s="65">
        <v>0.43364000000000003</v>
      </c>
      <c r="AI227" s="65">
        <v>0.62150000000000005</v>
      </c>
      <c r="AJ227" s="65">
        <v>0.53988000000000003</v>
      </c>
      <c r="AK227" s="65">
        <v>0.48313</v>
      </c>
      <c r="AL227" s="65">
        <v>0.84784000000000004</v>
      </c>
    </row>
    <row r="228" spans="1:38" x14ac:dyDescent="0.45">
      <c r="A228" s="3" t="s">
        <v>219</v>
      </c>
      <c r="B228" s="3" t="s">
        <v>75</v>
      </c>
      <c r="C228" s="3" t="s">
        <v>843</v>
      </c>
      <c r="D228" s="71">
        <v>4.3893700000000004</v>
      </c>
      <c r="E228" s="71">
        <v>8.4339999999999998E-2</v>
      </c>
      <c r="F228" s="71">
        <v>0.10248</v>
      </c>
      <c r="G228" s="71">
        <v>0.10804</v>
      </c>
      <c r="H228" s="71">
        <v>0.11477</v>
      </c>
      <c r="I228" s="71">
        <v>0.11257</v>
      </c>
      <c r="J228" s="71">
        <v>9.7189999999999999E-2</v>
      </c>
      <c r="K228" s="71">
        <v>0.10914</v>
      </c>
      <c r="L228" s="71">
        <v>0.12908</v>
      </c>
      <c r="M228" s="71">
        <v>0.17127999999999999</v>
      </c>
      <c r="N228" s="71">
        <v>0.17319000000000001</v>
      </c>
      <c r="O228" s="71">
        <v>0.13574</v>
      </c>
      <c r="P228" s="71">
        <v>0.11462</v>
      </c>
      <c r="Q228" s="71">
        <v>0.11681</v>
      </c>
      <c r="R228" s="71">
        <v>0.17027999999999999</v>
      </c>
      <c r="S228" s="71">
        <v>0.14935000000000001</v>
      </c>
      <c r="T228" s="71">
        <v>0.12009</v>
      </c>
      <c r="U228" s="71">
        <v>0.12378</v>
      </c>
      <c r="V228" s="65">
        <v>7.9820000000000002E-2</v>
      </c>
      <c r="W228" s="65">
        <v>9.3479999999999994E-2</v>
      </c>
      <c r="X228" s="65">
        <v>0.1037</v>
      </c>
      <c r="Y228" s="65">
        <v>0.11167000000000001</v>
      </c>
      <c r="Z228" s="65">
        <v>0.10532</v>
      </c>
      <c r="AA228" s="65">
        <v>9.3219999999999997E-2</v>
      </c>
      <c r="AB228" s="65">
        <v>0.10680000000000001</v>
      </c>
      <c r="AC228" s="65">
        <v>0.13069</v>
      </c>
      <c r="AD228" s="65">
        <v>0.17219000000000001</v>
      </c>
      <c r="AE228" s="65">
        <v>0.1714</v>
      </c>
      <c r="AF228" s="65">
        <v>0.13741</v>
      </c>
      <c r="AG228" s="65">
        <v>0.12178</v>
      </c>
      <c r="AH228" s="65">
        <v>0.13075999999999999</v>
      </c>
      <c r="AI228" s="65">
        <v>0.19985</v>
      </c>
      <c r="AJ228" s="65">
        <v>0.16883000000000001</v>
      </c>
      <c r="AK228" s="65">
        <v>0.13256999999999999</v>
      </c>
      <c r="AL228" s="65">
        <v>0.19713</v>
      </c>
    </row>
    <row r="229" spans="1:38" x14ac:dyDescent="0.45">
      <c r="A229" s="3" t="s">
        <v>219</v>
      </c>
      <c r="B229" s="3" t="s">
        <v>75</v>
      </c>
      <c r="C229" s="3" t="s">
        <v>844</v>
      </c>
      <c r="D229" s="71">
        <v>1.2213700000000001</v>
      </c>
      <c r="E229" s="71">
        <v>2.7534972558624405E-2</v>
      </c>
      <c r="F229" s="71">
        <v>3.46457392274871E-2</v>
      </c>
      <c r="G229" s="71">
        <v>3.5237479648582974E-2</v>
      </c>
      <c r="H229" s="71">
        <v>3.4460228421064866E-2</v>
      </c>
      <c r="I229" s="71">
        <v>2.8869433663642599E-2</v>
      </c>
      <c r="J229" s="71">
        <v>2.3777679709813555E-2</v>
      </c>
      <c r="K229" s="71">
        <v>3.0199385531756578E-2</v>
      </c>
      <c r="L229" s="71">
        <v>3.8640111602419772E-2</v>
      </c>
      <c r="M229" s="71">
        <v>4.8233619510077853E-2</v>
      </c>
      <c r="N229" s="71">
        <v>4.7364399711673735E-2</v>
      </c>
      <c r="O229" s="71">
        <v>3.6713038858165951E-2</v>
      </c>
      <c r="P229" s="71">
        <v>3.3195787630647844E-2</v>
      </c>
      <c r="Q229" s="71">
        <v>3.2660925651349974E-2</v>
      </c>
      <c r="R229" s="71">
        <v>4.597844743277231E-2</v>
      </c>
      <c r="S229" s="71">
        <v>3.5232223817145338E-2</v>
      </c>
      <c r="T229" s="71">
        <v>2.7281657721059827E-2</v>
      </c>
      <c r="U229" s="71">
        <v>2.8854869303715305E-2</v>
      </c>
      <c r="V229" s="65">
        <v>2.7183963452936076E-2</v>
      </c>
      <c r="W229" s="65">
        <v>3.2084614728542293E-2</v>
      </c>
      <c r="X229" s="65">
        <v>3.448665502950634E-2</v>
      </c>
      <c r="Y229" s="65">
        <v>3.2936355102424875E-2</v>
      </c>
      <c r="Z229" s="65">
        <v>2.7988127970889398E-2</v>
      </c>
      <c r="AA229" s="65">
        <v>2.5957884906703661E-2</v>
      </c>
      <c r="AB229" s="65">
        <v>3.3619067184305379E-2</v>
      </c>
      <c r="AC229" s="65">
        <v>4.0388892124960218E-2</v>
      </c>
      <c r="AD229" s="65">
        <v>5.0762123535899865E-2</v>
      </c>
      <c r="AE229" s="65">
        <v>4.7833047320704029E-2</v>
      </c>
      <c r="AF229" s="65">
        <v>3.9804498743212506E-2</v>
      </c>
      <c r="AG229" s="65">
        <v>3.5757819295359747E-2</v>
      </c>
      <c r="AH229" s="65">
        <v>3.7182800094932883E-2</v>
      </c>
      <c r="AI229" s="65">
        <v>5.0329400687319274E-2</v>
      </c>
      <c r="AJ229" s="65">
        <v>3.8014313281921307E-2</v>
      </c>
      <c r="AK229" s="65">
        <v>2.7902777305068013E-2</v>
      </c>
      <c r="AL229" s="65">
        <v>5.0257659235314132E-2</v>
      </c>
    </row>
    <row r="230" spans="1:38" x14ac:dyDescent="0.45">
      <c r="A230" s="2" t="s">
        <v>217</v>
      </c>
      <c r="B230" s="2" t="s">
        <v>76</v>
      </c>
      <c r="C230" s="2" t="s">
        <v>845</v>
      </c>
      <c r="D230" s="72">
        <v>88.564440000000005</v>
      </c>
      <c r="E230" s="72">
        <v>1.7740025545505067</v>
      </c>
      <c r="F230" s="72">
        <v>1.8892447455250923</v>
      </c>
      <c r="G230" s="72">
        <v>1.9543754345941695</v>
      </c>
      <c r="H230" s="72">
        <v>2.1873257152687433</v>
      </c>
      <c r="I230" s="72">
        <v>2.3542860229911873</v>
      </c>
      <c r="J230" s="72">
        <v>2.3820545389837231</v>
      </c>
      <c r="K230" s="72">
        <v>2.5624152503607549</v>
      </c>
      <c r="L230" s="72">
        <v>2.7442758383203625</v>
      </c>
      <c r="M230" s="72">
        <v>3.3899893070076117</v>
      </c>
      <c r="N230" s="72">
        <v>3.6328686391450233</v>
      </c>
      <c r="O230" s="72">
        <v>2.9592380557503666</v>
      </c>
      <c r="P230" s="72">
        <v>2.4631284274540359</v>
      </c>
      <c r="Q230" s="72">
        <v>2.2966805182098509</v>
      </c>
      <c r="R230" s="72">
        <v>3.073465513436779</v>
      </c>
      <c r="S230" s="72">
        <v>2.5693655252627505</v>
      </c>
      <c r="T230" s="72">
        <v>2.186511742924194</v>
      </c>
      <c r="U230" s="72">
        <v>2.3642921702148465</v>
      </c>
      <c r="V230" s="8">
        <v>1.6923322251603725</v>
      </c>
      <c r="W230" s="8">
        <v>1.7975332533050523</v>
      </c>
      <c r="X230" s="8">
        <v>1.8650234708078532</v>
      </c>
      <c r="Y230" s="8">
        <v>2.0958738411175668</v>
      </c>
      <c r="Z230" s="8">
        <v>2.3244239615600195</v>
      </c>
      <c r="AA230" s="8">
        <v>2.3992130351411904</v>
      </c>
      <c r="AB230" s="8">
        <v>2.5724131277062323</v>
      </c>
      <c r="AC230" s="8">
        <v>2.7807344031482462</v>
      </c>
      <c r="AD230" s="8">
        <v>3.4337064211185515</v>
      </c>
      <c r="AE230" s="8">
        <v>3.6472666365753206</v>
      </c>
      <c r="AF230" s="8">
        <v>2.9902654180070241</v>
      </c>
      <c r="AG230" s="8">
        <v>2.4936963670179875</v>
      </c>
      <c r="AH230" s="8">
        <v>2.3977978347131201</v>
      </c>
      <c r="AI230" s="8">
        <v>3.3824537134777608</v>
      </c>
      <c r="AJ230" s="8">
        <v>3.0105118286706287</v>
      </c>
      <c r="AK230" s="8">
        <v>2.7297387061918701</v>
      </c>
      <c r="AL230" s="8">
        <v>4.1679357562812029</v>
      </c>
    </row>
    <row r="231" spans="1:38" x14ac:dyDescent="0.45">
      <c r="A231" s="3" t="s">
        <v>219</v>
      </c>
      <c r="B231" s="3" t="s">
        <v>76</v>
      </c>
      <c r="C231" s="3" t="s">
        <v>846</v>
      </c>
      <c r="D231" s="71">
        <v>10.485110000000001</v>
      </c>
      <c r="E231" s="71">
        <v>0.24107999999999999</v>
      </c>
      <c r="F231" s="71">
        <v>0.25591999999999998</v>
      </c>
      <c r="G231" s="71">
        <v>0.24801999999999999</v>
      </c>
      <c r="H231" s="71">
        <v>0.25935000000000002</v>
      </c>
      <c r="I231" s="71">
        <v>0.26926</v>
      </c>
      <c r="J231" s="71">
        <v>0.25519999999999998</v>
      </c>
      <c r="K231" s="71">
        <v>0.29776999999999998</v>
      </c>
      <c r="L231" s="71">
        <v>0.33328999999999998</v>
      </c>
      <c r="M231" s="71">
        <v>0.40183000000000002</v>
      </c>
      <c r="N231" s="71">
        <v>0.42723</v>
      </c>
      <c r="O231" s="71">
        <v>0.35047</v>
      </c>
      <c r="P231" s="71">
        <v>0.28936000000000001</v>
      </c>
      <c r="Q231" s="71">
        <v>0.25585999999999998</v>
      </c>
      <c r="R231" s="71">
        <v>0.33377000000000001</v>
      </c>
      <c r="S231" s="71">
        <v>0.28298000000000001</v>
      </c>
      <c r="T231" s="71">
        <v>0.23558999999999999</v>
      </c>
      <c r="U231" s="71">
        <v>0.27906999999999998</v>
      </c>
      <c r="V231" s="65">
        <v>0.23072000000000001</v>
      </c>
      <c r="W231" s="65">
        <v>0.24265</v>
      </c>
      <c r="X231" s="65">
        <v>0.2334</v>
      </c>
      <c r="Y231" s="65">
        <v>0.24737999999999999</v>
      </c>
      <c r="Z231" s="65">
        <v>0.25968000000000002</v>
      </c>
      <c r="AA231" s="65">
        <v>0.26162999999999997</v>
      </c>
      <c r="AB231" s="65">
        <v>0.31253999999999998</v>
      </c>
      <c r="AC231" s="65">
        <v>0.35370000000000001</v>
      </c>
      <c r="AD231" s="65">
        <v>0.42614000000000002</v>
      </c>
      <c r="AE231" s="65">
        <v>0.4446</v>
      </c>
      <c r="AF231" s="65">
        <v>0.36353000000000002</v>
      </c>
      <c r="AG231" s="65">
        <v>0.29971999999999999</v>
      </c>
      <c r="AH231" s="65">
        <v>0.28386</v>
      </c>
      <c r="AI231" s="65">
        <v>0.38595000000000002</v>
      </c>
      <c r="AJ231" s="65">
        <v>0.34023999999999999</v>
      </c>
      <c r="AK231" s="65">
        <v>0.30326999999999998</v>
      </c>
      <c r="AL231" s="65">
        <v>0.48004999999999998</v>
      </c>
    </row>
    <row r="232" spans="1:38" x14ac:dyDescent="0.45">
      <c r="A232" s="3" t="s">
        <v>219</v>
      </c>
      <c r="B232" s="3" t="s">
        <v>76</v>
      </c>
      <c r="C232" s="3" t="s">
        <v>847</v>
      </c>
      <c r="D232" s="71">
        <v>7.5124300000000002</v>
      </c>
      <c r="E232" s="71">
        <v>0.16447999999999999</v>
      </c>
      <c r="F232" s="71">
        <v>0.17554</v>
      </c>
      <c r="G232" s="71">
        <v>0.18240999999999999</v>
      </c>
      <c r="H232" s="71">
        <v>0.19006000000000001</v>
      </c>
      <c r="I232" s="71">
        <v>0.18631</v>
      </c>
      <c r="J232" s="71">
        <v>0.18151999999999999</v>
      </c>
      <c r="K232" s="71">
        <v>0.21223</v>
      </c>
      <c r="L232" s="71">
        <v>0.23884</v>
      </c>
      <c r="M232" s="71">
        <v>0.30031999999999998</v>
      </c>
      <c r="N232" s="71">
        <v>0.31245000000000001</v>
      </c>
      <c r="O232" s="71">
        <v>0.24285999999999999</v>
      </c>
      <c r="P232" s="71">
        <v>0.19585</v>
      </c>
      <c r="Q232" s="71">
        <v>0.18299000000000001</v>
      </c>
      <c r="R232" s="71">
        <v>0.252</v>
      </c>
      <c r="S232" s="71">
        <v>0.22001999999999999</v>
      </c>
      <c r="T232" s="71">
        <v>0.19202</v>
      </c>
      <c r="U232" s="71">
        <v>0.19983000000000001</v>
      </c>
      <c r="V232" s="65">
        <v>0.1575</v>
      </c>
      <c r="W232" s="65">
        <v>0.16743</v>
      </c>
      <c r="X232" s="65">
        <v>0.17161000000000001</v>
      </c>
      <c r="Y232" s="65">
        <v>0.18138000000000001</v>
      </c>
      <c r="Z232" s="65">
        <v>0.18138000000000001</v>
      </c>
      <c r="AA232" s="65">
        <v>0.18862999999999999</v>
      </c>
      <c r="AB232" s="65">
        <v>0.21412</v>
      </c>
      <c r="AC232" s="65">
        <v>0.24462999999999999</v>
      </c>
      <c r="AD232" s="65">
        <v>0.30730000000000002</v>
      </c>
      <c r="AE232" s="65">
        <v>0.31220999999999999</v>
      </c>
      <c r="AF232" s="65">
        <v>0.23982999999999999</v>
      </c>
      <c r="AG232" s="65">
        <v>0.20302000000000001</v>
      </c>
      <c r="AH232" s="65">
        <v>0.20357</v>
      </c>
      <c r="AI232" s="65">
        <v>0.29687999999999998</v>
      </c>
      <c r="AJ232" s="65">
        <v>0.26491999999999999</v>
      </c>
      <c r="AK232" s="65">
        <v>0.22603999999999999</v>
      </c>
      <c r="AL232" s="65">
        <v>0.32224999999999998</v>
      </c>
    </row>
    <row r="233" spans="1:38" x14ac:dyDescent="0.45">
      <c r="A233" s="3" t="s">
        <v>219</v>
      </c>
      <c r="B233" s="3" t="s">
        <v>76</v>
      </c>
      <c r="C233" s="3" t="s">
        <v>848</v>
      </c>
      <c r="D233" s="71">
        <v>11.62894</v>
      </c>
      <c r="E233" s="71">
        <v>0.22040039559439764</v>
      </c>
      <c r="F233" s="71">
        <v>0.24356042761287386</v>
      </c>
      <c r="G233" s="71">
        <v>0.26678044843363163</v>
      </c>
      <c r="H233" s="71">
        <v>0.30929052349333824</v>
      </c>
      <c r="I233" s="71">
        <v>0.30788052279348083</v>
      </c>
      <c r="J233" s="71">
        <v>0.27736047809008918</v>
      </c>
      <c r="K233" s="71">
        <v>0.29571052121880165</v>
      </c>
      <c r="L233" s="71">
        <v>0.33402059514124</v>
      </c>
      <c r="M233" s="71">
        <v>0.45262082539432597</v>
      </c>
      <c r="N233" s="71">
        <v>0.49555087718377383</v>
      </c>
      <c r="O233" s="71">
        <v>0.40309070501885241</v>
      </c>
      <c r="P233" s="71">
        <v>0.31926056268535286</v>
      </c>
      <c r="Q233" s="71">
        <v>0.30606054588877518</v>
      </c>
      <c r="R233" s="71">
        <v>0.41432076057003386</v>
      </c>
      <c r="S233" s="71">
        <v>0.36621066958857135</v>
      </c>
      <c r="T233" s="71">
        <v>0.32119058831763025</v>
      </c>
      <c r="U233" s="71">
        <v>0.30968055297483138</v>
      </c>
      <c r="V233" s="65">
        <v>0.20798</v>
      </c>
      <c r="W233" s="65">
        <v>0.23576</v>
      </c>
      <c r="X233" s="65">
        <v>0.25401000000000001</v>
      </c>
      <c r="Y233" s="65">
        <v>0.29311999999999999</v>
      </c>
      <c r="Z233" s="65">
        <v>0.29876999999999998</v>
      </c>
      <c r="AA233" s="65">
        <v>0.27527000000000001</v>
      </c>
      <c r="AB233" s="65">
        <v>0.29327999999999999</v>
      </c>
      <c r="AC233" s="65">
        <v>0.33772999999999997</v>
      </c>
      <c r="AD233" s="65">
        <v>0.44636999999999999</v>
      </c>
      <c r="AE233" s="65">
        <v>0.49739</v>
      </c>
      <c r="AF233" s="65">
        <v>0.39507999999999999</v>
      </c>
      <c r="AG233" s="65">
        <v>0.31795000000000001</v>
      </c>
      <c r="AH233" s="65">
        <v>0.31675999999999999</v>
      </c>
      <c r="AI233" s="65">
        <v>0.48181000000000002</v>
      </c>
      <c r="AJ233" s="65">
        <v>0.43956000000000001</v>
      </c>
      <c r="AK233" s="65">
        <v>0.38929000000000002</v>
      </c>
      <c r="AL233" s="65">
        <v>0.50582000000000005</v>
      </c>
    </row>
    <row r="234" spans="1:38" x14ac:dyDescent="0.45">
      <c r="A234" s="3" t="s">
        <v>219</v>
      </c>
      <c r="B234" s="3" t="s">
        <v>76</v>
      </c>
      <c r="C234" s="3" t="s">
        <v>849</v>
      </c>
      <c r="D234" s="71">
        <v>8.2969899999999992</v>
      </c>
      <c r="E234" s="71">
        <v>0.15285000000000001</v>
      </c>
      <c r="F234" s="71">
        <v>0.17032</v>
      </c>
      <c r="G234" s="71">
        <v>0.18201999999999999</v>
      </c>
      <c r="H234" s="71">
        <v>0.21736</v>
      </c>
      <c r="I234" s="71">
        <v>0.22422</v>
      </c>
      <c r="J234" s="71">
        <v>0.21012</v>
      </c>
      <c r="K234" s="71">
        <v>0.22091</v>
      </c>
      <c r="L234" s="71">
        <v>0.23799000000000001</v>
      </c>
      <c r="M234" s="71">
        <v>0.31152999999999997</v>
      </c>
      <c r="N234" s="71">
        <v>0.35277999999999998</v>
      </c>
      <c r="O234" s="71">
        <v>0.28859000000000001</v>
      </c>
      <c r="P234" s="71">
        <v>0.23718</v>
      </c>
      <c r="Q234" s="71">
        <v>0.21357999999999999</v>
      </c>
      <c r="R234" s="71">
        <v>0.29388999999999998</v>
      </c>
      <c r="S234" s="71">
        <v>0.25297999999999998</v>
      </c>
      <c r="T234" s="71">
        <v>0.22286</v>
      </c>
      <c r="U234" s="71">
        <v>0.22796</v>
      </c>
      <c r="V234" s="65">
        <v>0.14757999999999999</v>
      </c>
      <c r="W234" s="65">
        <v>0.16123999999999999</v>
      </c>
      <c r="X234" s="65">
        <v>0.17766999999999999</v>
      </c>
      <c r="Y234" s="65">
        <v>0.20698</v>
      </c>
      <c r="Z234" s="65">
        <v>0.21834000000000001</v>
      </c>
      <c r="AA234" s="65">
        <v>0.20463999999999999</v>
      </c>
      <c r="AB234" s="65">
        <v>0.21288000000000001</v>
      </c>
      <c r="AC234" s="65">
        <v>0.23524999999999999</v>
      </c>
      <c r="AD234" s="65">
        <v>0.30665999999999999</v>
      </c>
      <c r="AE234" s="65">
        <v>0.34813</v>
      </c>
      <c r="AF234" s="65">
        <v>0.28964000000000001</v>
      </c>
      <c r="AG234" s="65">
        <v>0.23497999999999999</v>
      </c>
      <c r="AH234" s="65">
        <v>0.22314000000000001</v>
      </c>
      <c r="AI234" s="65">
        <v>0.32930999999999999</v>
      </c>
      <c r="AJ234" s="65">
        <v>0.30631999999999998</v>
      </c>
      <c r="AK234" s="65">
        <v>0.28034999999999999</v>
      </c>
      <c r="AL234" s="65">
        <v>0.39673999999999998</v>
      </c>
    </row>
    <row r="235" spans="1:38" x14ac:dyDescent="0.45">
      <c r="A235" s="3" t="s">
        <v>219</v>
      </c>
      <c r="B235" s="3" t="s">
        <v>76</v>
      </c>
      <c r="C235" s="3" t="s">
        <v>850</v>
      </c>
      <c r="D235" s="71">
        <v>6.1196900000000003</v>
      </c>
      <c r="E235" s="71">
        <v>0.10838215895610914</v>
      </c>
      <c r="F235" s="71">
        <v>0.12519431791221827</v>
      </c>
      <c r="G235" s="71">
        <v>0.13598498616053775</v>
      </c>
      <c r="H235" s="71">
        <v>0.1653151917754053</v>
      </c>
      <c r="I235" s="71">
        <v>0.16588550019770659</v>
      </c>
      <c r="J235" s="71">
        <v>0.13933406089363384</v>
      </c>
      <c r="K235" s="71">
        <v>0.14401472914195335</v>
      </c>
      <c r="L235" s="71">
        <v>0.1581352431791222</v>
      </c>
      <c r="M235" s="71">
        <v>0.20804848161328587</v>
      </c>
      <c r="N235" s="71">
        <v>0.23606776196124948</v>
      </c>
      <c r="O235" s="71">
        <v>0.19804735073151442</v>
      </c>
      <c r="P235" s="71">
        <v>0.17662786476868328</v>
      </c>
      <c r="Q235" s="71">
        <v>0.17344997232107551</v>
      </c>
      <c r="R235" s="71">
        <v>0.22692475286674577</v>
      </c>
      <c r="S235" s="71">
        <v>0.20024485567417952</v>
      </c>
      <c r="T235" s="71">
        <v>0.17332115460656386</v>
      </c>
      <c r="U235" s="71">
        <v>0.18371161724001581</v>
      </c>
      <c r="V235" s="65">
        <v>0.10224192170818505</v>
      </c>
      <c r="W235" s="65">
        <v>0.11767288256227758</v>
      </c>
      <c r="X235" s="65">
        <v>0.13364302491103203</v>
      </c>
      <c r="Y235" s="65">
        <v>0.16167338078291815</v>
      </c>
      <c r="Z235" s="65">
        <v>0.15953355871886121</v>
      </c>
      <c r="AA235" s="65">
        <v>0.13888266903914592</v>
      </c>
      <c r="AB235" s="65">
        <v>0.14554270462633453</v>
      </c>
      <c r="AC235" s="65">
        <v>0.16252387900355872</v>
      </c>
      <c r="AD235" s="65">
        <v>0.21830565836298932</v>
      </c>
      <c r="AE235" s="65">
        <v>0.247975871886121</v>
      </c>
      <c r="AF235" s="65">
        <v>0.21505480427046264</v>
      </c>
      <c r="AG235" s="65">
        <v>0.19090583629893237</v>
      </c>
      <c r="AH235" s="65">
        <v>0.18663722419928824</v>
      </c>
      <c r="AI235" s="65">
        <v>0.26274274021352312</v>
      </c>
      <c r="AJ235" s="65">
        <v>0.23702096085409252</v>
      </c>
      <c r="AK235" s="65">
        <v>0.20773800711743773</v>
      </c>
      <c r="AL235" s="65">
        <v>0.31290487544483991</v>
      </c>
    </row>
    <row r="236" spans="1:38" x14ac:dyDescent="0.45">
      <c r="A236" s="3" t="s">
        <v>219</v>
      </c>
      <c r="B236" s="3" t="s">
        <v>76</v>
      </c>
      <c r="C236" s="3" t="s">
        <v>851</v>
      </c>
      <c r="D236" s="71">
        <v>8.4062199999999994</v>
      </c>
      <c r="E236" s="71">
        <v>0.17266999999999999</v>
      </c>
      <c r="F236" s="71">
        <v>0.19189000000000001</v>
      </c>
      <c r="G236" s="71">
        <v>0.20280999999999999</v>
      </c>
      <c r="H236" s="71">
        <v>0.21264</v>
      </c>
      <c r="I236" s="71">
        <v>0.20957000000000001</v>
      </c>
      <c r="J236" s="71">
        <v>0.20967</v>
      </c>
      <c r="K236" s="71">
        <v>0.22302</v>
      </c>
      <c r="L236" s="71">
        <v>0.2505</v>
      </c>
      <c r="M236" s="71">
        <v>0.32980999999999999</v>
      </c>
      <c r="N236" s="71">
        <v>0.34688000000000002</v>
      </c>
      <c r="O236" s="71">
        <v>0.26880999999999999</v>
      </c>
      <c r="P236" s="71">
        <v>0.21737000000000001</v>
      </c>
      <c r="Q236" s="71">
        <v>0.21110999999999999</v>
      </c>
      <c r="R236" s="71">
        <v>0.29298999999999997</v>
      </c>
      <c r="S236" s="71">
        <v>0.25674999999999998</v>
      </c>
      <c r="T236" s="71">
        <v>0.218</v>
      </c>
      <c r="U236" s="71">
        <v>0.22746</v>
      </c>
      <c r="V236" s="65">
        <v>0.16450030345218758</v>
      </c>
      <c r="W236" s="65">
        <v>0.18204037074277465</v>
      </c>
      <c r="X236" s="65">
        <v>0.19192044589682111</v>
      </c>
      <c r="Y236" s="65">
        <v>0.20341046033464819</v>
      </c>
      <c r="Z236" s="65">
        <v>0.20442040284115814</v>
      </c>
      <c r="AA236" s="65">
        <v>0.20357036610204449</v>
      </c>
      <c r="AB236" s="65">
        <v>0.22651042307989791</v>
      </c>
      <c r="AC236" s="65">
        <v>0.25724052414468768</v>
      </c>
      <c r="AD236" s="65">
        <v>0.33868076275556247</v>
      </c>
      <c r="AE236" s="65">
        <v>0.34494076468919999</v>
      </c>
      <c r="AF236" s="65">
        <v>0.27391061373656123</v>
      </c>
      <c r="AG236" s="65">
        <v>0.22732053071905536</v>
      </c>
      <c r="AH236" s="65">
        <v>0.22991061051383196</v>
      </c>
      <c r="AI236" s="65">
        <v>0.34617097326423796</v>
      </c>
      <c r="AJ236" s="65">
        <v>0.30469086781653648</v>
      </c>
      <c r="AK236" s="65">
        <v>0.27084069907443215</v>
      </c>
      <c r="AL236" s="65">
        <v>0.39419088083636272</v>
      </c>
    </row>
    <row r="237" spans="1:38" x14ac:dyDescent="0.45">
      <c r="A237" s="3" t="s">
        <v>219</v>
      </c>
      <c r="B237" s="3" t="s">
        <v>76</v>
      </c>
      <c r="C237" s="3" t="s">
        <v>852</v>
      </c>
      <c r="D237" s="71">
        <v>9.0907400000000003</v>
      </c>
      <c r="E237" s="71">
        <v>0.18018999999999999</v>
      </c>
      <c r="F237" s="71">
        <v>0.20771999999999999</v>
      </c>
      <c r="G237" s="71">
        <v>0.23068</v>
      </c>
      <c r="H237" s="71">
        <v>0.26649</v>
      </c>
      <c r="I237" s="71">
        <v>0.25812000000000002</v>
      </c>
      <c r="J237" s="71">
        <v>0.22226000000000001</v>
      </c>
      <c r="K237" s="71">
        <v>0.22932</v>
      </c>
      <c r="L237" s="71">
        <v>0.25451000000000001</v>
      </c>
      <c r="M237" s="71">
        <v>0.33322000000000002</v>
      </c>
      <c r="N237" s="71">
        <v>0.36767</v>
      </c>
      <c r="O237" s="71">
        <v>0.30259000000000003</v>
      </c>
      <c r="P237" s="71">
        <v>0.25829000000000002</v>
      </c>
      <c r="Q237" s="71">
        <v>0.24389</v>
      </c>
      <c r="R237" s="71">
        <v>0.31842999999999999</v>
      </c>
      <c r="S237" s="71">
        <v>0.26267000000000001</v>
      </c>
      <c r="T237" s="71">
        <v>0.21734999999999999</v>
      </c>
      <c r="U237" s="71">
        <v>0.22927</v>
      </c>
      <c r="V237" s="65">
        <v>0.16916</v>
      </c>
      <c r="W237" s="65">
        <v>0.20061999999999999</v>
      </c>
      <c r="X237" s="65">
        <v>0.22062999999999999</v>
      </c>
      <c r="Y237" s="65">
        <v>0.25283</v>
      </c>
      <c r="Z237" s="65">
        <v>0.24099999999999999</v>
      </c>
      <c r="AA237" s="65">
        <v>0.21772</v>
      </c>
      <c r="AB237" s="65">
        <v>0.23088</v>
      </c>
      <c r="AC237" s="65">
        <v>0.26022000000000001</v>
      </c>
      <c r="AD237" s="65">
        <v>0.34791</v>
      </c>
      <c r="AE237" s="65">
        <v>0.37563000000000002</v>
      </c>
      <c r="AF237" s="65">
        <v>0.31187999999999999</v>
      </c>
      <c r="AG237" s="65">
        <v>0.26536999999999999</v>
      </c>
      <c r="AH237" s="65">
        <v>0.26371</v>
      </c>
      <c r="AI237" s="65">
        <v>0.35707</v>
      </c>
      <c r="AJ237" s="65">
        <v>0.30731999999999998</v>
      </c>
      <c r="AK237" s="65">
        <v>0.26758999999999999</v>
      </c>
      <c r="AL237" s="65">
        <v>0.41853000000000001</v>
      </c>
    </row>
    <row r="238" spans="1:38" x14ac:dyDescent="0.45">
      <c r="A238" s="3" t="s">
        <v>219</v>
      </c>
      <c r="B238" s="3" t="s">
        <v>76</v>
      </c>
      <c r="C238" s="3" t="s">
        <v>853</v>
      </c>
      <c r="D238" s="71">
        <v>27.024319999999999</v>
      </c>
      <c r="E238" s="71">
        <v>0.53395000000000004</v>
      </c>
      <c r="F238" s="71">
        <v>0.51910000000000001</v>
      </c>
      <c r="G238" s="71">
        <v>0.50566999999999995</v>
      </c>
      <c r="H238" s="71">
        <v>0.56681999999999999</v>
      </c>
      <c r="I238" s="71">
        <v>0.73304000000000002</v>
      </c>
      <c r="J238" s="71">
        <v>0.88658999999999999</v>
      </c>
      <c r="K238" s="71">
        <v>0.93944000000000005</v>
      </c>
      <c r="L238" s="71">
        <v>0.93698999999999999</v>
      </c>
      <c r="M238" s="71">
        <v>1.05261</v>
      </c>
      <c r="N238" s="71">
        <v>1.0942400000000001</v>
      </c>
      <c r="O238" s="71">
        <v>0.90478000000000003</v>
      </c>
      <c r="P238" s="71">
        <v>0.76919000000000004</v>
      </c>
      <c r="Q238" s="71">
        <v>0.70974000000000004</v>
      </c>
      <c r="R238" s="71">
        <v>0.94113999999999998</v>
      </c>
      <c r="S238" s="71">
        <v>0.72750999999999999</v>
      </c>
      <c r="T238" s="71">
        <v>0.60618000000000005</v>
      </c>
      <c r="U238" s="71">
        <v>0.70730999999999999</v>
      </c>
      <c r="V238" s="65">
        <v>0.51265000000000005</v>
      </c>
      <c r="W238" s="65">
        <v>0.49012</v>
      </c>
      <c r="X238" s="65">
        <v>0.48214000000000001</v>
      </c>
      <c r="Y238" s="65">
        <v>0.54910000000000003</v>
      </c>
      <c r="Z238" s="65">
        <v>0.76129999999999998</v>
      </c>
      <c r="AA238" s="65">
        <v>0.90886999999999996</v>
      </c>
      <c r="AB238" s="65">
        <v>0.93666000000000005</v>
      </c>
      <c r="AC238" s="65">
        <v>0.92944000000000004</v>
      </c>
      <c r="AD238" s="65">
        <v>1.04234</v>
      </c>
      <c r="AE238" s="65">
        <v>1.07639</v>
      </c>
      <c r="AF238" s="65">
        <v>0.90134000000000003</v>
      </c>
      <c r="AG238" s="65">
        <v>0.75443000000000005</v>
      </c>
      <c r="AH238" s="65">
        <v>0.69020999999999999</v>
      </c>
      <c r="AI238" s="65">
        <v>0.92252000000000001</v>
      </c>
      <c r="AJ238" s="65">
        <v>0.81044000000000005</v>
      </c>
      <c r="AK238" s="65">
        <v>0.78461999999999998</v>
      </c>
      <c r="AL238" s="65">
        <v>1.33745</v>
      </c>
    </row>
    <row r="239" spans="1:38" x14ac:dyDescent="0.45">
      <c r="A239" s="2" t="s">
        <v>217</v>
      </c>
      <c r="B239" s="2" t="s">
        <v>77</v>
      </c>
      <c r="C239" s="2" t="s">
        <v>854</v>
      </c>
      <c r="D239" s="72">
        <v>55.897080000000003</v>
      </c>
      <c r="E239" s="72">
        <v>1.1371043940493468</v>
      </c>
      <c r="F239" s="72">
        <v>1.244075460812772</v>
      </c>
      <c r="G239" s="72">
        <v>1.2908358417997097</v>
      </c>
      <c r="H239" s="72">
        <v>1.4036574165457185</v>
      </c>
      <c r="I239" s="72">
        <v>1.39864675616836</v>
      </c>
      <c r="J239" s="72">
        <v>1.3589168069666182</v>
      </c>
      <c r="K239" s="72">
        <v>1.5131362481857764</v>
      </c>
      <c r="L239" s="72">
        <v>1.6514668577648766</v>
      </c>
      <c r="M239" s="72">
        <v>2.051038356313498</v>
      </c>
      <c r="N239" s="72">
        <v>2.1286183055152397</v>
      </c>
      <c r="O239" s="72">
        <v>1.789499270682148</v>
      </c>
      <c r="P239" s="72">
        <v>1.6129996008708272</v>
      </c>
      <c r="Q239" s="72">
        <v>1.5973805406386068</v>
      </c>
      <c r="R239" s="72">
        <v>2.0472237663280115</v>
      </c>
      <c r="S239" s="72">
        <v>1.6224399310595066</v>
      </c>
      <c r="T239" s="72">
        <v>1.3231676959361391</v>
      </c>
      <c r="U239" s="72">
        <v>1.6351927503628447</v>
      </c>
      <c r="V239" s="8">
        <v>1.0807368516997864</v>
      </c>
      <c r="W239" s="8">
        <v>1.1854089210050911</v>
      </c>
      <c r="X239" s="8">
        <v>1.2209333355230743</v>
      </c>
      <c r="Y239" s="8">
        <v>1.3452127837083265</v>
      </c>
      <c r="Z239" s="8">
        <v>1.3717635194613238</v>
      </c>
      <c r="AA239" s="8">
        <v>1.3490594268352769</v>
      </c>
      <c r="AB239" s="8">
        <v>1.5221909903103956</v>
      </c>
      <c r="AC239" s="8">
        <v>1.7040222778781411</v>
      </c>
      <c r="AD239" s="8">
        <v>2.1103950829364426</v>
      </c>
      <c r="AE239" s="8">
        <v>2.1937359566431267</v>
      </c>
      <c r="AF239" s="8">
        <v>1.8636274741336838</v>
      </c>
      <c r="AG239" s="8">
        <v>1.7130365544424373</v>
      </c>
      <c r="AH239" s="8">
        <v>1.6952608310067334</v>
      </c>
      <c r="AI239" s="8">
        <v>2.2405628543274756</v>
      </c>
      <c r="AJ239" s="8">
        <v>1.8840490835933652</v>
      </c>
      <c r="AK239" s="8">
        <v>1.6481863705041879</v>
      </c>
      <c r="AL239" s="8">
        <v>2.9634976859911317</v>
      </c>
    </row>
    <row r="240" spans="1:38" x14ac:dyDescent="0.45">
      <c r="A240" s="3" t="s">
        <v>219</v>
      </c>
      <c r="B240" s="3" t="s">
        <v>77</v>
      </c>
      <c r="C240" s="3" t="s">
        <v>855</v>
      </c>
      <c r="D240" s="71">
        <v>15.429349999999999</v>
      </c>
      <c r="E240" s="71">
        <v>0.30636000000000002</v>
      </c>
      <c r="F240" s="71">
        <v>0.33250000000000002</v>
      </c>
      <c r="G240" s="71">
        <v>0.34101999999999999</v>
      </c>
      <c r="H240" s="71">
        <v>0.36585000000000001</v>
      </c>
      <c r="I240" s="71">
        <v>0.39130999999999999</v>
      </c>
      <c r="J240" s="71">
        <v>0.38346999999999998</v>
      </c>
      <c r="K240" s="71">
        <v>0.42293999999999998</v>
      </c>
      <c r="L240" s="71">
        <v>0.45699000000000001</v>
      </c>
      <c r="M240" s="71">
        <v>0.56222000000000005</v>
      </c>
      <c r="N240" s="71">
        <v>0.58516999999999997</v>
      </c>
      <c r="O240" s="71">
        <v>0.49147999999999997</v>
      </c>
      <c r="P240" s="71">
        <v>0.44972000000000001</v>
      </c>
      <c r="Q240" s="71">
        <v>0.43541999999999997</v>
      </c>
      <c r="R240" s="71">
        <v>0.55993999999999999</v>
      </c>
      <c r="S240" s="71">
        <v>0.44349</v>
      </c>
      <c r="T240" s="71">
        <v>0.35560999999999998</v>
      </c>
      <c r="U240" s="71">
        <v>0.44379999999999997</v>
      </c>
      <c r="V240" s="65">
        <v>0.29049000000000003</v>
      </c>
      <c r="W240" s="65">
        <v>0.31652000000000002</v>
      </c>
      <c r="X240" s="65">
        <v>0.32352999999999998</v>
      </c>
      <c r="Y240" s="65">
        <v>0.35003000000000001</v>
      </c>
      <c r="Z240" s="65">
        <v>0.39063999999999999</v>
      </c>
      <c r="AA240" s="65">
        <v>0.39867999999999998</v>
      </c>
      <c r="AB240" s="65">
        <v>0.43880999999999998</v>
      </c>
      <c r="AC240" s="65">
        <v>0.48748999999999998</v>
      </c>
      <c r="AD240" s="65">
        <v>0.59782999999999997</v>
      </c>
      <c r="AE240" s="65">
        <v>0.61180999999999996</v>
      </c>
      <c r="AF240" s="65">
        <v>0.52276999999999996</v>
      </c>
      <c r="AG240" s="65">
        <v>0.48542999999999997</v>
      </c>
      <c r="AH240" s="65">
        <v>0.47177000000000002</v>
      </c>
      <c r="AI240" s="65">
        <v>0.61375999999999997</v>
      </c>
      <c r="AJ240" s="65">
        <v>0.51439000000000001</v>
      </c>
      <c r="AK240" s="65">
        <v>0.46238000000000001</v>
      </c>
      <c r="AL240" s="65">
        <v>0.82572999999999996</v>
      </c>
    </row>
    <row r="241" spans="1:38" x14ac:dyDescent="0.45">
      <c r="A241" s="3" t="s">
        <v>219</v>
      </c>
      <c r="B241" s="3" t="s">
        <v>77</v>
      </c>
      <c r="C241" s="3" t="s">
        <v>856</v>
      </c>
      <c r="D241" s="71">
        <v>7.2626999999999997</v>
      </c>
      <c r="E241" s="71">
        <v>0.15895999999999999</v>
      </c>
      <c r="F241" s="71">
        <v>0.16847000000000001</v>
      </c>
      <c r="G241" s="71">
        <v>0.17063</v>
      </c>
      <c r="H241" s="71">
        <v>0.18895000000000001</v>
      </c>
      <c r="I241" s="71">
        <v>0.19045000000000001</v>
      </c>
      <c r="J241" s="71">
        <v>0.19273999999999999</v>
      </c>
      <c r="K241" s="71">
        <v>0.21382999999999999</v>
      </c>
      <c r="L241" s="71">
        <v>0.22588</v>
      </c>
      <c r="M241" s="71">
        <v>0.27422999999999997</v>
      </c>
      <c r="N241" s="71">
        <v>0.28005000000000002</v>
      </c>
      <c r="O241" s="71">
        <v>0.22639999999999999</v>
      </c>
      <c r="P241" s="71">
        <v>0.19855999999999999</v>
      </c>
      <c r="Q241" s="71">
        <v>0.20379</v>
      </c>
      <c r="R241" s="71">
        <v>0.26727000000000001</v>
      </c>
      <c r="S241" s="71">
        <v>0.21726000000000001</v>
      </c>
      <c r="T241" s="71">
        <v>0.17677999999999999</v>
      </c>
      <c r="U241" s="71">
        <v>0.18525</v>
      </c>
      <c r="V241" s="65">
        <v>0.15140000000000001</v>
      </c>
      <c r="W241" s="65">
        <v>0.16183</v>
      </c>
      <c r="X241" s="65">
        <v>0.15994</v>
      </c>
      <c r="Y241" s="65">
        <v>0.18040999999999999</v>
      </c>
      <c r="Z241" s="65">
        <v>0.17469999999999999</v>
      </c>
      <c r="AA241" s="65">
        <v>0.17821999999999999</v>
      </c>
      <c r="AB241" s="65">
        <v>0.20441000000000001</v>
      </c>
      <c r="AC241" s="65">
        <v>0.22492999999999999</v>
      </c>
      <c r="AD241" s="65">
        <v>0.27345999999999998</v>
      </c>
      <c r="AE241" s="65">
        <v>0.28261999999999998</v>
      </c>
      <c r="AF241" s="65">
        <v>0.23313</v>
      </c>
      <c r="AG241" s="65">
        <v>0.21131</v>
      </c>
      <c r="AH241" s="65">
        <v>0.21479999999999999</v>
      </c>
      <c r="AI241" s="65">
        <v>0.29669000000000001</v>
      </c>
      <c r="AJ241" s="65">
        <v>0.24994</v>
      </c>
      <c r="AK241" s="65">
        <v>0.20427000000000001</v>
      </c>
      <c r="AL241" s="65">
        <v>0.32113999999999998</v>
      </c>
    </row>
    <row r="242" spans="1:38" x14ac:dyDescent="0.45">
      <c r="A242" s="3" t="s">
        <v>219</v>
      </c>
      <c r="B242" s="3" t="s">
        <v>77</v>
      </c>
      <c r="C242" s="3" t="s">
        <v>857</v>
      </c>
      <c r="D242" s="71">
        <v>2.74844</v>
      </c>
      <c r="E242" s="71">
        <v>5.1479999999999998E-2</v>
      </c>
      <c r="F242" s="71">
        <v>5.7669999999999999E-2</v>
      </c>
      <c r="G242" s="71">
        <v>6.4100000000000004E-2</v>
      </c>
      <c r="H242" s="71">
        <v>6.9980000000000001E-2</v>
      </c>
      <c r="I242" s="71">
        <v>6.8779999999999994E-2</v>
      </c>
      <c r="J242" s="71">
        <v>6.5329999999999999E-2</v>
      </c>
      <c r="K242" s="71">
        <v>7.0260000000000003E-2</v>
      </c>
      <c r="L242" s="71">
        <v>7.5910000000000005E-2</v>
      </c>
      <c r="M242" s="71">
        <v>9.4460000000000002E-2</v>
      </c>
      <c r="N242" s="71">
        <v>9.4899999999999998E-2</v>
      </c>
      <c r="O242" s="71">
        <v>8.3669999999999994E-2</v>
      </c>
      <c r="P242" s="71">
        <v>8.1129999999999994E-2</v>
      </c>
      <c r="Q242" s="71">
        <v>8.8510000000000005E-2</v>
      </c>
      <c r="R242" s="71">
        <v>0.11194</v>
      </c>
      <c r="S242" s="71">
        <v>8.8220000000000007E-2</v>
      </c>
      <c r="T242" s="71">
        <v>7.0889999999999995E-2</v>
      </c>
      <c r="U242" s="71">
        <v>9.69E-2</v>
      </c>
      <c r="V242" s="65">
        <v>4.854E-2</v>
      </c>
      <c r="W242" s="65">
        <v>5.5169999999999997E-2</v>
      </c>
      <c r="X242" s="65">
        <v>5.9089999999999997E-2</v>
      </c>
      <c r="Y242" s="65">
        <v>6.8570000000000006E-2</v>
      </c>
      <c r="Z242" s="65">
        <v>6.9169999999999995E-2</v>
      </c>
      <c r="AA242" s="65">
        <v>6.0220000000000003E-2</v>
      </c>
      <c r="AB242" s="65">
        <v>6.7169999999999994E-2</v>
      </c>
      <c r="AC242" s="65">
        <v>7.2099999999999997E-2</v>
      </c>
      <c r="AD242" s="65">
        <v>9.2649999999999996E-2</v>
      </c>
      <c r="AE242" s="65">
        <v>9.257E-2</v>
      </c>
      <c r="AF242" s="65">
        <v>8.6019999999999999E-2</v>
      </c>
      <c r="AG242" s="65">
        <v>8.4519999999999998E-2</v>
      </c>
      <c r="AH242" s="65">
        <v>9.1160000000000005E-2</v>
      </c>
      <c r="AI242" s="65">
        <v>0.11935999999999999</v>
      </c>
      <c r="AJ242" s="65">
        <v>9.604E-2</v>
      </c>
      <c r="AK242" s="65">
        <v>8.4349999999999994E-2</v>
      </c>
      <c r="AL242" s="65">
        <v>0.16761000000000001</v>
      </c>
    </row>
    <row r="243" spans="1:38" x14ac:dyDescent="0.45">
      <c r="A243" s="3" t="s">
        <v>219</v>
      </c>
      <c r="B243" s="3" t="s">
        <v>77</v>
      </c>
      <c r="C243" s="3" t="s">
        <v>858</v>
      </c>
      <c r="D243" s="71">
        <v>1.7151700000000001</v>
      </c>
      <c r="E243" s="71">
        <v>2.9919999999999999E-2</v>
      </c>
      <c r="F243" s="71">
        <v>3.5889999999999998E-2</v>
      </c>
      <c r="G243" s="71">
        <v>3.8159999999999999E-2</v>
      </c>
      <c r="H243" s="71">
        <v>4.385E-2</v>
      </c>
      <c r="I243" s="71">
        <v>3.7150000000000002E-2</v>
      </c>
      <c r="J243" s="71">
        <v>3.422E-2</v>
      </c>
      <c r="K243" s="71">
        <v>4.0640000000000003E-2</v>
      </c>
      <c r="L243" s="71">
        <v>4.4659999999999998E-2</v>
      </c>
      <c r="M243" s="71">
        <v>5.3429999999999998E-2</v>
      </c>
      <c r="N243" s="71">
        <v>5.3080000000000002E-2</v>
      </c>
      <c r="O243" s="71">
        <v>4.7750000000000001E-2</v>
      </c>
      <c r="P243" s="71">
        <v>5.5590000000000001E-2</v>
      </c>
      <c r="Q243" s="71">
        <v>6.2689999999999996E-2</v>
      </c>
      <c r="R243" s="71">
        <v>7.3529999999999998E-2</v>
      </c>
      <c r="S243" s="71">
        <v>5.1529999999999999E-2</v>
      </c>
      <c r="T243" s="71">
        <v>4.3139999999999998E-2</v>
      </c>
      <c r="U243" s="71">
        <v>7.7130000000000004E-2</v>
      </c>
      <c r="V243" s="65">
        <v>2.8649999999999998E-2</v>
      </c>
      <c r="W243" s="65">
        <v>3.388E-2</v>
      </c>
      <c r="X243" s="65">
        <v>3.6179999999999997E-2</v>
      </c>
      <c r="Y243" s="65">
        <v>4.0579999999999998E-2</v>
      </c>
      <c r="Z243" s="65">
        <v>3.6490000000000002E-2</v>
      </c>
      <c r="AA243" s="65">
        <v>3.1320000000000001E-2</v>
      </c>
      <c r="AB243" s="65">
        <v>3.841E-2</v>
      </c>
      <c r="AC243" s="65">
        <v>4.163E-2</v>
      </c>
      <c r="AD243" s="65">
        <v>4.9730000000000003E-2</v>
      </c>
      <c r="AE243" s="65">
        <v>5.2350000000000001E-2</v>
      </c>
      <c r="AF243" s="65">
        <v>4.9799999999999997E-2</v>
      </c>
      <c r="AG243" s="65">
        <v>5.6669999999999998E-2</v>
      </c>
      <c r="AH243" s="65">
        <v>6.2269999999999999E-2</v>
      </c>
      <c r="AI243" s="65">
        <v>7.4749999999999997E-2</v>
      </c>
      <c r="AJ243" s="65">
        <v>5.9979999999999999E-2</v>
      </c>
      <c r="AK243" s="65">
        <v>5.4789999999999998E-2</v>
      </c>
      <c r="AL243" s="65">
        <v>0.14532999999999999</v>
      </c>
    </row>
    <row r="244" spans="1:38" x14ac:dyDescent="0.45">
      <c r="A244" s="3" t="s">
        <v>219</v>
      </c>
      <c r="B244" s="3" t="s">
        <v>77</v>
      </c>
      <c r="C244" s="3" t="s">
        <v>859</v>
      </c>
      <c r="D244" s="71">
        <v>1.07586</v>
      </c>
      <c r="E244" s="71">
        <v>2.0219999999999998E-2</v>
      </c>
      <c r="F244" s="71">
        <v>2.2089999999999999E-2</v>
      </c>
      <c r="G244" s="71">
        <v>2.4080000000000001E-2</v>
      </c>
      <c r="H244" s="71">
        <v>2.673E-2</v>
      </c>
      <c r="I244" s="71">
        <v>2.5219999999999999E-2</v>
      </c>
      <c r="J244" s="71">
        <v>2.4150000000000001E-2</v>
      </c>
      <c r="K244" s="71">
        <v>2.6589999999999999E-2</v>
      </c>
      <c r="L244" s="71">
        <v>2.8539999999999999E-2</v>
      </c>
      <c r="M244" s="71">
        <v>3.3779999999999998E-2</v>
      </c>
      <c r="N244" s="71">
        <v>3.236E-2</v>
      </c>
      <c r="O244" s="71">
        <v>2.879E-2</v>
      </c>
      <c r="P244" s="71">
        <v>3.406E-2</v>
      </c>
      <c r="Q244" s="71">
        <v>3.7010000000000001E-2</v>
      </c>
      <c r="R244" s="71">
        <v>4.7079999999999997E-2</v>
      </c>
      <c r="S244" s="71">
        <v>3.3680000000000002E-2</v>
      </c>
      <c r="T244" s="71">
        <v>2.6880000000000001E-2</v>
      </c>
      <c r="U244" s="71">
        <v>4.4389999999999999E-2</v>
      </c>
      <c r="V244" s="65">
        <v>1.8849999999999999E-2</v>
      </c>
      <c r="W244" s="65">
        <v>2.1530000000000001E-2</v>
      </c>
      <c r="X244" s="65">
        <v>2.2079999999999999E-2</v>
      </c>
      <c r="Y244" s="65">
        <v>2.6460000000000001E-2</v>
      </c>
      <c r="Z244" s="65">
        <v>2.4230000000000002E-2</v>
      </c>
      <c r="AA244" s="65">
        <v>2.24E-2</v>
      </c>
      <c r="AB244" s="65">
        <v>2.5690000000000001E-2</v>
      </c>
      <c r="AC244" s="65">
        <v>2.7609999999999999E-2</v>
      </c>
      <c r="AD244" s="65">
        <v>3.2550000000000003E-2</v>
      </c>
      <c r="AE244" s="65">
        <v>3.2559999999999999E-2</v>
      </c>
      <c r="AF244" s="65">
        <v>3.1980000000000001E-2</v>
      </c>
      <c r="AG244" s="65">
        <v>3.5549999999999998E-2</v>
      </c>
      <c r="AH244" s="65">
        <v>3.7830000000000003E-2</v>
      </c>
      <c r="AI244" s="65">
        <v>4.7750000000000001E-2</v>
      </c>
      <c r="AJ244" s="65">
        <v>3.635E-2</v>
      </c>
      <c r="AK244" s="65">
        <v>3.32E-2</v>
      </c>
      <c r="AL244" s="65">
        <v>8.3589999999999998E-2</v>
      </c>
    </row>
    <row r="245" spans="1:38" x14ac:dyDescent="0.45">
      <c r="A245" s="3" t="s">
        <v>219</v>
      </c>
      <c r="B245" s="3" t="s">
        <v>77</v>
      </c>
      <c r="C245" s="3" t="s">
        <v>860</v>
      </c>
      <c r="D245" s="71">
        <v>1.3775599999999999</v>
      </c>
      <c r="E245" s="71">
        <v>2.4289999999999999E-2</v>
      </c>
      <c r="F245" s="71">
        <v>2.681E-2</v>
      </c>
      <c r="G245" s="71">
        <v>2.9080000000000002E-2</v>
      </c>
      <c r="H245" s="71">
        <v>3.2250000000000001E-2</v>
      </c>
      <c r="I245" s="71">
        <v>2.9659999999999999E-2</v>
      </c>
      <c r="J245" s="71">
        <v>2.6980000000000001E-2</v>
      </c>
      <c r="K245" s="71">
        <v>3.1559999999999998E-2</v>
      </c>
      <c r="L245" s="71">
        <v>3.6060000000000002E-2</v>
      </c>
      <c r="M245" s="71">
        <v>4.4310000000000002E-2</v>
      </c>
      <c r="N245" s="71">
        <v>4.3290000000000002E-2</v>
      </c>
      <c r="O245" s="71">
        <v>3.9690000000000003E-2</v>
      </c>
      <c r="P245" s="71">
        <v>4.1189999999999997E-2</v>
      </c>
      <c r="Q245" s="71">
        <v>4.8669999999999998E-2</v>
      </c>
      <c r="R245" s="71">
        <v>6.3399999999999998E-2</v>
      </c>
      <c r="S245" s="71">
        <v>4.641E-2</v>
      </c>
      <c r="T245" s="71">
        <v>3.499E-2</v>
      </c>
      <c r="U245" s="71">
        <v>6.2030000000000002E-2</v>
      </c>
      <c r="V245" s="65">
        <v>2.281E-2</v>
      </c>
      <c r="W245" s="65">
        <v>2.5729999999999999E-2</v>
      </c>
      <c r="X245" s="65">
        <v>2.742E-2</v>
      </c>
      <c r="Y245" s="65">
        <v>3.1130000000000001E-2</v>
      </c>
      <c r="Z245" s="65">
        <v>2.87E-2</v>
      </c>
      <c r="AA245" s="65">
        <v>2.545E-2</v>
      </c>
      <c r="AB245" s="65">
        <v>3.1119999999999998E-2</v>
      </c>
      <c r="AC245" s="65">
        <v>3.5470000000000002E-2</v>
      </c>
      <c r="AD245" s="65">
        <v>4.2079999999999999E-2</v>
      </c>
      <c r="AE245" s="65">
        <v>4.3889999999999998E-2</v>
      </c>
      <c r="AF245" s="65">
        <v>4.0629999999999999E-2</v>
      </c>
      <c r="AG245" s="65">
        <v>4.3920000000000001E-2</v>
      </c>
      <c r="AH245" s="65">
        <v>4.8520000000000001E-2</v>
      </c>
      <c r="AI245" s="65">
        <v>6.4509999999999998E-2</v>
      </c>
      <c r="AJ245" s="65">
        <v>5.0250000000000003E-2</v>
      </c>
      <c r="AK245" s="65">
        <v>4.333E-2</v>
      </c>
      <c r="AL245" s="65">
        <v>0.11193</v>
      </c>
    </row>
    <row r="246" spans="1:38" x14ac:dyDescent="0.45">
      <c r="A246" s="3" t="s">
        <v>219</v>
      </c>
      <c r="B246" s="3" t="s">
        <v>77</v>
      </c>
      <c r="C246" s="3" t="s">
        <v>861</v>
      </c>
      <c r="D246" s="71">
        <v>17.850370000000002</v>
      </c>
      <c r="E246" s="71">
        <v>0.37369999999999998</v>
      </c>
      <c r="F246" s="71">
        <v>0.40439999999999998</v>
      </c>
      <c r="G246" s="71">
        <v>0.42226999999999998</v>
      </c>
      <c r="H246" s="71">
        <v>0.45157999999999998</v>
      </c>
      <c r="I246" s="71">
        <v>0.43740000000000001</v>
      </c>
      <c r="J246" s="71">
        <v>0.42111999999999999</v>
      </c>
      <c r="K246" s="71">
        <v>0.47791</v>
      </c>
      <c r="L246" s="71">
        <v>0.53159999999999996</v>
      </c>
      <c r="M246" s="71">
        <v>0.67834000000000005</v>
      </c>
      <c r="N246" s="71">
        <v>0.73182000000000003</v>
      </c>
      <c r="O246" s="71">
        <v>0.61326999999999998</v>
      </c>
      <c r="P246" s="71">
        <v>0.51066999999999996</v>
      </c>
      <c r="Q246" s="71">
        <v>0.47136</v>
      </c>
      <c r="R246" s="71">
        <v>0.60475999999999996</v>
      </c>
      <c r="S246" s="71">
        <v>0.49332999999999999</v>
      </c>
      <c r="T246" s="71">
        <v>0.41338000000000003</v>
      </c>
      <c r="U246" s="71">
        <v>0.48504999999999998</v>
      </c>
      <c r="V246" s="65">
        <v>0.35748999999999997</v>
      </c>
      <c r="W246" s="65">
        <v>0.38908999999999999</v>
      </c>
      <c r="X246" s="65">
        <v>0.39873999999999998</v>
      </c>
      <c r="Y246" s="65">
        <v>0.43175000000000002</v>
      </c>
      <c r="Z246" s="65">
        <v>0.44061</v>
      </c>
      <c r="AA246" s="65">
        <v>0.43818000000000001</v>
      </c>
      <c r="AB246" s="65">
        <v>0.49875000000000003</v>
      </c>
      <c r="AC246" s="65">
        <v>0.57064000000000004</v>
      </c>
      <c r="AD246" s="65">
        <v>0.71557000000000004</v>
      </c>
      <c r="AE246" s="65">
        <v>0.76783000000000001</v>
      </c>
      <c r="AF246" s="65">
        <v>0.63151999999999997</v>
      </c>
      <c r="AG246" s="65">
        <v>0.54391999999999996</v>
      </c>
      <c r="AH246" s="65">
        <v>0.51075000000000004</v>
      </c>
      <c r="AI246" s="65">
        <v>0.67820999999999998</v>
      </c>
      <c r="AJ246" s="65">
        <v>0.58784000000000003</v>
      </c>
      <c r="AK246" s="65">
        <v>0.51405000000000001</v>
      </c>
      <c r="AL246" s="65">
        <v>0.85346999999999995</v>
      </c>
    </row>
    <row r="247" spans="1:38" x14ac:dyDescent="0.45">
      <c r="A247" s="3" t="s">
        <v>219</v>
      </c>
      <c r="B247" s="3" t="s">
        <v>77</v>
      </c>
      <c r="C247" s="3" t="s">
        <v>862</v>
      </c>
      <c r="D247" s="71">
        <v>8.4376300000000004</v>
      </c>
      <c r="E247" s="71">
        <v>0.1721743940493469</v>
      </c>
      <c r="F247" s="71">
        <v>0.19624546081277214</v>
      </c>
      <c r="G247" s="71">
        <v>0.20149584179970975</v>
      </c>
      <c r="H247" s="71">
        <v>0.22446741654571845</v>
      </c>
      <c r="I247" s="71">
        <v>0.21867675616835994</v>
      </c>
      <c r="J247" s="71">
        <v>0.21090680696661829</v>
      </c>
      <c r="K247" s="71">
        <v>0.22940624818577648</v>
      </c>
      <c r="L247" s="71">
        <v>0.25182685776487662</v>
      </c>
      <c r="M247" s="71">
        <v>0.31026835631349781</v>
      </c>
      <c r="N247" s="71">
        <v>0.3079483055152395</v>
      </c>
      <c r="O247" s="71">
        <v>0.25844927068214807</v>
      </c>
      <c r="P247" s="71">
        <v>0.24207960087082728</v>
      </c>
      <c r="Q247" s="71">
        <v>0.2499305406386067</v>
      </c>
      <c r="R247" s="71">
        <v>0.31930376632801161</v>
      </c>
      <c r="S247" s="71">
        <v>0.24851993105950654</v>
      </c>
      <c r="T247" s="71">
        <v>0.20149769593613931</v>
      </c>
      <c r="U247" s="71">
        <v>0.24064275036284472</v>
      </c>
      <c r="V247" s="65">
        <v>0.16250685169978649</v>
      </c>
      <c r="W247" s="65">
        <v>0.18165892100509115</v>
      </c>
      <c r="X247" s="65">
        <v>0.19395333552307439</v>
      </c>
      <c r="Y247" s="65">
        <v>0.21628278370832649</v>
      </c>
      <c r="Z247" s="65">
        <v>0.2072235194613237</v>
      </c>
      <c r="AA247" s="65">
        <v>0.19458942683527672</v>
      </c>
      <c r="AB247" s="65">
        <v>0.21783099031039579</v>
      </c>
      <c r="AC247" s="65">
        <v>0.24415227787814092</v>
      </c>
      <c r="AD247" s="65">
        <v>0.30652508293644276</v>
      </c>
      <c r="AE247" s="65">
        <v>0.31010595664312696</v>
      </c>
      <c r="AF247" s="65">
        <v>0.26777747413368369</v>
      </c>
      <c r="AG247" s="65">
        <v>0.25171655444243718</v>
      </c>
      <c r="AH247" s="65">
        <v>0.25816083100673348</v>
      </c>
      <c r="AI247" s="65">
        <v>0.34553285432747582</v>
      </c>
      <c r="AJ247" s="65">
        <v>0.28925908359336505</v>
      </c>
      <c r="AK247" s="65">
        <v>0.25181637050418787</v>
      </c>
      <c r="AL247" s="65">
        <v>0.45469768599113153</v>
      </c>
    </row>
    <row r="248" spans="1:38" x14ac:dyDescent="0.45">
      <c r="A248" s="2" t="s">
        <v>217</v>
      </c>
      <c r="B248" s="2" t="s">
        <v>78</v>
      </c>
      <c r="C248" s="2" t="s">
        <v>863</v>
      </c>
      <c r="D248" s="72">
        <v>13.717000000000001</v>
      </c>
      <c r="E248" s="72">
        <v>0.25208274049147189</v>
      </c>
      <c r="F248" s="72">
        <v>0.28759641130315333</v>
      </c>
      <c r="G248" s="72">
        <v>0.31036632662466473</v>
      </c>
      <c r="H248" s="72">
        <v>0.35181366323351387</v>
      </c>
      <c r="I248" s="72">
        <v>0.33716194350227835</v>
      </c>
      <c r="J248" s="72">
        <v>0.30349515704572516</v>
      </c>
      <c r="K248" s="72">
        <v>0.33624207266163175</v>
      </c>
      <c r="L248" s="72">
        <v>0.37138422154102357</v>
      </c>
      <c r="M248" s="72">
        <v>0.46722861184502895</v>
      </c>
      <c r="N248" s="72">
        <v>0.49386214536705947</v>
      </c>
      <c r="O248" s="72">
        <v>0.42656636389218011</v>
      </c>
      <c r="P248" s="72">
        <v>0.39639021006024655</v>
      </c>
      <c r="Q248" s="72">
        <v>0.40673346033957014</v>
      </c>
      <c r="R248" s="72">
        <v>0.53629347196656307</v>
      </c>
      <c r="S248" s="72">
        <v>0.43449362315321072</v>
      </c>
      <c r="T248" s="72">
        <v>0.36999149829484956</v>
      </c>
      <c r="U248" s="72">
        <v>0.43714807867782868</v>
      </c>
      <c r="V248" s="8">
        <v>0.24237733779967016</v>
      </c>
      <c r="W248" s="8">
        <v>0.27723043458467678</v>
      </c>
      <c r="X248" s="8">
        <v>0.29510196231986324</v>
      </c>
      <c r="Y248" s="8">
        <v>0.33461580791899459</v>
      </c>
      <c r="Z248" s="8">
        <v>0.33655719858931332</v>
      </c>
      <c r="AA248" s="8">
        <v>0.3145062591061063</v>
      </c>
      <c r="AB248" s="8">
        <v>0.34999849462104932</v>
      </c>
      <c r="AC248" s="8">
        <v>0.39352055216573206</v>
      </c>
      <c r="AD248" s="8">
        <v>0.48997747888464682</v>
      </c>
      <c r="AE248" s="8">
        <v>0.52229990916464342</v>
      </c>
      <c r="AF248" s="8">
        <v>0.46230477446462204</v>
      </c>
      <c r="AG248" s="8">
        <v>0.43064866607204544</v>
      </c>
      <c r="AH248" s="8">
        <v>0.44809733574566818</v>
      </c>
      <c r="AI248" s="8">
        <v>0.60643172384313437</v>
      </c>
      <c r="AJ248" s="8">
        <v>0.50838037796116109</v>
      </c>
      <c r="AK248" s="8">
        <v>0.43751854944696</v>
      </c>
      <c r="AL248" s="8">
        <v>0.74858313731171289</v>
      </c>
    </row>
    <row r="249" spans="1:38" x14ac:dyDescent="0.45">
      <c r="A249" s="3" t="s">
        <v>219</v>
      </c>
      <c r="B249" s="3" t="s">
        <v>78</v>
      </c>
      <c r="C249" s="3" t="s">
        <v>864</v>
      </c>
      <c r="D249" s="71">
        <v>3.5889600000000002</v>
      </c>
      <c r="E249" s="71">
        <v>6.404E-2</v>
      </c>
      <c r="F249" s="71">
        <v>7.1760000000000004E-2</v>
      </c>
      <c r="G249" s="71">
        <v>7.7259999999999995E-2</v>
      </c>
      <c r="H249" s="71">
        <v>8.7739999999999999E-2</v>
      </c>
      <c r="I249" s="71">
        <v>8.6120000000000002E-2</v>
      </c>
      <c r="J249" s="71">
        <v>7.7100000000000002E-2</v>
      </c>
      <c r="K249" s="71">
        <v>8.6230000000000001E-2</v>
      </c>
      <c r="L249" s="71">
        <v>9.6420000000000006E-2</v>
      </c>
      <c r="M249" s="71">
        <v>0.12186</v>
      </c>
      <c r="N249" s="71">
        <v>0.13044</v>
      </c>
      <c r="O249" s="71">
        <v>0.11434999999999999</v>
      </c>
      <c r="P249" s="71">
        <v>0.10505</v>
      </c>
      <c r="Q249" s="71">
        <v>0.10462</v>
      </c>
      <c r="R249" s="71">
        <v>0.13800999999999999</v>
      </c>
      <c r="S249" s="71">
        <v>0.11223</v>
      </c>
      <c r="T249" s="71">
        <v>9.4640000000000002E-2</v>
      </c>
      <c r="U249" s="71">
        <v>0.11763999999999999</v>
      </c>
      <c r="V249" s="65">
        <v>6.1839999999999999E-2</v>
      </c>
      <c r="W249" s="65">
        <v>6.9989999999999997E-2</v>
      </c>
      <c r="X249" s="65">
        <v>7.3810000000000001E-2</v>
      </c>
      <c r="Y249" s="65">
        <v>8.455E-2</v>
      </c>
      <c r="Z249" s="65">
        <v>8.8160000000000002E-2</v>
      </c>
      <c r="AA249" s="65">
        <v>8.2860000000000003E-2</v>
      </c>
      <c r="AB249" s="65">
        <v>9.3780000000000002E-2</v>
      </c>
      <c r="AC249" s="65">
        <v>0.10329000000000001</v>
      </c>
      <c r="AD249" s="65">
        <v>0.13200999999999999</v>
      </c>
      <c r="AE249" s="65">
        <v>0.14352000000000001</v>
      </c>
      <c r="AF249" s="65">
        <v>0.12822</v>
      </c>
      <c r="AG249" s="65">
        <v>0.11423999999999999</v>
      </c>
      <c r="AH249" s="65">
        <v>0.11912</v>
      </c>
      <c r="AI249" s="65">
        <v>0.16070999999999999</v>
      </c>
      <c r="AJ249" s="65">
        <v>0.13494</v>
      </c>
      <c r="AK249" s="65">
        <v>0.11638999999999999</v>
      </c>
      <c r="AL249" s="65">
        <v>0.19602</v>
      </c>
    </row>
    <row r="250" spans="1:38" x14ac:dyDescent="0.45">
      <c r="A250" s="3" t="s">
        <v>219</v>
      </c>
      <c r="B250" s="3" t="s">
        <v>78</v>
      </c>
      <c r="C250" s="3" t="s">
        <v>865</v>
      </c>
      <c r="D250" s="71">
        <v>2.09815</v>
      </c>
      <c r="E250" s="71">
        <v>3.714234065528866E-2</v>
      </c>
      <c r="F250" s="71">
        <v>4.2113329663576352E-2</v>
      </c>
      <c r="G250" s="71">
        <v>4.6313017620101142E-2</v>
      </c>
      <c r="H250" s="71">
        <v>6.0304317356428799E-2</v>
      </c>
      <c r="I250" s="71">
        <v>5.8733834953118409E-2</v>
      </c>
      <c r="J250" s="71">
        <v>5.1044639965819164E-2</v>
      </c>
      <c r="K250" s="71">
        <v>5.220398015726694E-2</v>
      </c>
      <c r="L250" s="71">
        <v>5.4885531886500902E-2</v>
      </c>
      <c r="M250" s="71">
        <v>6.6956243643770189E-2</v>
      </c>
      <c r="N250" s="71">
        <v>6.9426374375204852E-2</v>
      </c>
      <c r="O250" s="71">
        <v>6.2817797166912492E-2</v>
      </c>
      <c r="P250" s="71">
        <v>6.184830937017137E-2</v>
      </c>
      <c r="Q250" s="71">
        <v>6.6063941659935857E-2</v>
      </c>
      <c r="R250" s="71">
        <v>8.7216314681661758E-2</v>
      </c>
      <c r="S250" s="71">
        <v>6.5201419433616611E-2</v>
      </c>
      <c r="T250" s="71">
        <v>5.6999323895561171E-2</v>
      </c>
      <c r="U250" s="71">
        <v>7.2009283515065317E-2</v>
      </c>
      <c r="V250" s="65">
        <v>3.5514532229801887E-2</v>
      </c>
      <c r="W250" s="65">
        <v>3.973545464664871E-2</v>
      </c>
      <c r="X250" s="65">
        <v>4.1855353539186811E-2</v>
      </c>
      <c r="Y250" s="65">
        <v>5.6225306215844074E-2</v>
      </c>
      <c r="Z250" s="65">
        <v>5.6596346859683282E-2</v>
      </c>
      <c r="AA250" s="65">
        <v>4.9736793026338849E-2</v>
      </c>
      <c r="AB250" s="65">
        <v>5.2926965261117384E-2</v>
      </c>
      <c r="AC250" s="65">
        <v>5.4667753277804522E-2</v>
      </c>
      <c r="AD250" s="65">
        <v>6.7830093653411458E-2</v>
      </c>
      <c r="AE250" s="65">
        <v>7.0537985637202177E-2</v>
      </c>
      <c r="AF250" s="65">
        <v>6.4899462511639111E-2</v>
      </c>
      <c r="AG250" s="65">
        <v>6.6216385529276181E-2</v>
      </c>
      <c r="AH250" s="65">
        <v>6.9630307779728104E-2</v>
      </c>
      <c r="AI250" s="65">
        <v>9.2735967558214394E-2</v>
      </c>
      <c r="AJ250" s="65">
        <v>7.4427406524666728E-2</v>
      </c>
      <c r="AK250" s="65">
        <v>6.6359453828220089E-2</v>
      </c>
      <c r="AL250" s="65">
        <v>0.12697443192121627</v>
      </c>
    </row>
    <row r="251" spans="1:38" x14ac:dyDescent="0.45">
      <c r="A251" s="3" t="s">
        <v>219</v>
      </c>
      <c r="B251" s="3" t="s">
        <v>78</v>
      </c>
      <c r="C251" s="3" t="s">
        <v>866</v>
      </c>
      <c r="D251" s="71">
        <v>3.5046900000000001</v>
      </c>
      <c r="E251" s="71">
        <v>6.6960000000000006E-2</v>
      </c>
      <c r="F251" s="71">
        <v>7.7670000000000003E-2</v>
      </c>
      <c r="G251" s="71">
        <v>8.3470000000000003E-2</v>
      </c>
      <c r="H251" s="71">
        <v>8.6970000000000006E-2</v>
      </c>
      <c r="I251" s="71">
        <v>8.0500000000000002E-2</v>
      </c>
      <c r="J251" s="71">
        <v>7.1679999999999994E-2</v>
      </c>
      <c r="K251" s="71">
        <v>8.5129999999999997E-2</v>
      </c>
      <c r="L251" s="71">
        <v>9.5810000000000006E-2</v>
      </c>
      <c r="M251" s="71">
        <v>0.12486999999999999</v>
      </c>
      <c r="N251" s="71">
        <v>0.12948000000000001</v>
      </c>
      <c r="O251" s="71">
        <v>0.10773000000000001</v>
      </c>
      <c r="P251" s="71">
        <v>9.6030000000000004E-2</v>
      </c>
      <c r="Q251" s="71">
        <v>9.9129999999999996E-2</v>
      </c>
      <c r="R251" s="71">
        <v>0.13630999999999999</v>
      </c>
      <c r="S251" s="71">
        <v>0.11953999999999999</v>
      </c>
      <c r="T251" s="71">
        <v>0.10023</v>
      </c>
      <c r="U251" s="71">
        <v>0.10438</v>
      </c>
      <c r="V251" s="65">
        <v>6.4920000000000005E-2</v>
      </c>
      <c r="W251" s="65">
        <v>7.4380000000000002E-2</v>
      </c>
      <c r="X251" s="65">
        <v>7.8700000000000006E-2</v>
      </c>
      <c r="Y251" s="65">
        <v>8.2930000000000004E-2</v>
      </c>
      <c r="Z251" s="65">
        <v>8.0170000000000005E-2</v>
      </c>
      <c r="AA251" s="65">
        <v>7.5310000000000002E-2</v>
      </c>
      <c r="AB251" s="65">
        <v>8.924E-2</v>
      </c>
      <c r="AC251" s="65">
        <v>0.10551000000000001</v>
      </c>
      <c r="AD251" s="65">
        <v>0.13164000000000001</v>
      </c>
      <c r="AE251" s="65">
        <v>0.13705999999999999</v>
      </c>
      <c r="AF251" s="65">
        <v>0.11502</v>
      </c>
      <c r="AG251" s="65">
        <v>0.10488</v>
      </c>
      <c r="AH251" s="65">
        <v>0.11293</v>
      </c>
      <c r="AI251" s="65">
        <v>0.15848000000000001</v>
      </c>
      <c r="AJ251" s="65">
        <v>0.13849</v>
      </c>
      <c r="AK251" s="65">
        <v>0.11157</v>
      </c>
      <c r="AL251" s="65">
        <v>0.17757000000000001</v>
      </c>
    </row>
    <row r="252" spans="1:38" x14ac:dyDescent="0.45">
      <c r="A252" s="3" t="s">
        <v>219</v>
      </c>
      <c r="B252" s="3" t="s">
        <v>78</v>
      </c>
      <c r="C252" s="3" t="s">
        <v>867</v>
      </c>
      <c r="D252" s="71">
        <v>3.7948599999999999</v>
      </c>
      <c r="E252" s="71">
        <v>7.5494550464010768E-2</v>
      </c>
      <c r="F252" s="71">
        <v>8.5006356311182613E-2</v>
      </c>
      <c r="G252" s="71">
        <v>9.0406579549895935E-2</v>
      </c>
      <c r="H252" s="71">
        <v>9.9667511502558648E-2</v>
      </c>
      <c r="I252" s="71">
        <v>9.5306629400376291E-2</v>
      </c>
      <c r="J252" s="71">
        <v>8.8066802834055921E-2</v>
      </c>
      <c r="K252" s="71">
        <v>9.7817265031494557E-2</v>
      </c>
      <c r="L252" s="71">
        <v>0.10812808499441005</v>
      </c>
      <c r="M252" s="71">
        <v>0.1340497303920232</v>
      </c>
      <c r="N252" s="71">
        <v>0.14248933576018688</v>
      </c>
      <c r="O252" s="71">
        <v>0.12005956586135122</v>
      </c>
      <c r="P252" s="71">
        <v>0.1083498812886865</v>
      </c>
      <c r="Q252" s="71">
        <v>0.10800359950099529</v>
      </c>
      <c r="R252" s="71">
        <v>0.13888665680927839</v>
      </c>
      <c r="S252" s="71">
        <v>0.11346207356002146</v>
      </c>
      <c r="T252" s="71">
        <v>9.6680021241785513E-2</v>
      </c>
      <c r="U252" s="71">
        <v>0.10700535549768676</v>
      </c>
      <c r="V252" s="65">
        <v>7.1765702924846769E-2</v>
      </c>
      <c r="W252" s="65">
        <v>8.2697410597366308E-2</v>
      </c>
      <c r="X252" s="65">
        <v>8.8706907693630377E-2</v>
      </c>
      <c r="Y252" s="65">
        <v>9.5527278768011259E-2</v>
      </c>
      <c r="Z252" s="65">
        <v>9.6717930477749472E-2</v>
      </c>
      <c r="AA252" s="65">
        <v>9.2996808710952353E-2</v>
      </c>
      <c r="AB252" s="65">
        <v>0.10038859982810541</v>
      </c>
      <c r="AC252" s="65">
        <v>0.1143693254428669</v>
      </c>
      <c r="AD252" s="65">
        <v>0.13957147986537857</v>
      </c>
      <c r="AE252" s="65">
        <v>0.14978214788779354</v>
      </c>
      <c r="AF252" s="65">
        <v>0.13054256856417515</v>
      </c>
      <c r="AG252" s="65">
        <v>0.11899338616722466</v>
      </c>
      <c r="AH252" s="65">
        <v>0.11797572179976863</v>
      </c>
      <c r="AI252" s="65">
        <v>0.1578709213782325</v>
      </c>
      <c r="AJ252" s="65">
        <v>0.1332864062455221</v>
      </c>
      <c r="AK252" s="65">
        <v>0.11390443402899847</v>
      </c>
      <c r="AL252" s="65">
        <v>0.1808829696193775</v>
      </c>
    </row>
    <row r="253" spans="1:38" x14ac:dyDescent="0.45">
      <c r="A253" s="3" t="s">
        <v>219</v>
      </c>
      <c r="B253" s="3" t="s">
        <v>78</v>
      </c>
      <c r="C253" s="3" t="s">
        <v>868</v>
      </c>
      <c r="D253" s="71">
        <v>0.73033999999999999</v>
      </c>
      <c r="E253" s="71">
        <v>8.4458493721724683E-3</v>
      </c>
      <c r="F253" s="71">
        <v>1.1046725328394473E-2</v>
      </c>
      <c r="G253" s="71">
        <v>1.2916729454667682E-2</v>
      </c>
      <c r="H253" s="71">
        <v>1.7131834374526617E-2</v>
      </c>
      <c r="I253" s="71">
        <v>1.6501479148783631E-2</v>
      </c>
      <c r="J253" s="71">
        <v>1.5603714245849972E-2</v>
      </c>
      <c r="K253" s="71">
        <v>1.4860827472870264E-2</v>
      </c>
      <c r="L253" s="71">
        <v>1.6140604660112527E-2</v>
      </c>
      <c r="M253" s="71">
        <v>1.9492637809235564E-2</v>
      </c>
      <c r="N253" s="71">
        <v>2.2026435231667727E-2</v>
      </c>
      <c r="O253" s="71">
        <v>2.1609000863916327E-2</v>
      </c>
      <c r="P253" s="71">
        <v>2.5112019401388685E-2</v>
      </c>
      <c r="Q253" s="71">
        <v>2.8915919178639001E-2</v>
      </c>
      <c r="R253" s="71">
        <v>3.5870500475622888E-2</v>
      </c>
      <c r="S253" s="71">
        <v>2.4060130159572615E-2</v>
      </c>
      <c r="T253" s="71">
        <v>2.144215315750294E-2</v>
      </c>
      <c r="U253" s="71">
        <v>3.6113439665076637E-2</v>
      </c>
      <c r="V253" s="65">
        <v>8.3371026450214693E-3</v>
      </c>
      <c r="W253" s="65">
        <v>1.0427569340661743E-2</v>
      </c>
      <c r="X253" s="65">
        <v>1.2029701087046081E-2</v>
      </c>
      <c r="Y253" s="65">
        <v>1.538322293513932E-2</v>
      </c>
      <c r="Z253" s="65">
        <v>1.4912921251880644E-2</v>
      </c>
      <c r="AA253" s="65">
        <v>1.3602657368815083E-2</v>
      </c>
      <c r="AB253" s="65">
        <v>1.366292953182646E-2</v>
      </c>
      <c r="AC253" s="65">
        <v>1.5683473445060634E-2</v>
      </c>
      <c r="AD253" s="65">
        <v>1.8925905365856845E-2</v>
      </c>
      <c r="AE253" s="65">
        <v>2.1399775639647629E-2</v>
      </c>
      <c r="AF253" s="65">
        <v>2.3622743388807762E-2</v>
      </c>
      <c r="AG253" s="65">
        <v>2.6318894375544546E-2</v>
      </c>
      <c r="AH253" s="65">
        <v>2.8441306166171462E-2</v>
      </c>
      <c r="AI253" s="65">
        <v>3.6634834906687487E-2</v>
      </c>
      <c r="AJ253" s="65">
        <v>2.7236565190972145E-2</v>
      </c>
      <c r="AK253" s="65">
        <v>2.9294661589741509E-2</v>
      </c>
      <c r="AL253" s="65">
        <v>6.7135735771119157E-2</v>
      </c>
    </row>
    <row r="254" spans="1:38" x14ac:dyDescent="0.45">
      <c r="A254" s="2" t="s">
        <v>217</v>
      </c>
      <c r="B254" s="2" t="s">
        <v>79</v>
      </c>
      <c r="C254" s="2" t="s">
        <v>869</v>
      </c>
      <c r="D254" s="72">
        <v>9.7507400000000004</v>
      </c>
      <c r="E254" s="72">
        <v>0.17717040783740426</v>
      </c>
      <c r="F254" s="72">
        <v>0.19730557130046122</v>
      </c>
      <c r="G254" s="72">
        <v>0.21007021099415349</v>
      </c>
      <c r="H254" s="72">
        <v>0.23789198694385427</v>
      </c>
      <c r="I254" s="72">
        <v>0.22520276811634313</v>
      </c>
      <c r="J254" s="72">
        <v>0.21715707831854561</v>
      </c>
      <c r="K254" s="72">
        <v>0.24175893797151959</v>
      </c>
      <c r="L254" s="72">
        <v>0.25769647179932109</v>
      </c>
      <c r="M254" s="72">
        <v>0.3243208265592043</v>
      </c>
      <c r="N254" s="72">
        <v>0.33536256709487178</v>
      </c>
      <c r="O254" s="72">
        <v>0.29332197225994261</v>
      </c>
      <c r="P254" s="72">
        <v>0.29608226908695934</v>
      </c>
      <c r="Q254" s="72">
        <v>0.30799740540640719</v>
      </c>
      <c r="R254" s="72">
        <v>0.38955926590601275</v>
      </c>
      <c r="S254" s="72">
        <v>0.30284272590750372</v>
      </c>
      <c r="T254" s="72">
        <v>0.25440589940523284</v>
      </c>
      <c r="U254" s="72">
        <v>0.34722363509226284</v>
      </c>
      <c r="V254" s="8">
        <v>0.16912834889010045</v>
      </c>
      <c r="W254" s="8">
        <v>0.18893657826319363</v>
      </c>
      <c r="X254" s="8">
        <v>0.19870227467469032</v>
      </c>
      <c r="Y254" s="8">
        <v>0.22933435051784745</v>
      </c>
      <c r="Z254" s="8">
        <v>0.21697287107228388</v>
      </c>
      <c r="AA254" s="8">
        <v>0.21003800717951496</v>
      </c>
      <c r="AB254" s="8">
        <v>0.2384013770457967</v>
      </c>
      <c r="AC254" s="8">
        <v>0.26173333414998462</v>
      </c>
      <c r="AD254" s="8">
        <v>0.32484320549578338</v>
      </c>
      <c r="AE254" s="8">
        <v>0.34810903208931748</v>
      </c>
      <c r="AF254" s="8">
        <v>0.32473050903002487</v>
      </c>
      <c r="AG254" s="8">
        <v>0.32099581779300229</v>
      </c>
      <c r="AH254" s="8">
        <v>0.32603347239952724</v>
      </c>
      <c r="AI254" s="8">
        <v>0.42776331126483541</v>
      </c>
      <c r="AJ254" s="8">
        <v>0.35928018230915693</v>
      </c>
      <c r="AK254" s="8">
        <v>0.32615452095166542</v>
      </c>
      <c r="AL254" s="8">
        <v>0.66421280687327477</v>
      </c>
    </row>
    <row r="255" spans="1:38" x14ac:dyDescent="0.45">
      <c r="A255" s="3" t="s">
        <v>219</v>
      </c>
      <c r="B255" s="3" t="s">
        <v>79</v>
      </c>
      <c r="C255" s="3" t="s">
        <v>870</v>
      </c>
      <c r="D255" s="71">
        <v>4.3200200000000004</v>
      </c>
      <c r="E255" s="71">
        <v>8.1912268847795164E-2</v>
      </c>
      <c r="F255" s="71">
        <v>8.7713233760075879E-2</v>
      </c>
      <c r="G255" s="71">
        <v>9.0743051209103837E-2</v>
      </c>
      <c r="H255" s="71">
        <v>0.10215477240398294</v>
      </c>
      <c r="I255" s="71">
        <v>0.10304409435751541</v>
      </c>
      <c r="J255" s="71">
        <v>0.10413357278330963</v>
      </c>
      <c r="K255" s="71">
        <v>0.11243456377430062</v>
      </c>
      <c r="L255" s="71">
        <v>0.11913469416785206</v>
      </c>
      <c r="M255" s="71">
        <v>0.14828636320531058</v>
      </c>
      <c r="N255" s="71">
        <v>0.15472646752015173</v>
      </c>
      <c r="O255" s="71">
        <v>0.13112691085822667</v>
      </c>
      <c r="P255" s="71">
        <v>0.12607709340919868</v>
      </c>
      <c r="Q255" s="71">
        <v>0.12646910146989093</v>
      </c>
      <c r="R255" s="71">
        <v>0.16326236130867711</v>
      </c>
      <c r="S255" s="71">
        <v>0.13419899715504979</v>
      </c>
      <c r="T255" s="71">
        <v>0.11537803224276907</v>
      </c>
      <c r="U255" s="71">
        <v>0.14298442152678995</v>
      </c>
      <c r="V255" s="65">
        <v>7.8142716727716721E-2</v>
      </c>
      <c r="W255" s="65">
        <v>8.4793327228327234E-2</v>
      </c>
      <c r="X255" s="65">
        <v>8.590384615384615E-2</v>
      </c>
      <c r="Y255" s="65">
        <v>9.9215189255189254E-2</v>
      </c>
      <c r="Z255" s="65">
        <v>9.6574731379731382E-2</v>
      </c>
      <c r="AA255" s="65">
        <v>9.985405982905983E-2</v>
      </c>
      <c r="AB255" s="65">
        <v>0.11238433455433454</v>
      </c>
      <c r="AC255" s="65">
        <v>0.12009586080586081</v>
      </c>
      <c r="AD255" s="65">
        <v>0.15079705128205129</v>
      </c>
      <c r="AE255" s="65">
        <v>0.1613676923076923</v>
      </c>
      <c r="AF255" s="65">
        <v>0.1453772954822955</v>
      </c>
      <c r="AG255" s="65">
        <v>0.13786915750915751</v>
      </c>
      <c r="AH255" s="65">
        <v>0.1350620573870574</v>
      </c>
      <c r="AI255" s="65">
        <v>0.18507498778998779</v>
      </c>
      <c r="AJ255" s="65">
        <v>0.16242190476190477</v>
      </c>
      <c r="AK255" s="65">
        <v>0.14595196581196582</v>
      </c>
      <c r="AL255" s="65">
        <v>0.27535382173382172</v>
      </c>
    </row>
    <row r="256" spans="1:38" x14ac:dyDescent="0.45">
      <c r="A256" s="3" t="s">
        <v>219</v>
      </c>
      <c r="B256" s="3" t="s">
        <v>79</v>
      </c>
      <c r="C256" s="3" t="s">
        <v>871</v>
      </c>
      <c r="D256" s="71">
        <v>1.17598</v>
      </c>
      <c r="E256" s="71">
        <v>2.299E-2</v>
      </c>
      <c r="F256" s="71">
        <v>2.588E-2</v>
      </c>
      <c r="G256" s="71">
        <v>2.8989999999999998E-2</v>
      </c>
      <c r="H256" s="71">
        <v>3.2480000000000002E-2</v>
      </c>
      <c r="I256" s="71">
        <v>3.04E-2</v>
      </c>
      <c r="J256" s="71">
        <v>2.6980000000000001E-2</v>
      </c>
      <c r="K256" s="71">
        <v>2.9530000000000001E-2</v>
      </c>
      <c r="L256" s="71">
        <v>3.2820000000000002E-2</v>
      </c>
      <c r="M256" s="71">
        <v>4.138E-2</v>
      </c>
      <c r="N256" s="71">
        <v>4.3909999999999998E-2</v>
      </c>
      <c r="O256" s="71">
        <v>3.6979999999999999E-2</v>
      </c>
      <c r="P256" s="71">
        <v>3.7069999999999999E-2</v>
      </c>
      <c r="Q256" s="71">
        <v>3.6319999999999998E-2</v>
      </c>
      <c r="R256" s="71">
        <v>4.5330000000000002E-2</v>
      </c>
      <c r="S256" s="71">
        <v>3.44E-2</v>
      </c>
      <c r="T256" s="71">
        <v>2.5530000000000001E-2</v>
      </c>
      <c r="U256" s="71">
        <v>3.2579999999999998E-2</v>
      </c>
      <c r="V256" s="65">
        <v>2.1530000000000001E-2</v>
      </c>
      <c r="W256" s="65">
        <v>2.538E-2</v>
      </c>
      <c r="X256" s="65">
        <v>2.639E-2</v>
      </c>
      <c r="Y256" s="65">
        <v>3.1119999999999998E-2</v>
      </c>
      <c r="Z256" s="65">
        <v>2.9960000000000001E-2</v>
      </c>
      <c r="AA256" s="65">
        <v>2.7029999999999998E-2</v>
      </c>
      <c r="AB256" s="65">
        <v>2.954E-2</v>
      </c>
      <c r="AC256" s="65">
        <v>3.4459999999999998E-2</v>
      </c>
      <c r="AD256" s="65">
        <v>4.1889999999999997E-2</v>
      </c>
      <c r="AE256" s="65">
        <v>4.657E-2</v>
      </c>
      <c r="AF256" s="65">
        <v>4.2680000000000003E-2</v>
      </c>
      <c r="AG256" s="65">
        <v>3.9510000000000003E-2</v>
      </c>
      <c r="AH256" s="65">
        <v>3.8789999999999998E-2</v>
      </c>
      <c r="AI256" s="65">
        <v>4.8959999999999997E-2</v>
      </c>
      <c r="AJ256" s="65">
        <v>3.7609999999999998E-2</v>
      </c>
      <c r="AK256" s="65">
        <v>3.1329999999999997E-2</v>
      </c>
      <c r="AL256" s="65">
        <v>5.9659999999999998E-2</v>
      </c>
    </row>
    <row r="257" spans="1:38" x14ac:dyDescent="0.45">
      <c r="A257" s="3" t="s">
        <v>219</v>
      </c>
      <c r="B257" s="3" t="s">
        <v>79</v>
      </c>
      <c r="C257" s="3" t="s">
        <v>872</v>
      </c>
      <c r="D257" s="71">
        <v>0.88524000000000003</v>
      </c>
      <c r="E257" s="71">
        <v>1.4385559207726306E-2</v>
      </c>
      <c r="F257" s="71">
        <v>1.722738458012768E-2</v>
      </c>
      <c r="G257" s="71">
        <v>1.8156349779014567E-2</v>
      </c>
      <c r="H257" s="71">
        <v>2.034610083483385E-2</v>
      </c>
      <c r="I257" s="71">
        <v>2.0429803044688166E-2</v>
      </c>
      <c r="J257" s="71">
        <v>1.9629983696185956E-2</v>
      </c>
      <c r="K257" s="71">
        <v>2.0818746374201995E-2</v>
      </c>
      <c r="L257" s="71">
        <v>2.1160991586184317E-2</v>
      </c>
      <c r="M257" s="71">
        <v>2.7325003633982648E-2</v>
      </c>
      <c r="N257" s="71">
        <v>2.7483790538549678E-2</v>
      </c>
      <c r="O257" s="71">
        <v>2.5642772892453754E-2</v>
      </c>
      <c r="P257" s="71">
        <v>2.8026187133737109E-2</v>
      </c>
      <c r="Q257" s="71">
        <v>3.1626294450810277E-2</v>
      </c>
      <c r="R257" s="71">
        <v>3.9423080897037159E-2</v>
      </c>
      <c r="S257" s="71">
        <v>2.934484956621378E-2</v>
      </c>
      <c r="T257" s="71">
        <v>2.3714761761335731E-2</v>
      </c>
      <c r="U257" s="71">
        <v>3.2968340022917007E-2</v>
      </c>
      <c r="V257" s="65">
        <v>1.4384440253179734E-2</v>
      </c>
      <c r="W257" s="65">
        <v>1.5274584538913552E-2</v>
      </c>
      <c r="X257" s="65">
        <v>1.7984686701648215E-2</v>
      </c>
      <c r="Y257" s="65">
        <v>2.0635243734926957E-2</v>
      </c>
      <c r="Z257" s="65">
        <v>1.9494131861289649E-2</v>
      </c>
      <c r="AA257" s="65">
        <v>1.9896219805277102E-2</v>
      </c>
      <c r="AB257" s="65">
        <v>2.0567114774392162E-2</v>
      </c>
      <c r="AC257" s="65">
        <v>2.2168636250811169E-2</v>
      </c>
      <c r="AD257" s="65">
        <v>2.7088042432216679E-2</v>
      </c>
      <c r="AE257" s="65">
        <v>2.8759669216133578E-2</v>
      </c>
      <c r="AF257" s="65">
        <v>2.914881322525445E-2</v>
      </c>
      <c r="AG257" s="65">
        <v>3.1510771655481197E-2</v>
      </c>
      <c r="AH257" s="65">
        <v>3.2923926205343575E-2</v>
      </c>
      <c r="AI257" s="65">
        <v>4.1957682104404037E-2</v>
      </c>
      <c r="AJ257" s="65">
        <v>3.3076751301816282E-2</v>
      </c>
      <c r="AK257" s="65">
        <v>2.9599014027326835E-2</v>
      </c>
      <c r="AL257" s="65">
        <v>6.3060271911584809E-2</v>
      </c>
    </row>
    <row r="258" spans="1:38" x14ac:dyDescent="0.45">
      <c r="A258" s="3" t="s">
        <v>219</v>
      </c>
      <c r="B258" s="3" t="s">
        <v>79</v>
      </c>
      <c r="C258" s="3" t="s">
        <v>873</v>
      </c>
      <c r="D258" s="71">
        <v>0.75173000000000001</v>
      </c>
      <c r="E258" s="71">
        <v>1.25824036336535E-2</v>
      </c>
      <c r="F258" s="71">
        <v>1.5766510687840917E-2</v>
      </c>
      <c r="G258" s="71">
        <v>1.7097144536205547E-2</v>
      </c>
      <c r="H258" s="71">
        <v>1.9196712032436784E-2</v>
      </c>
      <c r="I258" s="71">
        <v>1.7895507658975417E-2</v>
      </c>
      <c r="J258" s="71">
        <v>1.5544490269242407E-2</v>
      </c>
      <c r="K258" s="71">
        <v>1.7986106305513682E-2</v>
      </c>
      <c r="L258" s="71">
        <v>1.9129328403948886E-2</v>
      </c>
      <c r="M258" s="71">
        <v>2.3983733434593094E-2</v>
      </c>
      <c r="N258" s="71">
        <v>2.4704970916549666E-2</v>
      </c>
      <c r="O258" s="71">
        <v>2.211173196372011E-2</v>
      </c>
      <c r="P258" s="71">
        <v>2.2281798180710511E-2</v>
      </c>
      <c r="Q258" s="71">
        <v>2.4924391217736919E-2</v>
      </c>
      <c r="R258" s="71">
        <v>3.1415072409248707E-2</v>
      </c>
      <c r="S258" s="71">
        <v>2.2904514277903871E-2</v>
      </c>
      <c r="T258" s="71">
        <v>1.9209295295453684E-2</v>
      </c>
      <c r="U258" s="71">
        <v>2.8526288776266302E-2</v>
      </c>
      <c r="V258" s="65">
        <v>1.2982989122749655E-2</v>
      </c>
      <c r="W258" s="65">
        <v>1.4435353029509775E-2</v>
      </c>
      <c r="X258" s="65">
        <v>1.5436429917991231E-2</v>
      </c>
      <c r="Y258" s="65">
        <v>1.8399300790564819E-2</v>
      </c>
      <c r="Z258" s="65">
        <v>1.8079101993967124E-2</v>
      </c>
      <c r="AA258" s="65">
        <v>1.5013553182228606E-2</v>
      </c>
      <c r="AB258" s="65">
        <v>1.8017391308546529E-2</v>
      </c>
      <c r="AC258" s="65">
        <v>1.9421088518289355E-2</v>
      </c>
      <c r="AD258" s="65">
        <v>2.3456278978811817E-2</v>
      </c>
      <c r="AE258" s="65">
        <v>2.5166048769316621E-2</v>
      </c>
      <c r="AF258" s="65">
        <v>2.4123523735223897E-2</v>
      </c>
      <c r="AG258" s="65">
        <v>2.522668295943432E-2</v>
      </c>
      <c r="AH258" s="65">
        <v>2.7010688076273881E-2</v>
      </c>
      <c r="AI258" s="65">
        <v>3.2479159515300511E-2</v>
      </c>
      <c r="AJ258" s="65">
        <v>2.7060438049199744E-2</v>
      </c>
      <c r="AK258" s="65">
        <v>2.4966644896990665E-2</v>
      </c>
      <c r="AL258" s="65">
        <v>5.5195327155601444E-2</v>
      </c>
    </row>
    <row r="259" spans="1:38" x14ac:dyDescent="0.45">
      <c r="A259" s="3" t="s">
        <v>219</v>
      </c>
      <c r="B259" s="3" t="s">
        <v>79</v>
      </c>
      <c r="C259" s="3" t="s">
        <v>874</v>
      </c>
      <c r="D259" s="71">
        <v>0.63766</v>
      </c>
      <c r="E259" s="71">
        <v>1.1596110628168644E-2</v>
      </c>
      <c r="F259" s="71">
        <v>1.297268325101001E-2</v>
      </c>
      <c r="G259" s="71">
        <v>1.4516949499745543E-2</v>
      </c>
      <c r="H259" s="71">
        <v>1.7735107130284606E-2</v>
      </c>
      <c r="I259" s="71">
        <v>1.4767872461190587E-2</v>
      </c>
      <c r="J259" s="71">
        <v>1.3843371215340225E-2</v>
      </c>
      <c r="K259" s="71">
        <v>1.5820837472674279E-2</v>
      </c>
      <c r="L259" s="71">
        <v>1.6121400007386166E-2</v>
      </c>
      <c r="M259" s="71">
        <v>2.0390098265031208E-2</v>
      </c>
      <c r="N259" s="71">
        <v>2.032089172341587E-2</v>
      </c>
      <c r="O259" s="71">
        <v>1.8267350440136412E-2</v>
      </c>
      <c r="P259" s="71">
        <v>1.9832645978079894E-2</v>
      </c>
      <c r="Q259" s="71">
        <v>2.2242500226217245E-2</v>
      </c>
      <c r="R259" s="71">
        <v>2.6215102756551201E-2</v>
      </c>
      <c r="S259" s="71">
        <v>1.9011817700808051E-2</v>
      </c>
      <c r="T259" s="71">
        <v>1.5673429195506086E-2</v>
      </c>
      <c r="U259" s="71">
        <v>2.5251832048453972E-2</v>
      </c>
      <c r="V259" s="65">
        <v>1.0641047025089029E-2</v>
      </c>
      <c r="W259" s="65">
        <v>1.2546959811447187E-2</v>
      </c>
      <c r="X259" s="65">
        <v>1.3108458316034631E-2</v>
      </c>
      <c r="Y259" s="65">
        <v>1.5412565224358205E-2</v>
      </c>
      <c r="Z259" s="65">
        <v>1.336585141470558E-2</v>
      </c>
      <c r="AA259" s="65">
        <v>1.23451678789836E-2</v>
      </c>
      <c r="AB259" s="65">
        <v>1.4349783550316469E-2</v>
      </c>
      <c r="AC259" s="65">
        <v>1.6514059880195928E-2</v>
      </c>
      <c r="AD259" s="65">
        <v>1.9700704854379913E-2</v>
      </c>
      <c r="AE259" s="65">
        <v>2.0771682316295764E-2</v>
      </c>
      <c r="AF259" s="65">
        <v>1.9930223853914082E-2</v>
      </c>
      <c r="AG259" s="65">
        <v>2.0655478363417058E-2</v>
      </c>
      <c r="AH259" s="65">
        <v>2.2979296334171676E-2</v>
      </c>
      <c r="AI259" s="65">
        <v>2.8211588158531694E-2</v>
      </c>
      <c r="AJ259" s="65">
        <v>2.2259212420601502E-2</v>
      </c>
      <c r="AK259" s="65">
        <v>2.0745984997892989E-2</v>
      </c>
      <c r="AL259" s="65">
        <v>4.9541935599664681E-2</v>
      </c>
    </row>
    <row r="260" spans="1:38" x14ac:dyDescent="0.45">
      <c r="A260" s="3" t="s">
        <v>219</v>
      </c>
      <c r="B260" s="3" t="s">
        <v>79</v>
      </c>
      <c r="C260" s="3" t="s">
        <v>875</v>
      </c>
      <c r="D260" s="71">
        <v>1.30023</v>
      </c>
      <c r="E260" s="71">
        <v>2.2802259611987237E-2</v>
      </c>
      <c r="F260" s="71">
        <v>2.6203742475610976E-2</v>
      </c>
      <c r="G260" s="71">
        <v>2.7974380482305314E-2</v>
      </c>
      <c r="H260" s="71">
        <v>3.1746430843589267E-2</v>
      </c>
      <c r="I260" s="71">
        <v>2.6582569601441359E-2</v>
      </c>
      <c r="J260" s="71">
        <v>2.5783142347765811E-2</v>
      </c>
      <c r="K260" s="71">
        <v>3.1446014062967785E-2</v>
      </c>
      <c r="L260" s="71">
        <v>3.4577079347612075E-2</v>
      </c>
      <c r="M260" s="71">
        <v>4.3481640776672846E-2</v>
      </c>
      <c r="N260" s="71">
        <v>4.4032564471451957E-2</v>
      </c>
      <c r="O260" s="71">
        <v>4.0079394289043349E-2</v>
      </c>
      <c r="P260" s="71">
        <v>4.1669802740849228E-2</v>
      </c>
      <c r="Q260" s="71">
        <v>4.273948750273087E-2</v>
      </c>
      <c r="R260" s="71">
        <v>5.0925429567834808E-2</v>
      </c>
      <c r="S260" s="71">
        <v>3.900715156664266E-2</v>
      </c>
      <c r="T260" s="71">
        <v>3.33953429675721E-2</v>
      </c>
      <c r="U260" s="71">
        <v>5.192356734392236E-2</v>
      </c>
      <c r="V260" s="65">
        <v>2.1661193438882106E-2</v>
      </c>
      <c r="W260" s="65">
        <v>2.5901533590818617E-2</v>
      </c>
      <c r="X260" s="65">
        <v>2.8241759899214243E-2</v>
      </c>
      <c r="Y260" s="65">
        <v>3.090382646337976E-2</v>
      </c>
      <c r="Z260" s="65">
        <v>2.7581938247299442E-2</v>
      </c>
      <c r="AA260" s="65">
        <v>2.518202259594049E-2</v>
      </c>
      <c r="AB260" s="65">
        <v>3.0874810824563743E-2</v>
      </c>
      <c r="AC260" s="65">
        <v>3.4215313616547186E-2</v>
      </c>
      <c r="AD260" s="65">
        <v>4.3139774782344383E-2</v>
      </c>
      <c r="AE260" s="65">
        <v>4.5032274661694946E-2</v>
      </c>
      <c r="AF260" s="65">
        <v>4.2757480779882562E-2</v>
      </c>
      <c r="AG260" s="65">
        <v>4.3428391528209688E-2</v>
      </c>
      <c r="AH260" s="65">
        <v>4.3599870409260159E-2</v>
      </c>
      <c r="AI260" s="65">
        <v>5.570375709139376E-2</v>
      </c>
      <c r="AJ260" s="65">
        <v>4.7239837027087332E-2</v>
      </c>
      <c r="AK260" s="65">
        <v>4.5056956177706081E-2</v>
      </c>
      <c r="AL260" s="65">
        <v>9.5339258865775517E-2</v>
      </c>
    </row>
    <row r="261" spans="1:38" x14ac:dyDescent="0.45">
      <c r="A261" s="3" t="s">
        <v>219</v>
      </c>
      <c r="B261" s="3" t="s">
        <v>79</v>
      </c>
      <c r="C261" s="3" t="s">
        <v>876</v>
      </c>
      <c r="D261" s="71">
        <v>0.67988000000000004</v>
      </c>
      <c r="E261" s="71">
        <v>1.0901805908073403E-2</v>
      </c>
      <c r="F261" s="71">
        <v>1.1542016545795704E-2</v>
      </c>
      <c r="G261" s="71">
        <v>1.2592335487778723E-2</v>
      </c>
      <c r="H261" s="71">
        <v>1.4232863698726842E-2</v>
      </c>
      <c r="I261" s="71">
        <v>1.2082920992532191E-2</v>
      </c>
      <c r="J261" s="71">
        <v>1.1242518006701521E-2</v>
      </c>
      <c r="K261" s="71">
        <v>1.3722669981861273E-2</v>
      </c>
      <c r="L261" s="71">
        <v>1.4752978286337539E-2</v>
      </c>
      <c r="M261" s="71">
        <v>1.9473987243613995E-2</v>
      </c>
      <c r="N261" s="71">
        <v>2.0183881924752844E-2</v>
      </c>
      <c r="O261" s="71">
        <v>1.9113811816362361E-2</v>
      </c>
      <c r="P261" s="71">
        <v>2.1124741644383948E-2</v>
      </c>
      <c r="Q261" s="71">
        <v>2.3675630539020893E-2</v>
      </c>
      <c r="R261" s="71">
        <v>3.2988218966663756E-2</v>
      </c>
      <c r="S261" s="71">
        <v>2.3975395640885532E-2</v>
      </c>
      <c r="T261" s="71">
        <v>2.1505037942596263E-2</v>
      </c>
      <c r="U261" s="71">
        <v>3.298918537391321E-2</v>
      </c>
      <c r="V261" s="65">
        <v>9.7859623224832212E-3</v>
      </c>
      <c r="W261" s="65">
        <v>1.0604820064177256E-2</v>
      </c>
      <c r="X261" s="65">
        <v>1.1637093685955852E-2</v>
      </c>
      <c r="Y261" s="65">
        <v>1.3648225049428484E-2</v>
      </c>
      <c r="Z261" s="65">
        <v>1.1917116175290716E-2</v>
      </c>
      <c r="AA261" s="65">
        <v>1.071698388802541E-2</v>
      </c>
      <c r="AB261" s="65">
        <v>1.2667942033643275E-2</v>
      </c>
      <c r="AC261" s="65">
        <v>1.4858375078280183E-2</v>
      </c>
      <c r="AD261" s="65">
        <v>1.8771353165979363E-2</v>
      </c>
      <c r="AE261" s="65">
        <v>2.04416648181843E-2</v>
      </c>
      <c r="AF261" s="65">
        <v>2.071317195345438E-2</v>
      </c>
      <c r="AG261" s="65">
        <v>2.2795335777302535E-2</v>
      </c>
      <c r="AH261" s="65">
        <v>2.5667633987420582E-2</v>
      </c>
      <c r="AI261" s="65">
        <v>3.5376136605217601E-2</v>
      </c>
      <c r="AJ261" s="65">
        <v>2.9612038748547325E-2</v>
      </c>
      <c r="AK261" s="65">
        <v>2.850395503978306E-2</v>
      </c>
      <c r="AL261" s="65">
        <v>6.606219160682647E-2</v>
      </c>
    </row>
    <row r="262" spans="1:38" x14ac:dyDescent="0.45">
      <c r="A262" s="2" t="s">
        <v>217</v>
      </c>
      <c r="B262" s="2" t="s">
        <v>80</v>
      </c>
      <c r="C262" s="2" t="s">
        <v>877</v>
      </c>
      <c r="D262" s="72">
        <v>5.70824</v>
      </c>
      <c r="E262" s="72">
        <v>0.11736307168305948</v>
      </c>
      <c r="F262" s="72">
        <v>0.12419281682671154</v>
      </c>
      <c r="G262" s="72">
        <v>0.13105515101468418</v>
      </c>
      <c r="H262" s="72">
        <v>0.1393662071265129</v>
      </c>
      <c r="I262" s="72">
        <v>0.13021615391625443</v>
      </c>
      <c r="J262" s="72">
        <v>0.12696578856037288</v>
      </c>
      <c r="K262" s="72">
        <v>0.15347908872495711</v>
      </c>
      <c r="L262" s="72">
        <v>0.17111248597311082</v>
      </c>
      <c r="M262" s="72">
        <v>0.19550213668929539</v>
      </c>
      <c r="N262" s="72">
        <v>0.18050092959306765</v>
      </c>
      <c r="O262" s="72">
        <v>0.16157991554569301</v>
      </c>
      <c r="P262" s="72">
        <v>0.17434721343632828</v>
      </c>
      <c r="Q262" s="72">
        <v>0.19951266733785378</v>
      </c>
      <c r="R262" s="72">
        <v>0.23432805041285112</v>
      </c>
      <c r="S262" s="72">
        <v>0.16312349910184429</v>
      </c>
      <c r="T262" s="72">
        <v>0.12564147775443923</v>
      </c>
      <c r="U262" s="72">
        <v>0.20166334630296384</v>
      </c>
      <c r="V262" s="8">
        <v>0.10987141747186024</v>
      </c>
      <c r="W262" s="8">
        <v>0.11918430533095425</v>
      </c>
      <c r="X262" s="8">
        <v>0.1255522486537447</v>
      </c>
      <c r="Y262" s="8">
        <v>0.13156808130670206</v>
      </c>
      <c r="Z262" s="8">
        <v>0.12346930208110218</v>
      </c>
      <c r="AA262" s="8">
        <v>0.12156324185559197</v>
      </c>
      <c r="AB262" s="8">
        <v>0.14683436632009919</v>
      </c>
      <c r="AC262" s="8">
        <v>0.16515364947052941</v>
      </c>
      <c r="AD262" s="8">
        <v>0.18826810563228294</v>
      </c>
      <c r="AE262" s="8">
        <v>0.17877175335791498</v>
      </c>
      <c r="AF262" s="8">
        <v>0.16786272529583238</v>
      </c>
      <c r="AG262" s="8">
        <v>0.18351467664267776</v>
      </c>
      <c r="AH262" s="8">
        <v>0.20322852792263152</v>
      </c>
      <c r="AI262" s="8">
        <v>0.24468554210891877</v>
      </c>
      <c r="AJ262" s="8">
        <v>0.18444548304462335</v>
      </c>
      <c r="AK262" s="8">
        <v>0.16872909812483486</v>
      </c>
      <c r="AL262" s="8">
        <v>0.41558747537969953</v>
      </c>
    </row>
    <row r="263" spans="1:38" x14ac:dyDescent="0.45">
      <c r="A263" s="3" t="s">
        <v>219</v>
      </c>
      <c r="B263" s="3" t="s">
        <v>80</v>
      </c>
      <c r="C263" s="3" t="s">
        <v>878</v>
      </c>
      <c r="D263" s="71">
        <v>2.2960199999999999</v>
      </c>
      <c r="E263" s="71">
        <v>4.6782783848948732E-2</v>
      </c>
      <c r="F263" s="71">
        <v>5.0513348600869902E-2</v>
      </c>
      <c r="G263" s="71">
        <v>5.3863597101517453E-2</v>
      </c>
      <c r="H263" s="71">
        <v>5.6734380866252071E-2</v>
      </c>
      <c r="I263" s="71">
        <v>5.596441157860476E-2</v>
      </c>
      <c r="J263" s="71">
        <v>5.2764015057633562E-2</v>
      </c>
      <c r="K263" s="71">
        <v>6.3854417763409971E-2</v>
      </c>
      <c r="L263" s="71">
        <v>7.1364799756310174E-2</v>
      </c>
      <c r="M263" s="71">
        <v>7.8965327108823591E-2</v>
      </c>
      <c r="N263" s="71">
        <v>7.1655229148094676E-2</v>
      </c>
      <c r="O263" s="71">
        <v>6.6735158446181497E-2</v>
      </c>
      <c r="P263" s="71">
        <v>7.2096202147232044E-2</v>
      </c>
      <c r="Q263" s="71">
        <v>8.2947853541051331E-2</v>
      </c>
      <c r="R263" s="71">
        <v>9.5689544061046877E-2</v>
      </c>
      <c r="S263" s="71">
        <v>6.0495620708779278E-2</v>
      </c>
      <c r="T263" s="71">
        <v>4.7154511556678755E-2</v>
      </c>
      <c r="U263" s="71">
        <v>7.7458798708565313E-2</v>
      </c>
      <c r="V263" s="65">
        <v>4.345810180044541E-2</v>
      </c>
      <c r="W263" s="65">
        <v>4.8070264860821874E-2</v>
      </c>
      <c r="X263" s="65">
        <v>5.091544190515894E-2</v>
      </c>
      <c r="Y263" s="65">
        <v>5.3140557231370691E-2</v>
      </c>
      <c r="Z263" s="65">
        <v>5.146228425082975E-2</v>
      </c>
      <c r="AA263" s="65">
        <v>5.0687305323249623E-2</v>
      </c>
      <c r="AB263" s="65">
        <v>6.1188411231310032E-2</v>
      </c>
      <c r="AC263" s="65">
        <v>6.7424612143697479E-2</v>
      </c>
      <c r="AD263" s="65">
        <v>7.5125458216875607E-2</v>
      </c>
      <c r="AE263" s="65">
        <v>7.1440991687323055E-2</v>
      </c>
      <c r="AF263" s="65">
        <v>6.8851374122090067E-2</v>
      </c>
      <c r="AG263" s="65">
        <v>7.6987613256915999E-2</v>
      </c>
      <c r="AH263" s="65">
        <v>8.4024718699037979E-2</v>
      </c>
      <c r="AI263" s="65">
        <v>9.7334238088077854E-2</v>
      </c>
      <c r="AJ263" s="65">
        <v>6.6832912813371018E-2</v>
      </c>
      <c r="AK263" s="65">
        <v>6.4213584357117923E-2</v>
      </c>
      <c r="AL263" s="65">
        <v>0.15982213001230672</v>
      </c>
    </row>
    <row r="264" spans="1:38" x14ac:dyDescent="0.45">
      <c r="A264" s="3" t="s">
        <v>219</v>
      </c>
      <c r="B264" s="3" t="s">
        <v>80</v>
      </c>
      <c r="C264" s="3" t="s">
        <v>879</v>
      </c>
      <c r="D264" s="71">
        <v>1.0446899999999999</v>
      </c>
      <c r="E264" s="71">
        <v>2.0959999999999999E-2</v>
      </c>
      <c r="F264" s="71">
        <v>2.3230000000000001E-2</v>
      </c>
      <c r="G264" s="71">
        <v>2.3769999999999999E-2</v>
      </c>
      <c r="H264" s="71">
        <v>2.4989999999999998E-2</v>
      </c>
      <c r="I264" s="71">
        <v>2.086E-2</v>
      </c>
      <c r="J264" s="71">
        <v>2.1350000000000001E-2</v>
      </c>
      <c r="K264" s="71">
        <v>2.639E-2</v>
      </c>
      <c r="L264" s="71">
        <v>2.9309999999999999E-2</v>
      </c>
      <c r="M264" s="71">
        <v>3.3849999999999998E-2</v>
      </c>
      <c r="N264" s="71">
        <v>3.0790000000000001E-2</v>
      </c>
      <c r="O264" s="71">
        <v>2.8080000000000001E-2</v>
      </c>
      <c r="P264" s="71">
        <v>3.168E-2</v>
      </c>
      <c r="Q264" s="71">
        <v>3.8980000000000001E-2</v>
      </c>
      <c r="R264" s="71">
        <v>4.6149999999999997E-2</v>
      </c>
      <c r="S264" s="71">
        <v>3.0960000000000001E-2</v>
      </c>
      <c r="T264" s="71">
        <v>2.4420000000000001E-2</v>
      </c>
      <c r="U264" s="71">
        <v>4.07E-2</v>
      </c>
      <c r="V264" s="65">
        <v>1.9120000000000002E-2</v>
      </c>
      <c r="W264" s="65">
        <v>2.1649999999999999E-2</v>
      </c>
      <c r="X264" s="65">
        <v>2.2870000000000001E-2</v>
      </c>
      <c r="Y264" s="65">
        <v>2.359E-2</v>
      </c>
      <c r="Z264" s="65">
        <v>2.043E-2</v>
      </c>
      <c r="AA264" s="65">
        <v>2.034E-2</v>
      </c>
      <c r="AB264" s="65">
        <v>2.4969999999999999E-2</v>
      </c>
      <c r="AC264" s="65">
        <v>2.8549999999999999E-2</v>
      </c>
      <c r="AD264" s="65">
        <v>3.2579999999999998E-2</v>
      </c>
      <c r="AE264" s="65">
        <v>3.0450000000000001E-2</v>
      </c>
      <c r="AF264" s="65">
        <v>2.9749999999999999E-2</v>
      </c>
      <c r="AG264" s="65">
        <v>3.4389999999999997E-2</v>
      </c>
      <c r="AH264" s="65">
        <v>3.9370000000000002E-2</v>
      </c>
      <c r="AI264" s="65">
        <v>4.6989999999999997E-2</v>
      </c>
      <c r="AJ264" s="65">
        <v>3.4709999999999998E-2</v>
      </c>
      <c r="AK264" s="65">
        <v>3.236E-2</v>
      </c>
      <c r="AL264" s="65">
        <v>8.6099999999999996E-2</v>
      </c>
    </row>
    <row r="265" spans="1:38" x14ac:dyDescent="0.45">
      <c r="A265" s="3" t="s">
        <v>219</v>
      </c>
      <c r="B265" s="3" t="s">
        <v>80</v>
      </c>
      <c r="C265" s="3" t="s">
        <v>880</v>
      </c>
      <c r="D265" s="71">
        <v>2.3675299999999999</v>
      </c>
      <c r="E265" s="71">
        <v>4.9620287834110752E-2</v>
      </c>
      <c r="F265" s="71">
        <v>5.0449468225841655E-2</v>
      </c>
      <c r="G265" s="71">
        <v>5.3421553913166747E-2</v>
      </c>
      <c r="H265" s="71">
        <v>5.7641826260260841E-2</v>
      </c>
      <c r="I265" s="71">
        <v>5.3391742337649692E-2</v>
      </c>
      <c r="J265" s="71">
        <v>5.2851773502739327E-2</v>
      </c>
      <c r="K265" s="71">
        <v>6.3234670961547168E-2</v>
      </c>
      <c r="L265" s="71">
        <v>7.0437686216800632E-2</v>
      </c>
      <c r="M265" s="71">
        <v>8.2686809580471837E-2</v>
      </c>
      <c r="N265" s="71">
        <v>7.8055700444973022E-2</v>
      </c>
      <c r="O265" s="71">
        <v>6.6764757099511504E-2</v>
      </c>
      <c r="P265" s="71">
        <v>7.0571011289096236E-2</v>
      </c>
      <c r="Q265" s="71">
        <v>7.7584813796802404E-2</v>
      </c>
      <c r="R265" s="71">
        <v>9.2488506351804251E-2</v>
      </c>
      <c r="S265" s="71">
        <v>7.1667878393065029E-2</v>
      </c>
      <c r="T265" s="71">
        <v>5.4066966197760469E-2</v>
      </c>
      <c r="U265" s="71">
        <v>8.3504547594398487E-2</v>
      </c>
      <c r="V265" s="65">
        <v>4.7293315671414836E-2</v>
      </c>
      <c r="W265" s="65">
        <v>4.9464040470132357E-2</v>
      </c>
      <c r="X265" s="65">
        <v>5.1766806748585741E-2</v>
      </c>
      <c r="Y265" s="65">
        <v>5.4837524075331358E-2</v>
      </c>
      <c r="Z265" s="65">
        <v>5.1577017830272409E-2</v>
      </c>
      <c r="AA265" s="65">
        <v>5.0535936532342347E-2</v>
      </c>
      <c r="AB265" s="65">
        <v>6.0675955088789181E-2</v>
      </c>
      <c r="AC265" s="65">
        <v>6.9179037326831963E-2</v>
      </c>
      <c r="AD265" s="65">
        <v>8.0562647415407265E-2</v>
      </c>
      <c r="AE265" s="65">
        <v>7.6880761670591921E-2</v>
      </c>
      <c r="AF265" s="65">
        <v>6.9261351173742311E-2</v>
      </c>
      <c r="AG265" s="65">
        <v>7.2137063385761702E-2</v>
      </c>
      <c r="AH265" s="65">
        <v>7.983380922359351E-2</v>
      </c>
      <c r="AI265" s="65">
        <v>0.10036130402084094</v>
      </c>
      <c r="AJ265" s="65">
        <v>8.2902570231252373E-2</v>
      </c>
      <c r="AK265" s="65">
        <v>7.2155513767716936E-2</v>
      </c>
      <c r="AL265" s="65">
        <v>0.16966534536739283</v>
      </c>
    </row>
    <row r="266" spans="1:38" x14ac:dyDescent="0.45">
      <c r="A266" s="2" t="s">
        <v>217</v>
      </c>
      <c r="B266" s="2" t="s">
        <v>81</v>
      </c>
      <c r="C266" s="2" t="s">
        <v>881</v>
      </c>
      <c r="D266" s="72">
        <v>6.9122500000000002</v>
      </c>
      <c r="E266" s="72">
        <v>0.14031549264125551</v>
      </c>
      <c r="F266" s="72">
        <v>0.14875621996243898</v>
      </c>
      <c r="G266" s="72">
        <v>0.1539174465703628</v>
      </c>
      <c r="H266" s="72">
        <v>0.16494975129439524</v>
      </c>
      <c r="I266" s="72">
        <v>0.1513355306831223</v>
      </c>
      <c r="J266" s="72">
        <v>0.14642502777690253</v>
      </c>
      <c r="K266" s="72">
        <v>0.1730015525231717</v>
      </c>
      <c r="L266" s="72">
        <v>0.19587386248246869</v>
      </c>
      <c r="M266" s="72">
        <v>0.23160681883449558</v>
      </c>
      <c r="N266" s="72">
        <v>0.21155282714931534</v>
      </c>
      <c r="O266" s="72">
        <v>0.18870108920039511</v>
      </c>
      <c r="P266" s="72">
        <v>0.21226015157342915</v>
      </c>
      <c r="Q266" s="72">
        <v>0.23637094982090651</v>
      </c>
      <c r="R266" s="72">
        <v>0.29688451861934756</v>
      </c>
      <c r="S266" s="72">
        <v>0.21343759987148087</v>
      </c>
      <c r="T266" s="72">
        <v>0.16348039354785779</v>
      </c>
      <c r="U266" s="72">
        <v>0.28491076744865446</v>
      </c>
      <c r="V266" s="8">
        <v>0.13199067891492944</v>
      </c>
      <c r="W266" s="8">
        <v>0.14084890780686277</v>
      </c>
      <c r="X266" s="8">
        <v>0.14716980838610577</v>
      </c>
      <c r="Y266" s="8">
        <v>0.15661671703336905</v>
      </c>
      <c r="Z266" s="8">
        <v>0.14142206536918803</v>
      </c>
      <c r="AA266" s="8">
        <v>0.1411269619558746</v>
      </c>
      <c r="AB266" s="8">
        <v>0.16571986539829356</v>
      </c>
      <c r="AC266" s="8">
        <v>0.18605303948637966</v>
      </c>
      <c r="AD266" s="8">
        <v>0.21728771096510599</v>
      </c>
      <c r="AE266" s="8">
        <v>0.2077758068322049</v>
      </c>
      <c r="AF266" s="8">
        <v>0.19185079865894636</v>
      </c>
      <c r="AG266" s="8">
        <v>0.2122330686738563</v>
      </c>
      <c r="AH266" s="8">
        <v>0.23364353144449548</v>
      </c>
      <c r="AI266" s="8">
        <v>0.29947899165542441</v>
      </c>
      <c r="AJ266" s="8">
        <v>0.23731692729298406</v>
      </c>
      <c r="AK266" s="8">
        <v>0.21664987619221351</v>
      </c>
      <c r="AL266" s="8">
        <v>0.57128524393376601</v>
      </c>
    </row>
    <row r="267" spans="1:38" x14ac:dyDescent="0.45">
      <c r="A267" s="3" t="s">
        <v>219</v>
      </c>
      <c r="B267" s="3" t="s">
        <v>81</v>
      </c>
      <c r="C267" s="3" t="s">
        <v>882</v>
      </c>
      <c r="D267" s="71">
        <v>2.4319600000000001</v>
      </c>
      <c r="E267" s="71">
        <v>5.2549999999999999E-2</v>
      </c>
      <c r="F267" s="71">
        <v>5.5E-2</v>
      </c>
      <c r="G267" s="71">
        <v>5.6399999999999999E-2</v>
      </c>
      <c r="H267" s="71">
        <v>6.3880000000000006E-2</v>
      </c>
      <c r="I267" s="71">
        <v>5.9740000000000001E-2</v>
      </c>
      <c r="J267" s="71">
        <v>5.5550000000000002E-2</v>
      </c>
      <c r="K267" s="71">
        <v>6.4299999999999996E-2</v>
      </c>
      <c r="L267" s="71">
        <v>7.0970000000000005E-2</v>
      </c>
      <c r="M267" s="71">
        <v>8.5349999999999995E-2</v>
      </c>
      <c r="N267" s="71">
        <v>8.1600000000000006E-2</v>
      </c>
      <c r="O267" s="71">
        <v>6.9720000000000004E-2</v>
      </c>
      <c r="P267" s="71">
        <v>7.3099999999999998E-2</v>
      </c>
      <c r="Q267" s="71">
        <v>7.6369999999999993E-2</v>
      </c>
      <c r="R267" s="71">
        <v>9.3979999999999994E-2</v>
      </c>
      <c r="S267" s="71">
        <v>7.0540000000000005E-2</v>
      </c>
      <c r="T267" s="71">
        <v>5.3620000000000001E-2</v>
      </c>
      <c r="U267" s="71">
        <v>8.5300000000000001E-2</v>
      </c>
      <c r="V267" s="65">
        <v>4.9270000000000001E-2</v>
      </c>
      <c r="W267" s="65">
        <v>5.2339999999999998E-2</v>
      </c>
      <c r="X267" s="65">
        <v>5.3929999999999999E-2</v>
      </c>
      <c r="Y267" s="65">
        <v>5.7180000000000002E-2</v>
      </c>
      <c r="Z267" s="65">
        <v>5.5019999999999999E-2</v>
      </c>
      <c r="AA267" s="65">
        <v>5.389E-2</v>
      </c>
      <c r="AB267" s="65">
        <v>6.2869999999999995E-2</v>
      </c>
      <c r="AC267" s="65">
        <v>6.9449999999999998E-2</v>
      </c>
      <c r="AD267" s="65">
        <v>8.3519999999999997E-2</v>
      </c>
      <c r="AE267" s="65">
        <v>8.1479999999999997E-2</v>
      </c>
      <c r="AF267" s="65">
        <v>7.2950000000000001E-2</v>
      </c>
      <c r="AG267" s="65">
        <v>7.4270000000000003E-2</v>
      </c>
      <c r="AH267" s="65">
        <v>7.8079999999999997E-2</v>
      </c>
      <c r="AI267" s="65">
        <v>9.8030000000000006E-2</v>
      </c>
      <c r="AJ267" s="65">
        <v>8.1220000000000001E-2</v>
      </c>
      <c r="AK267" s="65">
        <v>7.1790000000000007E-2</v>
      </c>
      <c r="AL267" s="65">
        <v>0.16869999999999999</v>
      </c>
    </row>
    <row r="268" spans="1:38" x14ac:dyDescent="0.45">
      <c r="A268" s="3" t="s">
        <v>219</v>
      </c>
      <c r="B268" s="3" t="s">
        <v>81</v>
      </c>
      <c r="C268" s="3" t="s">
        <v>883</v>
      </c>
      <c r="D268" s="71">
        <v>0.57198000000000004</v>
      </c>
      <c r="E268" s="71">
        <v>9.3544847907491777E-3</v>
      </c>
      <c r="F268" s="71">
        <v>1.0434948592487562E-2</v>
      </c>
      <c r="G268" s="71">
        <v>1.178525737344607E-2</v>
      </c>
      <c r="H268" s="71">
        <v>1.3006701244277014E-2</v>
      </c>
      <c r="I268" s="71">
        <v>1.1095291122174238E-2</v>
      </c>
      <c r="J268" s="71">
        <v>9.4942278451058335E-3</v>
      </c>
      <c r="K268" s="71">
        <v>1.2235718750738634E-2</v>
      </c>
      <c r="L268" s="71">
        <v>1.4506868920829957E-2</v>
      </c>
      <c r="M268" s="71">
        <v>1.7438625209288142E-2</v>
      </c>
      <c r="N268" s="71">
        <v>1.5106662016356577E-2</v>
      </c>
      <c r="O268" s="71">
        <v>1.4286488327067417E-2</v>
      </c>
      <c r="P268" s="71">
        <v>1.8310166786391531E-2</v>
      </c>
      <c r="Q268" s="71">
        <v>2.2571969479350956E-2</v>
      </c>
      <c r="R268" s="71">
        <v>2.867568348154843E-2</v>
      </c>
      <c r="S268" s="71">
        <v>1.8639643245699892E-2</v>
      </c>
      <c r="T268" s="71">
        <v>1.5267721705134586E-2</v>
      </c>
      <c r="U268" s="71">
        <v>3.2139541109353978E-2</v>
      </c>
      <c r="V268" s="65">
        <v>8.4641329884145283E-3</v>
      </c>
      <c r="W268" s="65">
        <v>1.0370868490892665E-2</v>
      </c>
      <c r="X268" s="65">
        <v>1.0852898754811711E-2</v>
      </c>
      <c r="Y268" s="65">
        <v>1.2165313896757832E-2</v>
      </c>
      <c r="Z268" s="65">
        <v>1.0541730988694651E-2</v>
      </c>
      <c r="AA268" s="65">
        <v>9.2450067477468159E-3</v>
      </c>
      <c r="AB268" s="65">
        <v>1.1067094838820055E-2</v>
      </c>
      <c r="AC268" s="65">
        <v>1.3154806233403083E-2</v>
      </c>
      <c r="AD268" s="65">
        <v>1.5846456500499272E-2</v>
      </c>
      <c r="AE268" s="65">
        <v>1.4447796997385708E-2</v>
      </c>
      <c r="AF268" s="65">
        <v>1.4502718893023047E-2</v>
      </c>
      <c r="AG268" s="65">
        <v>1.8239446885172358E-2</v>
      </c>
      <c r="AH268" s="65">
        <v>2.0458048561131731E-2</v>
      </c>
      <c r="AI268" s="65">
        <v>2.6443778878618346E-2</v>
      </c>
      <c r="AJ268" s="65">
        <v>2.0406562005163817E-2</v>
      </c>
      <c r="AK268" s="65">
        <v>1.9318661357767358E-2</v>
      </c>
      <c r="AL268" s="65">
        <v>6.2104676981697013E-2</v>
      </c>
    </row>
    <row r="269" spans="1:38" x14ac:dyDescent="0.45">
      <c r="A269" s="3" t="s">
        <v>219</v>
      </c>
      <c r="B269" s="3" t="s">
        <v>81</v>
      </c>
      <c r="C269" s="3" t="s">
        <v>884</v>
      </c>
      <c r="D269" s="71">
        <v>1.75227</v>
      </c>
      <c r="E269" s="71">
        <v>3.9759999999999997E-2</v>
      </c>
      <c r="F269" s="71">
        <v>4.1059999999999999E-2</v>
      </c>
      <c r="G269" s="71">
        <v>4.172E-2</v>
      </c>
      <c r="H269" s="71">
        <v>4.231E-2</v>
      </c>
      <c r="I269" s="71">
        <v>4.1570000000000003E-2</v>
      </c>
      <c r="J269" s="71">
        <v>4.2259999999999999E-2</v>
      </c>
      <c r="K269" s="71">
        <v>4.8090000000000001E-2</v>
      </c>
      <c r="L269" s="71">
        <v>5.5509999999999997E-2</v>
      </c>
      <c r="M269" s="71">
        <v>6.3619999999999996E-2</v>
      </c>
      <c r="N269" s="71">
        <v>5.7540000000000001E-2</v>
      </c>
      <c r="O269" s="71">
        <v>5.0270000000000002E-2</v>
      </c>
      <c r="P269" s="71">
        <v>5.1790000000000003E-2</v>
      </c>
      <c r="Q269" s="71">
        <v>5.5730000000000002E-2</v>
      </c>
      <c r="R269" s="71">
        <v>6.9400000000000003E-2</v>
      </c>
      <c r="S269" s="71">
        <v>4.9570000000000003E-2</v>
      </c>
      <c r="T269" s="71">
        <v>3.678E-2</v>
      </c>
      <c r="U269" s="71">
        <v>6.3030000000000003E-2</v>
      </c>
      <c r="V269" s="65">
        <v>3.7470000000000003E-2</v>
      </c>
      <c r="W269" s="65">
        <v>3.8929999999999999E-2</v>
      </c>
      <c r="X269" s="65">
        <v>4.0759999999999998E-2</v>
      </c>
      <c r="Y269" s="65">
        <v>4.2840000000000003E-2</v>
      </c>
      <c r="Z269" s="65">
        <v>3.9739999999999998E-2</v>
      </c>
      <c r="AA269" s="65">
        <v>4.2590000000000003E-2</v>
      </c>
      <c r="AB269" s="65">
        <v>4.6339999999999999E-2</v>
      </c>
      <c r="AC269" s="65">
        <v>5.178E-2</v>
      </c>
      <c r="AD269" s="65">
        <v>5.7820000000000003E-2</v>
      </c>
      <c r="AE269" s="65">
        <v>5.5219999999999998E-2</v>
      </c>
      <c r="AF269" s="65">
        <v>4.9459999999999997E-2</v>
      </c>
      <c r="AG269" s="65">
        <v>5.1479999999999998E-2</v>
      </c>
      <c r="AH269" s="65">
        <v>5.6500000000000002E-2</v>
      </c>
      <c r="AI269" s="65">
        <v>7.0370000000000002E-2</v>
      </c>
      <c r="AJ269" s="65">
        <v>5.2269999999999997E-2</v>
      </c>
      <c r="AK269" s="65">
        <v>4.7579999999999997E-2</v>
      </c>
      <c r="AL269" s="65">
        <v>0.12111</v>
      </c>
    </row>
    <row r="270" spans="1:38" x14ac:dyDescent="0.45">
      <c r="A270" s="3" t="s">
        <v>219</v>
      </c>
      <c r="B270" s="3" t="s">
        <v>81</v>
      </c>
      <c r="C270" s="3" t="s">
        <v>885</v>
      </c>
      <c r="D270" s="71">
        <v>0.54732999999999998</v>
      </c>
      <c r="E270" s="71">
        <v>9.3639244158947813E-3</v>
      </c>
      <c r="F270" s="71">
        <v>1.0584408521961677E-2</v>
      </c>
      <c r="G270" s="71">
        <v>1.0915324008553598E-2</v>
      </c>
      <c r="H270" s="71">
        <v>1.0854816978952155E-2</v>
      </c>
      <c r="I270" s="71">
        <v>9.7744275754725243E-3</v>
      </c>
      <c r="J270" s="71">
        <v>9.623731719787686E-3</v>
      </c>
      <c r="K270" s="71">
        <v>1.2475302087835415E-2</v>
      </c>
      <c r="L270" s="71">
        <v>1.3155729315853255E-2</v>
      </c>
      <c r="M270" s="71">
        <v>1.5637183922170152E-2</v>
      </c>
      <c r="N270" s="71">
        <v>1.3876121727781967E-2</v>
      </c>
      <c r="O270" s="71">
        <v>1.31748348884049E-2</v>
      </c>
      <c r="P270" s="71">
        <v>1.7617370601379086E-2</v>
      </c>
      <c r="Q270" s="71">
        <v>2.0849672644017141E-2</v>
      </c>
      <c r="R270" s="71">
        <v>2.7773896633644348E-2</v>
      </c>
      <c r="S270" s="71">
        <v>1.9120030098614984E-2</v>
      </c>
      <c r="T270" s="71">
        <v>1.4827815880091412E-2</v>
      </c>
      <c r="U270" s="71">
        <v>3.0065408979584918E-2</v>
      </c>
      <c r="V270" s="65">
        <v>8.7977012381707936E-3</v>
      </c>
      <c r="W270" s="65">
        <v>9.538924994333316E-3</v>
      </c>
      <c r="X270" s="65">
        <v>1.0419220334901115E-2</v>
      </c>
      <c r="Y270" s="65">
        <v>1.0617552168923896E-2</v>
      </c>
      <c r="Z270" s="65">
        <v>8.3867251515838386E-3</v>
      </c>
      <c r="AA270" s="65">
        <v>8.2960310534368458E-3</v>
      </c>
      <c r="AB270" s="65">
        <v>1.0969520492151642E-2</v>
      </c>
      <c r="AC270" s="65">
        <v>1.1880665056383523E-2</v>
      </c>
      <c r="AD270" s="65">
        <v>1.445211707372358E-2</v>
      </c>
      <c r="AE270" s="65">
        <v>1.373132965234884E-2</v>
      </c>
      <c r="AF270" s="65">
        <v>1.3370928876012919E-2</v>
      </c>
      <c r="AG270" s="65">
        <v>1.7343309308947695E-2</v>
      </c>
      <c r="AH270" s="65">
        <v>2.0349247039156797E-2</v>
      </c>
      <c r="AI270" s="65">
        <v>2.5994890668385562E-2</v>
      </c>
      <c r="AJ270" s="65">
        <v>2.0931984614948714E-2</v>
      </c>
      <c r="AK270" s="65">
        <v>2.0061826231087435E-2</v>
      </c>
      <c r="AL270" s="65">
        <v>6.2498026045503481E-2</v>
      </c>
    </row>
    <row r="271" spans="1:38" x14ac:dyDescent="0.45">
      <c r="A271" s="3" t="s">
        <v>219</v>
      </c>
      <c r="B271" s="3" t="s">
        <v>81</v>
      </c>
      <c r="C271" s="3" t="s">
        <v>886</v>
      </c>
      <c r="D271" s="71">
        <v>0.79101999999999995</v>
      </c>
      <c r="E271" s="71">
        <v>1.452E-2</v>
      </c>
      <c r="F271" s="71">
        <v>1.4970000000000001E-2</v>
      </c>
      <c r="G271" s="71">
        <v>1.6490000000000001E-2</v>
      </c>
      <c r="H271" s="71">
        <v>1.7340000000000001E-2</v>
      </c>
      <c r="I271" s="71">
        <v>1.584E-2</v>
      </c>
      <c r="J271" s="71">
        <v>1.4999999999999999E-2</v>
      </c>
      <c r="K271" s="71">
        <v>1.753E-2</v>
      </c>
      <c r="L271" s="71">
        <v>2.0240000000000001E-2</v>
      </c>
      <c r="M271" s="71">
        <v>2.5530000000000001E-2</v>
      </c>
      <c r="N271" s="71">
        <v>2.2610000000000002E-2</v>
      </c>
      <c r="O271" s="71">
        <v>2.1100000000000001E-2</v>
      </c>
      <c r="P271" s="71">
        <v>2.6009999999999998E-2</v>
      </c>
      <c r="Q271" s="71">
        <v>2.8580000000000001E-2</v>
      </c>
      <c r="R271" s="71">
        <v>3.6170000000000001E-2</v>
      </c>
      <c r="S271" s="71">
        <v>2.7199999999999998E-2</v>
      </c>
      <c r="T271" s="71">
        <v>2.0250000000000001E-2</v>
      </c>
      <c r="U271" s="71">
        <v>3.4369999999999998E-2</v>
      </c>
      <c r="V271" s="65">
        <v>1.4019999999999999E-2</v>
      </c>
      <c r="W271" s="65">
        <v>1.4829999999999999E-2</v>
      </c>
      <c r="X271" s="65">
        <v>1.5440000000000001E-2</v>
      </c>
      <c r="Y271" s="65">
        <v>1.6480000000000002E-2</v>
      </c>
      <c r="Z271" s="65">
        <v>1.545E-2</v>
      </c>
      <c r="AA271" s="65">
        <v>1.4189999999999999E-2</v>
      </c>
      <c r="AB271" s="65">
        <v>1.7569999999999999E-2</v>
      </c>
      <c r="AC271" s="65">
        <v>2.0299999999999999E-2</v>
      </c>
      <c r="AD271" s="65">
        <v>2.3109999999999999E-2</v>
      </c>
      <c r="AE271" s="65">
        <v>2.2079999999999999E-2</v>
      </c>
      <c r="AF271" s="65">
        <v>2.1430000000000001E-2</v>
      </c>
      <c r="AG271" s="65">
        <v>2.528E-2</v>
      </c>
      <c r="AH271" s="65">
        <v>2.69E-2</v>
      </c>
      <c r="AI271" s="65">
        <v>3.7179999999999998E-2</v>
      </c>
      <c r="AJ271" s="65">
        <v>3.007E-2</v>
      </c>
      <c r="AK271" s="65">
        <v>2.7619999999999999E-2</v>
      </c>
      <c r="AL271" s="65">
        <v>7.5319999999999998E-2</v>
      </c>
    </row>
    <row r="272" spans="1:38" x14ac:dyDescent="0.45">
      <c r="A272" s="3" t="s">
        <v>219</v>
      </c>
      <c r="B272" s="3" t="s">
        <v>81</v>
      </c>
      <c r="C272" s="3" t="s">
        <v>887</v>
      </c>
      <c r="D272" s="71">
        <v>0.61477999999999999</v>
      </c>
      <c r="E272" s="71">
        <v>1.0842168229610684E-2</v>
      </c>
      <c r="F272" s="71">
        <v>1.2842208013640239E-2</v>
      </c>
      <c r="G272" s="71">
        <v>1.2762367149758454E-2</v>
      </c>
      <c r="H272" s="71">
        <v>1.2942725206024438E-2</v>
      </c>
      <c r="I272" s="71">
        <v>1.0092188121625462E-2</v>
      </c>
      <c r="J272" s="71">
        <v>1.1012148337595909E-2</v>
      </c>
      <c r="K272" s="71">
        <v>1.3453023586246093E-2</v>
      </c>
      <c r="L272" s="71">
        <v>1.5973162830349531E-2</v>
      </c>
      <c r="M272" s="71">
        <v>1.853381926683717E-2</v>
      </c>
      <c r="N272" s="71">
        <v>1.6163540778630293E-2</v>
      </c>
      <c r="O272" s="71">
        <v>1.5113461210571185E-2</v>
      </c>
      <c r="P272" s="71">
        <v>1.895427678317704E-2</v>
      </c>
      <c r="Q272" s="71">
        <v>2.357652458084683E-2</v>
      </c>
      <c r="R272" s="71">
        <v>2.9447837453822109E-2</v>
      </c>
      <c r="S272" s="71">
        <v>2.0975868144359193E-2</v>
      </c>
      <c r="T272" s="71">
        <v>1.6574614947428248E-2</v>
      </c>
      <c r="U272" s="71">
        <v>3.0080065359477125E-2</v>
      </c>
      <c r="V272" s="65">
        <v>1.0372503718393655E-2</v>
      </c>
      <c r="W272" s="65">
        <v>1.1414308378780368E-2</v>
      </c>
      <c r="X272" s="65">
        <v>1.2223148239960338E-2</v>
      </c>
      <c r="Y272" s="65">
        <v>1.3035855230540405E-2</v>
      </c>
      <c r="Z272" s="65">
        <v>9.7503123450669305E-3</v>
      </c>
      <c r="AA272" s="65">
        <v>9.8614724838869613E-3</v>
      </c>
      <c r="AB272" s="65">
        <v>1.2615984134853743E-2</v>
      </c>
      <c r="AC272" s="65">
        <v>1.4889851264253844E-2</v>
      </c>
      <c r="AD272" s="65">
        <v>1.7380624690133861E-2</v>
      </c>
      <c r="AE272" s="65">
        <v>1.6209593455627169E-2</v>
      </c>
      <c r="AF272" s="65">
        <v>1.5751011403073872E-2</v>
      </c>
      <c r="AG272" s="65">
        <v>1.953003470500744E-2</v>
      </c>
      <c r="AH272" s="65">
        <v>2.3550991571641051E-2</v>
      </c>
      <c r="AI272" s="65">
        <v>3.0831175012394647E-2</v>
      </c>
      <c r="AJ272" s="65">
        <v>2.4783956370847796E-2</v>
      </c>
      <c r="AK272" s="65">
        <v>2.2856276648487855E-2</v>
      </c>
      <c r="AL272" s="65">
        <v>6.0382900347050072E-2</v>
      </c>
    </row>
    <row r="273" spans="1:38" x14ac:dyDescent="0.45">
      <c r="A273" s="3" t="s">
        <v>219</v>
      </c>
      <c r="B273" s="3" t="s">
        <v>81</v>
      </c>
      <c r="C273" s="3" t="s">
        <v>888</v>
      </c>
      <c r="D273" s="71">
        <v>0.20291000000000001</v>
      </c>
      <c r="E273" s="71">
        <v>3.9249152050008706E-3</v>
      </c>
      <c r="F273" s="71">
        <v>3.8646548343494766E-3</v>
      </c>
      <c r="G273" s="71">
        <v>3.8444980386046677E-3</v>
      </c>
      <c r="H273" s="71">
        <v>4.6155078651416289E-3</v>
      </c>
      <c r="I273" s="71">
        <v>3.2236238638500775E-3</v>
      </c>
      <c r="J273" s="71">
        <v>3.4849198744131109E-3</v>
      </c>
      <c r="K273" s="71">
        <v>4.9175080983515492E-3</v>
      </c>
      <c r="L273" s="71">
        <v>5.5181014154358733E-3</v>
      </c>
      <c r="M273" s="71">
        <v>5.4971904362001002E-3</v>
      </c>
      <c r="N273" s="71">
        <v>4.6565026265464873E-3</v>
      </c>
      <c r="O273" s="71">
        <v>5.0363047743516584E-3</v>
      </c>
      <c r="P273" s="71">
        <v>6.4783374024814698E-3</v>
      </c>
      <c r="Q273" s="71">
        <v>8.6927831166916433E-3</v>
      </c>
      <c r="R273" s="71">
        <v>1.1437101050332675E-2</v>
      </c>
      <c r="S273" s="71">
        <v>7.3920583828067672E-3</v>
      </c>
      <c r="T273" s="71">
        <v>6.1602410152035167E-3</v>
      </c>
      <c r="U273" s="71">
        <v>9.9257520002384234E-3</v>
      </c>
      <c r="V273" s="65">
        <v>3.5963409699504814E-3</v>
      </c>
      <c r="W273" s="65">
        <v>3.4248059428564149E-3</v>
      </c>
      <c r="X273" s="65">
        <v>3.5445410564325852E-3</v>
      </c>
      <c r="Y273" s="65">
        <v>4.2979957371469075E-3</v>
      </c>
      <c r="Z273" s="65">
        <v>2.5332968838426458E-3</v>
      </c>
      <c r="AA273" s="65">
        <v>3.0544516708039962E-3</v>
      </c>
      <c r="AB273" s="65">
        <v>4.2872659324681237E-3</v>
      </c>
      <c r="AC273" s="65">
        <v>4.5977169323392483E-3</v>
      </c>
      <c r="AD273" s="65">
        <v>5.1585127007492794E-3</v>
      </c>
      <c r="AE273" s="65">
        <v>4.6070867268431254E-3</v>
      </c>
      <c r="AF273" s="65">
        <v>4.3861394868365206E-3</v>
      </c>
      <c r="AG273" s="65">
        <v>6.09027777472882E-3</v>
      </c>
      <c r="AH273" s="65">
        <v>7.8052442725659223E-3</v>
      </c>
      <c r="AI273" s="65">
        <v>1.0629147096025835E-2</v>
      </c>
      <c r="AJ273" s="65">
        <v>7.6344243020237219E-3</v>
      </c>
      <c r="AK273" s="65">
        <v>7.4231119548708799E-3</v>
      </c>
      <c r="AL273" s="65">
        <v>2.1169640559515496E-2</v>
      </c>
    </row>
    <row r="274" spans="1:38" x14ac:dyDescent="0.45">
      <c r="A274" s="2" t="s">
        <v>217</v>
      </c>
      <c r="B274" s="2" t="s">
        <v>82</v>
      </c>
      <c r="C274" s="2" t="s">
        <v>889</v>
      </c>
      <c r="D274" s="72">
        <v>19.206189999999999</v>
      </c>
      <c r="E274" s="72">
        <v>0.40112305542814342</v>
      </c>
      <c r="F274" s="72">
        <v>0.43397499229990427</v>
      </c>
      <c r="G274" s="72">
        <v>0.44971477703139129</v>
      </c>
      <c r="H274" s="72">
        <v>0.48750602030405871</v>
      </c>
      <c r="I274" s="72">
        <v>0.49119662713562257</v>
      </c>
      <c r="J274" s="72">
        <v>0.47873603908253276</v>
      </c>
      <c r="K274" s="72">
        <v>0.53094946431307666</v>
      </c>
      <c r="L274" s="72">
        <v>0.5692104880316512</v>
      </c>
      <c r="M274" s="72">
        <v>0.69341946301759982</v>
      </c>
      <c r="N274" s="72">
        <v>0.67131811614288572</v>
      </c>
      <c r="O274" s="72">
        <v>0.54867591012396522</v>
      </c>
      <c r="P274" s="72">
        <v>0.53730351196528636</v>
      </c>
      <c r="Q274" s="72">
        <v>0.56986543700585546</v>
      </c>
      <c r="R274" s="72">
        <v>0.72194979243186375</v>
      </c>
      <c r="S274" s="72">
        <v>0.58350259522016978</v>
      </c>
      <c r="T274" s="72">
        <v>0.45523696640581807</v>
      </c>
      <c r="U274" s="72">
        <v>0.64188674406017487</v>
      </c>
      <c r="V274" s="8">
        <v>0.38201034278084656</v>
      </c>
      <c r="W274" s="8">
        <v>0.40815332254227515</v>
      </c>
      <c r="X274" s="8">
        <v>0.41830409410137315</v>
      </c>
      <c r="Y274" s="8">
        <v>0.46262562179264488</v>
      </c>
      <c r="Z274" s="8">
        <v>0.47512246540893122</v>
      </c>
      <c r="AA274" s="8">
        <v>0.46639338768224187</v>
      </c>
      <c r="AB274" s="8">
        <v>0.52067638717423526</v>
      </c>
      <c r="AC274" s="8">
        <v>0.55614737167992401</v>
      </c>
      <c r="AD274" s="8">
        <v>0.68098125578726842</v>
      </c>
      <c r="AE274" s="8">
        <v>0.66974940932170823</v>
      </c>
      <c r="AF274" s="8">
        <v>0.55875029481308491</v>
      </c>
      <c r="AG274" s="8">
        <v>0.55892472793620696</v>
      </c>
      <c r="AH274" s="8">
        <v>0.58606927064621317</v>
      </c>
      <c r="AI274" s="8">
        <v>0.77488223337202211</v>
      </c>
      <c r="AJ274" s="8">
        <v>0.66019061075816454</v>
      </c>
      <c r="AK274" s="8">
        <v>0.56171789995510168</v>
      </c>
      <c r="AL274" s="8">
        <v>1.1999213042477579</v>
      </c>
    </row>
    <row r="275" spans="1:38" x14ac:dyDescent="0.45">
      <c r="A275" s="3" t="s">
        <v>219</v>
      </c>
      <c r="B275" s="3" t="s">
        <v>82</v>
      </c>
      <c r="C275" s="3" t="s">
        <v>890</v>
      </c>
      <c r="D275" s="71">
        <v>9.1342999999999996</v>
      </c>
      <c r="E275" s="71">
        <v>0.19650000000000001</v>
      </c>
      <c r="F275" s="71">
        <v>0.20551</v>
      </c>
      <c r="G275" s="71">
        <v>0.21096000000000001</v>
      </c>
      <c r="H275" s="71">
        <v>0.23205999999999999</v>
      </c>
      <c r="I275" s="71">
        <v>0.24046999999999999</v>
      </c>
      <c r="J275" s="71">
        <v>0.23496</v>
      </c>
      <c r="K275" s="71">
        <v>0.25933</v>
      </c>
      <c r="L275" s="71">
        <v>0.28090999999999999</v>
      </c>
      <c r="M275" s="71">
        <v>0.33953</v>
      </c>
      <c r="N275" s="71">
        <v>0.32941999999999999</v>
      </c>
      <c r="O275" s="71">
        <v>0.26740999999999998</v>
      </c>
      <c r="P275" s="71">
        <v>0.25594</v>
      </c>
      <c r="Q275" s="71">
        <v>0.25995000000000001</v>
      </c>
      <c r="R275" s="71">
        <v>0.32894000000000001</v>
      </c>
      <c r="S275" s="71">
        <v>0.26887</v>
      </c>
      <c r="T275" s="71">
        <v>0.20652999999999999</v>
      </c>
      <c r="U275" s="71">
        <v>0.27665000000000001</v>
      </c>
      <c r="V275" s="65">
        <v>0.18379999999999999</v>
      </c>
      <c r="W275" s="65">
        <v>0.19553999999999999</v>
      </c>
      <c r="X275" s="65">
        <v>0.19824</v>
      </c>
      <c r="Y275" s="65">
        <v>0.21995000000000001</v>
      </c>
      <c r="Z275" s="65">
        <v>0.23569999999999999</v>
      </c>
      <c r="AA275" s="65">
        <v>0.23324</v>
      </c>
      <c r="AB275" s="65">
        <v>0.25935000000000002</v>
      </c>
      <c r="AC275" s="65">
        <v>0.27761000000000002</v>
      </c>
      <c r="AD275" s="65">
        <v>0.33790999999999999</v>
      </c>
      <c r="AE275" s="65">
        <v>0.3322</v>
      </c>
      <c r="AF275" s="65">
        <v>0.27638000000000001</v>
      </c>
      <c r="AG275" s="65">
        <v>0.26822000000000001</v>
      </c>
      <c r="AH275" s="65">
        <v>0.27006999999999998</v>
      </c>
      <c r="AI275" s="65">
        <v>0.36053000000000002</v>
      </c>
      <c r="AJ275" s="65">
        <v>0.30937999999999999</v>
      </c>
      <c r="AK275" s="65">
        <v>0.25785000000000002</v>
      </c>
      <c r="AL275" s="65">
        <v>0.52439000000000002</v>
      </c>
    </row>
    <row r="276" spans="1:38" x14ac:dyDescent="0.45">
      <c r="A276" s="3" t="s">
        <v>219</v>
      </c>
      <c r="B276" s="3" t="s">
        <v>82</v>
      </c>
      <c r="C276" s="3" t="s">
        <v>891</v>
      </c>
      <c r="D276" s="71">
        <v>7.1611900000000004</v>
      </c>
      <c r="E276" s="71">
        <v>0.15348999999999999</v>
      </c>
      <c r="F276" s="71">
        <v>0.16903000000000001</v>
      </c>
      <c r="G276" s="71">
        <v>0.17380999999999999</v>
      </c>
      <c r="H276" s="71">
        <v>0.1857</v>
      </c>
      <c r="I276" s="71">
        <v>0.18274000000000001</v>
      </c>
      <c r="J276" s="71">
        <v>0.1807</v>
      </c>
      <c r="K276" s="71">
        <v>0.20043</v>
      </c>
      <c r="L276" s="71">
        <v>0.21176</v>
      </c>
      <c r="M276" s="71">
        <v>0.26312999999999998</v>
      </c>
      <c r="N276" s="71">
        <v>0.25774000000000002</v>
      </c>
      <c r="O276" s="71">
        <v>0.20494999999999999</v>
      </c>
      <c r="P276" s="71">
        <v>0.19228999999999999</v>
      </c>
      <c r="Q276" s="71">
        <v>0.20669000000000001</v>
      </c>
      <c r="R276" s="71">
        <v>0.26407999999999998</v>
      </c>
      <c r="S276" s="71">
        <v>0.22509999999999999</v>
      </c>
      <c r="T276" s="71">
        <v>0.17604</v>
      </c>
      <c r="U276" s="71">
        <v>0.22882</v>
      </c>
      <c r="V276" s="65">
        <v>0.14754</v>
      </c>
      <c r="W276" s="65">
        <v>0.159</v>
      </c>
      <c r="X276" s="65">
        <v>0.15967000000000001</v>
      </c>
      <c r="Y276" s="65">
        <v>0.17588999999999999</v>
      </c>
      <c r="Z276" s="65">
        <v>0.17806</v>
      </c>
      <c r="AA276" s="65">
        <v>0.17630999999999999</v>
      </c>
      <c r="AB276" s="65">
        <v>0.19581999999999999</v>
      </c>
      <c r="AC276" s="65">
        <v>0.20646999999999999</v>
      </c>
      <c r="AD276" s="65">
        <v>0.25817000000000001</v>
      </c>
      <c r="AE276" s="65">
        <v>0.25548999999999999</v>
      </c>
      <c r="AF276" s="65">
        <v>0.20630999999999999</v>
      </c>
      <c r="AG276" s="65">
        <v>0.19993</v>
      </c>
      <c r="AH276" s="65">
        <v>0.21229000000000001</v>
      </c>
      <c r="AI276" s="65">
        <v>0.28533999999999998</v>
      </c>
      <c r="AJ276" s="65">
        <v>0.25020999999999999</v>
      </c>
      <c r="AK276" s="65">
        <v>0.20987</v>
      </c>
      <c r="AL276" s="65">
        <v>0.40832000000000002</v>
      </c>
    </row>
    <row r="277" spans="1:38" x14ac:dyDescent="0.45">
      <c r="A277" s="3" t="s">
        <v>219</v>
      </c>
      <c r="B277" s="3" t="s">
        <v>82</v>
      </c>
      <c r="C277" s="3" t="s">
        <v>892</v>
      </c>
      <c r="D277" s="71">
        <v>0.61509000000000003</v>
      </c>
      <c r="E277" s="71">
        <v>8.3700000000000007E-3</v>
      </c>
      <c r="F277" s="71">
        <v>1.043E-2</v>
      </c>
      <c r="G277" s="71">
        <v>1.257E-2</v>
      </c>
      <c r="H277" s="71">
        <v>1.444E-2</v>
      </c>
      <c r="I277" s="71">
        <v>1.6930000000000001E-2</v>
      </c>
      <c r="J277" s="71">
        <v>1.2670000000000001E-2</v>
      </c>
      <c r="K277" s="71">
        <v>1.3520000000000001E-2</v>
      </c>
      <c r="L277" s="71">
        <v>1.388E-2</v>
      </c>
      <c r="M277" s="71">
        <v>1.618E-2</v>
      </c>
      <c r="N277" s="71">
        <v>1.555E-2</v>
      </c>
      <c r="O277" s="71">
        <v>1.5389999999999999E-2</v>
      </c>
      <c r="P277" s="71">
        <v>1.9959999999999999E-2</v>
      </c>
      <c r="Q277" s="71">
        <v>2.376E-2</v>
      </c>
      <c r="R277" s="71">
        <v>2.8969999999999999E-2</v>
      </c>
      <c r="S277" s="71">
        <v>1.9210000000000001E-2</v>
      </c>
      <c r="T277" s="71">
        <v>1.686E-2</v>
      </c>
      <c r="U277" s="71">
        <v>3.6749999999999998E-2</v>
      </c>
      <c r="V277" s="65">
        <v>8.43E-3</v>
      </c>
      <c r="W277" s="65">
        <v>9.0900000000000009E-3</v>
      </c>
      <c r="X277" s="65">
        <v>1.09E-2</v>
      </c>
      <c r="Y277" s="65">
        <v>1.3599999999999999E-2</v>
      </c>
      <c r="Z277" s="65">
        <v>1.3559999999999999E-2</v>
      </c>
      <c r="AA277" s="65">
        <v>1.0120000000000001E-2</v>
      </c>
      <c r="AB277" s="65">
        <v>1.1560000000000001E-2</v>
      </c>
      <c r="AC277" s="65">
        <v>1.2540000000000001E-2</v>
      </c>
      <c r="AD277" s="65">
        <v>1.5339999999999999E-2</v>
      </c>
      <c r="AE277" s="65">
        <v>1.5180000000000001E-2</v>
      </c>
      <c r="AF277" s="65">
        <v>1.485E-2</v>
      </c>
      <c r="AG277" s="65">
        <v>1.9900000000000001E-2</v>
      </c>
      <c r="AH277" s="65">
        <v>2.2790000000000001E-2</v>
      </c>
      <c r="AI277" s="65">
        <v>2.7310000000000001E-2</v>
      </c>
      <c r="AJ277" s="65">
        <v>2.257E-2</v>
      </c>
      <c r="AK277" s="65">
        <v>2.2710000000000001E-2</v>
      </c>
      <c r="AL277" s="65">
        <v>6.9199999999999998E-2</v>
      </c>
    </row>
    <row r="278" spans="1:38" x14ac:dyDescent="0.45">
      <c r="A278" s="3" t="s">
        <v>219</v>
      </c>
      <c r="B278" s="3" t="s">
        <v>82</v>
      </c>
      <c r="C278" s="3" t="s">
        <v>893</v>
      </c>
      <c r="D278" s="71">
        <v>0.47438000000000002</v>
      </c>
      <c r="E278" s="71">
        <v>7.8218791946308725E-3</v>
      </c>
      <c r="F278" s="71">
        <v>9.3528187919463077E-3</v>
      </c>
      <c r="G278" s="71">
        <v>1.0302662192393737E-2</v>
      </c>
      <c r="H278" s="71">
        <v>1.1053445190156599E-2</v>
      </c>
      <c r="I278" s="71">
        <v>9.7729753914988816E-3</v>
      </c>
      <c r="J278" s="71">
        <v>8.9728187919463076E-3</v>
      </c>
      <c r="K278" s="71">
        <v>1.0873445190156599E-2</v>
      </c>
      <c r="L278" s="71">
        <v>1.2383601789709174E-2</v>
      </c>
      <c r="M278" s="71">
        <v>1.4423131991051455E-2</v>
      </c>
      <c r="N278" s="71">
        <v>1.2373758389261745E-2</v>
      </c>
      <c r="O278" s="71">
        <v>1.1993131991051455E-2</v>
      </c>
      <c r="P278" s="71">
        <v>1.5275794183445192E-2</v>
      </c>
      <c r="Q278" s="71">
        <v>1.7756577181208055E-2</v>
      </c>
      <c r="R278" s="71">
        <v>2.2684854586129753E-2</v>
      </c>
      <c r="S278" s="71">
        <v>1.4614697986577182E-2</v>
      </c>
      <c r="T278" s="71">
        <v>1.234407158836689E-2</v>
      </c>
      <c r="U278" s="71">
        <v>2.4560335570469796E-2</v>
      </c>
      <c r="V278" s="65">
        <v>8.2412851405622503E-3</v>
      </c>
      <c r="W278" s="65">
        <v>8.7616064257028115E-3</v>
      </c>
      <c r="X278" s="65">
        <v>9.5312048192771094E-3</v>
      </c>
      <c r="Y278" s="65">
        <v>1.1041847389558233E-2</v>
      </c>
      <c r="Z278" s="65">
        <v>8.5216867469879512E-3</v>
      </c>
      <c r="AA278" s="65">
        <v>8.0410441767068269E-3</v>
      </c>
      <c r="AB278" s="65">
        <v>9.9313654618473895E-3</v>
      </c>
      <c r="AC278" s="65">
        <v>1.149128514056225E-2</v>
      </c>
      <c r="AD278" s="65">
        <v>1.3041847389558233E-2</v>
      </c>
      <c r="AE278" s="65">
        <v>1.1961526104417671E-2</v>
      </c>
      <c r="AF278" s="65">
        <v>1.1822088353413656E-2</v>
      </c>
      <c r="AG278" s="65">
        <v>1.5452168674698796E-2</v>
      </c>
      <c r="AH278" s="65">
        <v>1.7972650602409636E-2</v>
      </c>
      <c r="AI278" s="65">
        <v>2.1813132530120485E-2</v>
      </c>
      <c r="AJ278" s="65">
        <v>1.62325702811245E-2</v>
      </c>
      <c r="AK278" s="65">
        <v>1.6533212851405622E-2</v>
      </c>
      <c r="AL278" s="65">
        <v>4.7429477911646582E-2</v>
      </c>
    </row>
    <row r="279" spans="1:38" x14ac:dyDescent="0.45">
      <c r="A279" s="3" t="s">
        <v>219</v>
      </c>
      <c r="B279" s="3" t="s">
        <v>82</v>
      </c>
      <c r="C279" s="3" t="s">
        <v>894</v>
      </c>
      <c r="D279" s="71">
        <v>1.8212299999999999</v>
      </c>
      <c r="E279" s="71">
        <v>3.4941176233512568E-2</v>
      </c>
      <c r="F279" s="71">
        <v>3.9652173507958001E-2</v>
      </c>
      <c r="G279" s="71">
        <v>4.2072114838997594E-2</v>
      </c>
      <c r="H279" s="71">
        <v>4.4252575113902064E-2</v>
      </c>
      <c r="I279" s="71">
        <v>4.1283651744123614E-2</v>
      </c>
      <c r="J279" s="71">
        <v>4.1433220290586478E-2</v>
      </c>
      <c r="K279" s="71">
        <v>4.6796019122920064E-2</v>
      </c>
      <c r="L279" s="71">
        <v>5.0276886241942036E-2</v>
      </c>
      <c r="M279" s="71">
        <v>6.0156331026548424E-2</v>
      </c>
      <c r="N279" s="71">
        <v>5.6234357753623974E-2</v>
      </c>
      <c r="O279" s="71">
        <v>4.8932778132913753E-2</v>
      </c>
      <c r="P279" s="71">
        <v>5.3837717781841092E-2</v>
      </c>
      <c r="Q279" s="71">
        <v>6.1708859824647397E-2</v>
      </c>
      <c r="R279" s="71">
        <v>7.7274937845733971E-2</v>
      </c>
      <c r="S279" s="71">
        <v>5.5707897233592721E-2</v>
      </c>
      <c r="T279" s="71">
        <v>4.3462894817451234E-2</v>
      </c>
      <c r="U279" s="71">
        <v>7.510640848970504E-2</v>
      </c>
      <c r="V279" s="65">
        <v>3.3999057640284297E-2</v>
      </c>
      <c r="W279" s="65">
        <v>3.5761716116572369E-2</v>
      </c>
      <c r="X279" s="65">
        <v>3.9962889282095959E-2</v>
      </c>
      <c r="Y279" s="65">
        <v>4.2143774403086698E-2</v>
      </c>
      <c r="Z279" s="65">
        <v>3.9280778661943246E-2</v>
      </c>
      <c r="AA279" s="65">
        <v>3.8682343505535059E-2</v>
      </c>
      <c r="AB279" s="65">
        <v>4.401502171238781E-2</v>
      </c>
      <c r="AC279" s="65">
        <v>4.8036086539361679E-2</v>
      </c>
      <c r="AD279" s="65">
        <v>5.651940839771017E-2</v>
      </c>
      <c r="AE279" s="65">
        <v>5.4917883217290728E-2</v>
      </c>
      <c r="AF279" s="65">
        <v>4.9388206459671222E-2</v>
      </c>
      <c r="AG279" s="65">
        <v>5.5422559261508186E-2</v>
      </c>
      <c r="AH279" s="65">
        <v>6.2946620043803511E-2</v>
      </c>
      <c r="AI279" s="65">
        <v>7.9889100841901609E-2</v>
      </c>
      <c r="AJ279" s="65">
        <v>6.1798040477040038E-2</v>
      </c>
      <c r="AK279" s="65">
        <v>5.4754687103696013E-2</v>
      </c>
      <c r="AL279" s="65">
        <v>0.15058182633611139</v>
      </c>
    </row>
    <row r="280" spans="1:38" x14ac:dyDescent="0.45">
      <c r="A280" s="2" t="s">
        <v>217</v>
      </c>
      <c r="B280" s="2" t="s">
        <v>83</v>
      </c>
      <c r="C280" s="2" t="s">
        <v>895</v>
      </c>
      <c r="D280" s="72">
        <v>28.48846</v>
      </c>
      <c r="E280" s="72">
        <v>0.60151126245847175</v>
      </c>
      <c r="F280" s="72">
        <v>0.65345132890365454</v>
      </c>
      <c r="G280" s="72">
        <v>0.65630149501661128</v>
      </c>
      <c r="H280" s="72">
        <v>0.70101212624584719</v>
      </c>
      <c r="I280" s="72">
        <v>0.73422146179402004</v>
      </c>
      <c r="J280" s="72">
        <v>0.73869126245847172</v>
      </c>
      <c r="K280" s="72">
        <v>0.80661182724252489</v>
      </c>
      <c r="L280" s="72">
        <v>0.87197179401993363</v>
      </c>
      <c r="M280" s="72">
        <v>1.0634229235880399</v>
      </c>
      <c r="N280" s="72">
        <v>1.0418227076411961</v>
      </c>
      <c r="O280" s="72">
        <v>0.84833262458471759</v>
      </c>
      <c r="P280" s="72">
        <v>0.80813322259136211</v>
      </c>
      <c r="Q280" s="72">
        <v>0.83437420265780737</v>
      </c>
      <c r="R280" s="72">
        <v>1.0631753986710963</v>
      </c>
      <c r="S280" s="72">
        <v>0.86634418604651164</v>
      </c>
      <c r="T280" s="72">
        <v>0.65986353820598009</v>
      </c>
      <c r="U280" s="72">
        <v>0.86785863787375406</v>
      </c>
      <c r="V280" s="8">
        <v>0.57622626639463714</v>
      </c>
      <c r="W280" s="8">
        <v>0.62427633925969106</v>
      </c>
      <c r="X280" s="8">
        <v>0.62405692218012243</v>
      </c>
      <c r="Y280" s="8">
        <v>0.65634728650539209</v>
      </c>
      <c r="Z280" s="8">
        <v>0.6896168493150685</v>
      </c>
      <c r="AA280" s="8">
        <v>0.67527597493442137</v>
      </c>
      <c r="AB280" s="8">
        <v>0.76637626639463707</v>
      </c>
      <c r="AC280" s="8">
        <v>0.8461082337510929</v>
      </c>
      <c r="AD280" s="8">
        <v>1.0377390352666862</v>
      </c>
      <c r="AE280" s="8">
        <v>1.0386304197027107</v>
      </c>
      <c r="AF280" s="8">
        <v>0.8617499825123871</v>
      </c>
      <c r="AG280" s="8">
        <v>0.83041420868551441</v>
      </c>
      <c r="AH280" s="8">
        <v>0.86458668609734768</v>
      </c>
      <c r="AI280" s="8">
        <v>1.1394741911979016</v>
      </c>
      <c r="AJ280" s="8">
        <v>0.97739164092101438</v>
      </c>
      <c r="AK280" s="8">
        <v>0.8269612765957447</v>
      </c>
      <c r="AL280" s="8">
        <v>1.6361284202856308</v>
      </c>
    </row>
    <row r="281" spans="1:38" x14ac:dyDescent="0.45">
      <c r="A281" s="3" t="s">
        <v>219</v>
      </c>
      <c r="B281" s="3" t="s">
        <v>83</v>
      </c>
      <c r="C281" s="3" t="s">
        <v>896</v>
      </c>
      <c r="D281" s="71">
        <v>13.696719999999999</v>
      </c>
      <c r="E281" s="71">
        <v>0.30855126245847175</v>
      </c>
      <c r="F281" s="71">
        <v>0.32864132890365449</v>
      </c>
      <c r="G281" s="71">
        <v>0.32755149501661129</v>
      </c>
      <c r="H281" s="71">
        <v>0.3420621262458472</v>
      </c>
      <c r="I281" s="71">
        <v>0.35421146179401991</v>
      </c>
      <c r="J281" s="71">
        <v>0.36595126245847176</v>
      </c>
      <c r="K281" s="71">
        <v>0.40394182724252486</v>
      </c>
      <c r="L281" s="71">
        <v>0.4415417940199336</v>
      </c>
      <c r="M281" s="71">
        <v>0.5440329235880399</v>
      </c>
      <c r="N281" s="71">
        <v>0.53637270764119604</v>
      </c>
      <c r="O281" s="71">
        <v>0.43225262458471764</v>
      </c>
      <c r="P281" s="71">
        <v>0.38534322259136211</v>
      </c>
      <c r="Q281" s="71">
        <v>0.37394420265780731</v>
      </c>
      <c r="R281" s="71">
        <v>0.47176539867109635</v>
      </c>
      <c r="S281" s="71">
        <v>0.38542418604651163</v>
      </c>
      <c r="T281" s="71">
        <v>0.28907353820598009</v>
      </c>
      <c r="U281" s="71">
        <v>0.34927863787375413</v>
      </c>
      <c r="V281" s="65">
        <v>0.29603626639463715</v>
      </c>
      <c r="W281" s="65">
        <v>0.31587633925969105</v>
      </c>
      <c r="X281" s="65">
        <v>0.31227692218012243</v>
      </c>
      <c r="Y281" s="65">
        <v>0.32444728650539201</v>
      </c>
      <c r="Z281" s="65">
        <v>0.34900684931506848</v>
      </c>
      <c r="AA281" s="65">
        <v>0.35380597493442145</v>
      </c>
      <c r="AB281" s="65">
        <v>0.40118626639463711</v>
      </c>
      <c r="AC281" s="65">
        <v>0.44141823375109301</v>
      </c>
      <c r="AD281" s="65">
        <v>0.54077903526668614</v>
      </c>
      <c r="AE281" s="65">
        <v>0.54327041970271062</v>
      </c>
      <c r="AF281" s="65">
        <v>0.43646998251238706</v>
      </c>
      <c r="AG281" s="65">
        <v>0.39340420868551446</v>
      </c>
      <c r="AH281" s="65">
        <v>0.3906966860973477</v>
      </c>
      <c r="AI281" s="65">
        <v>0.51256419119790142</v>
      </c>
      <c r="AJ281" s="65">
        <v>0.43827164092101428</v>
      </c>
      <c r="AK281" s="65">
        <v>0.36230127659574474</v>
      </c>
      <c r="AL281" s="65">
        <v>0.64496842028563095</v>
      </c>
    </row>
    <row r="282" spans="1:38" x14ac:dyDescent="0.45">
      <c r="A282" s="3" t="s">
        <v>219</v>
      </c>
      <c r="B282" s="3" t="s">
        <v>83</v>
      </c>
      <c r="C282" s="3" t="s">
        <v>897</v>
      </c>
      <c r="D282" s="71">
        <v>1.4518200000000001</v>
      </c>
      <c r="E282" s="71">
        <v>2.9780000000000001E-2</v>
      </c>
      <c r="F282" s="71">
        <v>3.2399999999999998E-2</v>
      </c>
      <c r="G282" s="71">
        <v>3.279E-2</v>
      </c>
      <c r="H282" s="71">
        <v>3.4270000000000002E-2</v>
      </c>
      <c r="I282" s="71">
        <v>3.3450000000000001E-2</v>
      </c>
      <c r="J282" s="71">
        <v>3.508E-2</v>
      </c>
      <c r="K282" s="71">
        <v>3.9719999999999998E-2</v>
      </c>
      <c r="L282" s="71">
        <v>4.267E-2</v>
      </c>
      <c r="M282" s="71">
        <v>4.8899999999999999E-2</v>
      </c>
      <c r="N282" s="71">
        <v>4.897E-2</v>
      </c>
      <c r="O282" s="71">
        <v>4.1570000000000003E-2</v>
      </c>
      <c r="P282" s="71">
        <v>4.2900000000000001E-2</v>
      </c>
      <c r="Q282" s="71">
        <v>4.845E-2</v>
      </c>
      <c r="R282" s="71">
        <v>6.046E-2</v>
      </c>
      <c r="S282" s="71">
        <v>4.7730000000000002E-2</v>
      </c>
      <c r="T282" s="71">
        <v>3.3869999999999997E-2</v>
      </c>
      <c r="U282" s="71">
        <v>4.6769999999999999E-2</v>
      </c>
      <c r="V282" s="65">
        <v>2.8979999999999999E-2</v>
      </c>
      <c r="W282" s="65">
        <v>2.971E-2</v>
      </c>
      <c r="X282" s="65">
        <v>3.0120000000000001E-2</v>
      </c>
      <c r="Y282" s="65">
        <v>3.1850000000000003E-2</v>
      </c>
      <c r="Z282" s="65">
        <v>3.4970000000000001E-2</v>
      </c>
      <c r="AA282" s="65">
        <v>3.2509999999999997E-2</v>
      </c>
      <c r="AB282" s="65">
        <v>3.9079999999999997E-2</v>
      </c>
      <c r="AC282" s="65">
        <v>4.1640000000000003E-2</v>
      </c>
      <c r="AD282" s="65">
        <v>4.8840000000000001E-2</v>
      </c>
      <c r="AE282" s="65">
        <v>4.9230000000000003E-2</v>
      </c>
      <c r="AF282" s="65">
        <v>4.3740000000000001E-2</v>
      </c>
      <c r="AG282" s="65">
        <v>4.6620000000000002E-2</v>
      </c>
      <c r="AH282" s="65">
        <v>5.1889999999999999E-2</v>
      </c>
      <c r="AI282" s="65">
        <v>6.4350000000000004E-2</v>
      </c>
      <c r="AJ282" s="65">
        <v>5.1479999999999998E-2</v>
      </c>
      <c r="AK282" s="65">
        <v>4.1230000000000003E-2</v>
      </c>
      <c r="AL282" s="65">
        <v>8.5800000000000001E-2</v>
      </c>
    </row>
    <row r="283" spans="1:38" x14ac:dyDescent="0.45">
      <c r="A283" s="3" t="s">
        <v>219</v>
      </c>
      <c r="B283" s="3" t="s">
        <v>83</v>
      </c>
      <c r="C283" s="3" t="s">
        <v>898</v>
      </c>
      <c r="D283" s="71">
        <v>2.52047</v>
      </c>
      <c r="E283" s="71">
        <v>4.197E-2</v>
      </c>
      <c r="F283" s="71">
        <v>4.8439999999999997E-2</v>
      </c>
      <c r="G283" s="71">
        <v>4.8849999999999998E-2</v>
      </c>
      <c r="H283" s="71">
        <v>5.8749999999999997E-2</v>
      </c>
      <c r="I283" s="71">
        <v>6.6390000000000005E-2</v>
      </c>
      <c r="J283" s="71">
        <v>6.3049999999999995E-2</v>
      </c>
      <c r="K283" s="71">
        <v>6.4320000000000002E-2</v>
      </c>
      <c r="L283" s="71">
        <v>6.7349999999999993E-2</v>
      </c>
      <c r="M283" s="71">
        <v>8.3830000000000002E-2</v>
      </c>
      <c r="N283" s="71">
        <v>8.727E-2</v>
      </c>
      <c r="O283" s="71">
        <v>7.145E-2</v>
      </c>
      <c r="P283" s="71">
        <v>6.8949999999999997E-2</v>
      </c>
      <c r="Q283" s="71">
        <v>7.5759999999999994E-2</v>
      </c>
      <c r="R283" s="71">
        <v>0.10471999999999999</v>
      </c>
      <c r="S283" s="71">
        <v>9.4289999999999999E-2</v>
      </c>
      <c r="T283" s="71">
        <v>7.4980000000000005E-2</v>
      </c>
      <c r="U283" s="71">
        <v>9.9659999999999999E-2</v>
      </c>
      <c r="V283" s="65">
        <v>4.0509999999999997E-2</v>
      </c>
      <c r="W283" s="65">
        <v>4.5859999999999998E-2</v>
      </c>
      <c r="X283" s="65">
        <v>4.7780000000000003E-2</v>
      </c>
      <c r="Y283" s="65">
        <v>5.2220000000000003E-2</v>
      </c>
      <c r="Z283" s="65">
        <v>5.4280000000000002E-2</v>
      </c>
      <c r="AA283" s="65">
        <v>5.0639999999999998E-2</v>
      </c>
      <c r="AB283" s="65">
        <v>5.3499999999999999E-2</v>
      </c>
      <c r="AC283" s="65">
        <v>6.1920000000000003E-2</v>
      </c>
      <c r="AD283" s="65">
        <v>7.8E-2</v>
      </c>
      <c r="AE283" s="65">
        <v>8.3110000000000003E-2</v>
      </c>
      <c r="AF283" s="65">
        <v>7.1260000000000004E-2</v>
      </c>
      <c r="AG283" s="65">
        <v>7.2770000000000001E-2</v>
      </c>
      <c r="AH283" s="65">
        <v>7.6630000000000004E-2</v>
      </c>
      <c r="AI283" s="65">
        <v>0.11149000000000001</v>
      </c>
      <c r="AJ283" s="65">
        <v>0.11029</v>
      </c>
      <c r="AK283" s="65">
        <v>9.529E-2</v>
      </c>
      <c r="AL283" s="65">
        <v>0.19489000000000001</v>
      </c>
    </row>
    <row r="284" spans="1:38" x14ac:dyDescent="0.45">
      <c r="A284" s="3" t="s">
        <v>219</v>
      </c>
      <c r="B284" s="3" t="s">
        <v>83</v>
      </c>
      <c r="C284" s="3" t="s">
        <v>899</v>
      </c>
      <c r="D284" s="71">
        <v>2.2065100000000002</v>
      </c>
      <c r="E284" s="71">
        <v>4.9689999999999998E-2</v>
      </c>
      <c r="F284" s="71">
        <v>5.466E-2</v>
      </c>
      <c r="G284" s="71">
        <v>5.28E-2</v>
      </c>
      <c r="H284" s="71">
        <v>5.987E-2</v>
      </c>
      <c r="I284" s="71">
        <v>7.0569999999999994E-2</v>
      </c>
      <c r="J284" s="71">
        <v>6.2080000000000003E-2</v>
      </c>
      <c r="K284" s="71">
        <v>6.5780000000000005E-2</v>
      </c>
      <c r="L284" s="71">
        <v>7.1510000000000004E-2</v>
      </c>
      <c r="M284" s="71">
        <v>8.3449999999999996E-2</v>
      </c>
      <c r="N284" s="71">
        <v>8.0430000000000001E-2</v>
      </c>
      <c r="O284" s="71">
        <v>6.7140000000000005E-2</v>
      </c>
      <c r="P284" s="71">
        <v>6.3020000000000007E-2</v>
      </c>
      <c r="Q284" s="71">
        <v>6.232E-2</v>
      </c>
      <c r="R284" s="71">
        <v>7.8589999999999993E-2</v>
      </c>
      <c r="S284" s="71">
        <v>6.4740000000000006E-2</v>
      </c>
      <c r="T284" s="71">
        <v>4.7809999999999998E-2</v>
      </c>
      <c r="U284" s="71">
        <v>6.1330000000000003E-2</v>
      </c>
      <c r="V284" s="65">
        <v>4.6629999999999998E-2</v>
      </c>
      <c r="W284" s="65">
        <v>5.1749999999999997E-2</v>
      </c>
      <c r="X284" s="65">
        <v>5.076E-2</v>
      </c>
      <c r="Y284" s="65">
        <v>5.3260000000000002E-2</v>
      </c>
      <c r="Z284" s="65">
        <v>5.9889999999999999E-2</v>
      </c>
      <c r="AA284" s="65">
        <v>5.4019999999999999E-2</v>
      </c>
      <c r="AB284" s="65">
        <v>5.8459999999999998E-2</v>
      </c>
      <c r="AC284" s="65">
        <v>6.5600000000000006E-2</v>
      </c>
      <c r="AD284" s="65">
        <v>7.7909999999999993E-2</v>
      </c>
      <c r="AE284" s="65">
        <v>7.5300000000000006E-2</v>
      </c>
      <c r="AF284" s="65">
        <v>6.4250000000000002E-2</v>
      </c>
      <c r="AG284" s="65">
        <v>6.2909999999999994E-2</v>
      </c>
      <c r="AH284" s="65">
        <v>6.3350000000000004E-2</v>
      </c>
      <c r="AI284" s="65">
        <v>8.4269999999999998E-2</v>
      </c>
      <c r="AJ284" s="65">
        <v>7.0110000000000006E-2</v>
      </c>
      <c r="AK284" s="65">
        <v>5.704E-2</v>
      </c>
      <c r="AL284" s="65">
        <v>0.11521000000000001</v>
      </c>
    </row>
    <row r="285" spans="1:38" x14ac:dyDescent="0.45">
      <c r="A285" s="3" t="s">
        <v>219</v>
      </c>
      <c r="B285" s="3" t="s">
        <v>83</v>
      </c>
      <c r="C285" s="3" t="s">
        <v>900</v>
      </c>
      <c r="D285" s="71">
        <v>2.5148600000000001</v>
      </c>
      <c r="E285" s="71">
        <v>4.3659999999999997E-2</v>
      </c>
      <c r="F285" s="71">
        <v>5.0720000000000001E-2</v>
      </c>
      <c r="G285" s="71">
        <v>5.2440000000000001E-2</v>
      </c>
      <c r="H285" s="71">
        <v>5.7709999999999997E-2</v>
      </c>
      <c r="I285" s="71">
        <v>5.7799999999999997E-2</v>
      </c>
      <c r="J285" s="71">
        <v>5.7480000000000003E-2</v>
      </c>
      <c r="K285" s="71">
        <v>6.3009999999999997E-2</v>
      </c>
      <c r="L285" s="71">
        <v>6.7530000000000007E-2</v>
      </c>
      <c r="M285" s="71">
        <v>8.1909999999999997E-2</v>
      </c>
      <c r="N285" s="71">
        <v>7.8630000000000005E-2</v>
      </c>
      <c r="O285" s="71">
        <v>6.7229999999999998E-2</v>
      </c>
      <c r="P285" s="71">
        <v>7.5380000000000003E-2</v>
      </c>
      <c r="Q285" s="71">
        <v>8.4870000000000001E-2</v>
      </c>
      <c r="R285" s="71">
        <v>0.109</v>
      </c>
      <c r="S285" s="71">
        <v>8.7770000000000001E-2</v>
      </c>
      <c r="T285" s="71">
        <v>6.701E-2</v>
      </c>
      <c r="U285" s="71">
        <v>0.10532</v>
      </c>
      <c r="V285" s="65">
        <v>4.1619999999999997E-2</v>
      </c>
      <c r="W285" s="65">
        <v>4.8660000000000002E-2</v>
      </c>
      <c r="X285" s="65">
        <v>4.9919999999999999E-2</v>
      </c>
      <c r="Y285" s="65">
        <v>5.3069999999999999E-2</v>
      </c>
      <c r="Z285" s="65">
        <v>5.0709999999999998E-2</v>
      </c>
      <c r="AA285" s="65">
        <v>4.7849999999999997E-2</v>
      </c>
      <c r="AB285" s="65">
        <v>5.6090000000000001E-2</v>
      </c>
      <c r="AC285" s="65">
        <v>6.2440000000000002E-2</v>
      </c>
      <c r="AD285" s="65">
        <v>7.8229999999999994E-2</v>
      </c>
      <c r="AE285" s="65">
        <v>7.9869999999999997E-2</v>
      </c>
      <c r="AF285" s="65">
        <v>7.0349999999999996E-2</v>
      </c>
      <c r="AG285" s="65">
        <v>7.7660000000000007E-2</v>
      </c>
      <c r="AH285" s="65">
        <v>8.7279999999999996E-2</v>
      </c>
      <c r="AI285" s="65">
        <v>0.11497</v>
      </c>
      <c r="AJ285" s="65">
        <v>9.7790000000000002E-2</v>
      </c>
      <c r="AK285" s="65">
        <v>8.7309999999999999E-2</v>
      </c>
      <c r="AL285" s="65">
        <v>0.20357</v>
      </c>
    </row>
    <row r="286" spans="1:38" x14ac:dyDescent="0.45">
      <c r="A286" s="3" t="s">
        <v>219</v>
      </c>
      <c r="B286" s="3" t="s">
        <v>83</v>
      </c>
      <c r="C286" s="3" t="s">
        <v>901</v>
      </c>
      <c r="D286" s="71">
        <v>5.20329</v>
      </c>
      <c r="E286" s="71">
        <v>0.11262</v>
      </c>
      <c r="F286" s="71">
        <v>0.12019000000000001</v>
      </c>
      <c r="G286" s="71">
        <v>0.12259</v>
      </c>
      <c r="H286" s="71">
        <v>0.12898999999999999</v>
      </c>
      <c r="I286" s="71">
        <v>0.13403000000000001</v>
      </c>
      <c r="J286" s="71">
        <v>0.13658999999999999</v>
      </c>
      <c r="K286" s="71">
        <v>0.14981</v>
      </c>
      <c r="L286" s="71">
        <v>0.15840000000000001</v>
      </c>
      <c r="M286" s="71">
        <v>0.19344</v>
      </c>
      <c r="N286" s="71">
        <v>0.18476000000000001</v>
      </c>
      <c r="O286" s="71">
        <v>0.14660999999999999</v>
      </c>
      <c r="P286" s="71">
        <v>0.14534</v>
      </c>
      <c r="Q286" s="71">
        <v>0.15703</v>
      </c>
      <c r="R286" s="71">
        <v>0.19816</v>
      </c>
      <c r="S286" s="71">
        <v>0.1573</v>
      </c>
      <c r="T286" s="71">
        <v>0.12436999999999999</v>
      </c>
      <c r="U286" s="71">
        <v>0.15939999999999999</v>
      </c>
      <c r="V286" s="65">
        <v>0.10723000000000001</v>
      </c>
      <c r="W286" s="65">
        <v>0.11562</v>
      </c>
      <c r="X286" s="65">
        <v>0.11508</v>
      </c>
      <c r="Y286" s="65">
        <v>0.12296</v>
      </c>
      <c r="Z286" s="65">
        <v>0.12371</v>
      </c>
      <c r="AA286" s="65">
        <v>0.12116</v>
      </c>
      <c r="AB286" s="65">
        <v>0.13952000000000001</v>
      </c>
      <c r="AC286" s="65">
        <v>0.15211</v>
      </c>
      <c r="AD286" s="65">
        <v>0.18779999999999999</v>
      </c>
      <c r="AE286" s="65">
        <v>0.18376999999999999</v>
      </c>
      <c r="AF286" s="65">
        <v>0.15351000000000001</v>
      </c>
      <c r="AG286" s="65">
        <v>0.14957000000000001</v>
      </c>
      <c r="AH286" s="65">
        <v>0.16284000000000001</v>
      </c>
      <c r="AI286" s="65">
        <v>0.21231</v>
      </c>
      <c r="AJ286" s="65">
        <v>0.17643</v>
      </c>
      <c r="AK286" s="65">
        <v>0.15279000000000001</v>
      </c>
      <c r="AL286" s="65">
        <v>0.29725000000000001</v>
      </c>
    </row>
    <row r="287" spans="1:38" x14ac:dyDescent="0.45">
      <c r="A287" s="3" t="s">
        <v>219</v>
      </c>
      <c r="B287" s="3" t="s">
        <v>83</v>
      </c>
      <c r="C287" s="3" t="s">
        <v>902</v>
      </c>
      <c r="D287" s="71">
        <v>0.89478999999999997</v>
      </c>
      <c r="E287" s="71">
        <v>1.524E-2</v>
      </c>
      <c r="F287" s="71">
        <v>1.84E-2</v>
      </c>
      <c r="G287" s="71">
        <v>1.9279999999999999E-2</v>
      </c>
      <c r="H287" s="71">
        <v>1.9359999999999999E-2</v>
      </c>
      <c r="I287" s="71">
        <v>1.7770000000000001E-2</v>
      </c>
      <c r="J287" s="71">
        <v>1.8460000000000001E-2</v>
      </c>
      <c r="K287" s="71">
        <v>2.0029999999999999E-2</v>
      </c>
      <c r="L287" s="71">
        <v>2.2970000000000001E-2</v>
      </c>
      <c r="M287" s="71">
        <v>2.7859999999999999E-2</v>
      </c>
      <c r="N287" s="71">
        <v>2.5389999999999999E-2</v>
      </c>
      <c r="O287" s="71">
        <v>2.2079999999999999E-2</v>
      </c>
      <c r="P287" s="71">
        <v>2.7199999999999998E-2</v>
      </c>
      <c r="Q287" s="71">
        <v>3.2000000000000001E-2</v>
      </c>
      <c r="R287" s="71">
        <v>4.0480000000000002E-2</v>
      </c>
      <c r="S287" s="71">
        <v>2.9090000000000001E-2</v>
      </c>
      <c r="T287" s="71">
        <v>2.2749999999999999E-2</v>
      </c>
      <c r="U287" s="71">
        <v>4.6100000000000002E-2</v>
      </c>
      <c r="V287" s="65">
        <v>1.5219999999999999E-2</v>
      </c>
      <c r="W287" s="65">
        <v>1.6799999999999999E-2</v>
      </c>
      <c r="X287" s="65">
        <v>1.8120000000000001E-2</v>
      </c>
      <c r="Y287" s="65">
        <v>1.8540000000000001E-2</v>
      </c>
      <c r="Z287" s="65">
        <v>1.7049999999999999E-2</v>
      </c>
      <c r="AA287" s="65">
        <v>1.529E-2</v>
      </c>
      <c r="AB287" s="65">
        <v>1.8540000000000001E-2</v>
      </c>
      <c r="AC287" s="65">
        <v>2.0979999999999999E-2</v>
      </c>
      <c r="AD287" s="65">
        <v>2.6179999999999998E-2</v>
      </c>
      <c r="AE287" s="65">
        <v>2.4080000000000001E-2</v>
      </c>
      <c r="AF287" s="65">
        <v>2.2169999999999999E-2</v>
      </c>
      <c r="AG287" s="65">
        <v>2.7480000000000001E-2</v>
      </c>
      <c r="AH287" s="65">
        <v>3.1899999999999998E-2</v>
      </c>
      <c r="AI287" s="65">
        <v>3.952E-2</v>
      </c>
      <c r="AJ287" s="65">
        <v>3.3020000000000001E-2</v>
      </c>
      <c r="AK287" s="65">
        <v>3.1E-2</v>
      </c>
      <c r="AL287" s="65">
        <v>9.4439999999999996E-2</v>
      </c>
    </row>
    <row r="288" spans="1:38" x14ac:dyDescent="0.45">
      <c r="A288" s="2" t="s">
        <v>217</v>
      </c>
      <c r="B288" s="2" t="s">
        <v>84</v>
      </c>
      <c r="C288" s="2" t="s">
        <v>903</v>
      </c>
      <c r="D288" s="72">
        <v>13.961970000000001</v>
      </c>
      <c r="E288" s="72">
        <v>0.26142095744680849</v>
      </c>
      <c r="F288" s="72">
        <v>0.28894159574468087</v>
      </c>
      <c r="G288" s="72">
        <v>0.30288170212765958</v>
      </c>
      <c r="H288" s="72">
        <v>0.32938132978723406</v>
      </c>
      <c r="I288" s="72">
        <v>0.31721071808510637</v>
      </c>
      <c r="J288" s="72">
        <v>0.30276098404255319</v>
      </c>
      <c r="K288" s="72">
        <v>0.34217148936170211</v>
      </c>
      <c r="L288" s="72">
        <v>0.38200188829787235</v>
      </c>
      <c r="M288" s="72">
        <v>0.47674218085106385</v>
      </c>
      <c r="N288" s="72">
        <v>0.46329212765957445</v>
      </c>
      <c r="O288" s="72">
        <v>0.38483183510638302</v>
      </c>
      <c r="P288" s="72">
        <v>0.39760276595744681</v>
      </c>
      <c r="Q288" s="72">
        <v>0.45003388297872343</v>
      </c>
      <c r="R288" s="72">
        <v>0.59927561170212762</v>
      </c>
      <c r="S288" s="72">
        <v>0.45325297872340425</v>
      </c>
      <c r="T288" s="72">
        <v>0.3642924734042553</v>
      </c>
      <c r="U288" s="72">
        <v>0.50940547872340425</v>
      </c>
      <c r="V288" s="8">
        <v>0.24341455203265366</v>
      </c>
      <c r="W288" s="8">
        <v>0.27816629947180699</v>
      </c>
      <c r="X288" s="8">
        <v>0.28883484367050888</v>
      </c>
      <c r="Y288" s="8">
        <v>0.31686501536265771</v>
      </c>
      <c r="Z288" s="8">
        <v>0.2935638288422045</v>
      </c>
      <c r="AA288" s="8">
        <v>0.27568403582797424</v>
      </c>
      <c r="AB288" s="8">
        <v>0.33490517411819587</v>
      </c>
      <c r="AC288" s="8">
        <v>0.37383798574411814</v>
      </c>
      <c r="AD288" s="8">
        <v>0.46270867602892424</v>
      </c>
      <c r="AE288" s="8">
        <v>0.4689197331832714</v>
      </c>
      <c r="AF288" s="8">
        <v>0.40685895711814679</v>
      </c>
      <c r="AG288" s="8">
        <v>0.42274423585746057</v>
      </c>
      <c r="AH288" s="8">
        <v>0.47670578221503296</v>
      </c>
      <c r="AI288" s="8">
        <v>0.64890436655944994</v>
      </c>
      <c r="AJ288" s="8">
        <v>0.53835763553504901</v>
      </c>
      <c r="AK288" s="8">
        <v>0.48911964522262535</v>
      </c>
      <c r="AL288" s="8">
        <v>1.0168792332099199</v>
      </c>
    </row>
    <row r="289" spans="1:38" x14ac:dyDescent="0.45">
      <c r="A289" s="3" t="s">
        <v>219</v>
      </c>
      <c r="B289" s="3" t="s">
        <v>84</v>
      </c>
      <c r="C289" s="3" t="s">
        <v>904</v>
      </c>
      <c r="D289" s="71">
        <v>1.43266</v>
      </c>
      <c r="E289" s="71">
        <v>2.615E-2</v>
      </c>
      <c r="F289" s="71">
        <v>2.9499999999999998E-2</v>
      </c>
      <c r="G289" s="71">
        <v>3.1699999999999999E-2</v>
      </c>
      <c r="H289" s="71">
        <v>3.4160000000000003E-2</v>
      </c>
      <c r="I289" s="71">
        <v>3.048E-2</v>
      </c>
      <c r="J289" s="71">
        <v>2.9690000000000001E-2</v>
      </c>
      <c r="K289" s="71">
        <v>3.3300000000000003E-2</v>
      </c>
      <c r="L289" s="71">
        <v>3.6450000000000003E-2</v>
      </c>
      <c r="M289" s="71">
        <v>4.7149999999999997E-2</v>
      </c>
      <c r="N289" s="71">
        <v>4.7629999999999999E-2</v>
      </c>
      <c r="O289" s="71">
        <v>4.0629999999999999E-2</v>
      </c>
      <c r="P289" s="71">
        <v>4.1480000000000003E-2</v>
      </c>
      <c r="Q289" s="71">
        <v>4.8820000000000002E-2</v>
      </c>
      <c r="R289" s="71">
        <v>6.1420000000000002E-2</v>
      </c>
      <c r="S289" s="71">
        <v>4.6739999999999997E-2</v>
      </c>
      <c r="T289" s="71">
        <v>3.7589999999999998E-2</v>
      </c>
      <c r="U289" s="71">
        <v>5.8180000000000003E-2</v>
      </c>
      <c r="V289" s="65">
        <v>2.5170000000000001E-2</v>
      </c>
      <c r="W289" s="65">
        <v>2.9090000000000001E-2</v>
      </c>
      <c r="X289" s="65">
        <v>2.9960000000000001E-2</v>
      </c>
      <c r="Y289" s="65">
        <v>3.3090000000000001E-2</v>
      </c>
      <c r="Z289" s="65">
        <v>2.928E-2</v>
      </c>
      <c r="AA289" s="65">
        <v>2.8580000000000001E-2</v>
      </c>
      <c r="AB289" s="65">
        <v>3.3169999999999998E-2</v>
      </c>
      <c r="AC289" s="65">
        <v>3.6819999999999999E-2</v>
      </c>
      <c r="AD289" s="65">
        <v>4.6129999999999997E-2</v>
      </c>
      <c r="AE289" s="65">
        <v>4.7960000000000003E-2</v>
      </c>
      <c r="AF289" s="65">
        <v>4.1660000000000003E-2</v>
      </c>
      <c r="AG289" s="65">
        <v>4.301E-2</v>
      </c>
      <c r="AH289" s="65">
        <v>4.8759999999999998E-2</v>
      </c>
      <c r="AI289" s="65">
        <v>6.3719999999999999E-2</v>
      </c>
      <c r="AJ289" s="65">
        <v>5.3800000000000001E-2</v>
      </c>
      <c r="AK289" s="65">
        <v>5.11E-2</v>
      </c>
      <c r="AL289" s="65">
        <v>0.11029</v>
      </c>
    </row>
    <row r="290" spans="1:38" x14ac:dyDescent="0.45">
      <c r="A290" s="3" t="s">
        <v>219</v>
      </c>
      <c r="B290" s="3" t="s">
        <v>84</v>
      </c>
      <c r="C290" s="3" t="s">
        <v>905</v>
      </c>
      <c r="D290" s="71">
        <v>0.79776000000000002</v>
      </c>
      <c r="E290" s="71">
        <v>1.115E-2</v>
      </c>
      <c r="F290" s="71">
        <v>1.3639999999999999E-2</v>
      </c>
      <c r="G290" s="71">
        <v>1.511E-2</v>
      </c>
      <c r="H290" s="71">
        <v>1.7659999999999999E-2</v>
      </c>
      <c r="I290" s="71">
        <v>1.4319999999999999E-2</v>
      </c>
      <c r="J290" s="71">
        <v>1.274E-2</v>
      </c>
      <c r="K290" s="71">
        <v>1.5800000000000002E-2</v>
      </c>
      <c r="L290" s="71">
        <v>1.8249999999999999E-2</v>
      </c>
      <c r="M290" s="71">
        <v>2.427E-2</v>
      </c>
      <c r="N290" s="71">
        <v>2.46E-2</v>
      </c>
      <c r="O290" s="71">
        <v>2.0549999999999999E-2</v>
      </c>
      <c r="P290" s="71">
        <v>2.3029999999999998E-2</v>
      </c>
      <c r="Q290" s="71">
        <v>2.7650000000000001E-2</v>
      </c>
      <c r="R290" s="71">
        <v>3.8030000000000001E-2</v>
      </c>
      <c r="S290" s="71">
        <v>3.1E-2</v>
      </c>
      <c r="T290" s="71">
        <v>2.537E-2</v>
      </c>
      <c r="U290" s="71">
        <v>3.9300000000000002E-2</v>
      </c>
      <c r="V290" s="65">
        <v>1.0280271668822769E-2</v>
      </c>
      <c r="W290" s="65">
        <v>1.3080413971539456E-2</v>
      </c>
      <c r="X290" s="65">
        <v>1.4860349288486419E-2</v>
      </c>
      <c r="Y290" s="65">
        <v>1.6210413971539456E-2</v>
      </c>
      <c r="Z290" s="65">
        <v>1.3820297542043987E-2</v>
      </c>
      <c r="AA290" s="65">
        <v>1.1920504527813715E-2</v>
      </c>
      <c r="AB290" s="65">
        <v>1.4720465717981888E-2</v>
      </c>
      <c r="AC290" s="65">
        <v>1.7380388098318239E-2</v>
      </c>
      <c r="AD290" s="65">
        <v>2.3000543337645535E-2</v>
      </c>
      <c r="AE290" s="65">
        <v>2.382053040103493E-2</v>
      </c>
      <c r="AF290" s="65">
        <v>2.2320931435963774E-2</v>
      </c>
      <c r="AG290" s="65">
        <v>2.4441073738680465E-2</v>
      </c>
      <c r="AH290" s="65">
        <v>2.8641228978007763E-2</v>
      </c>
      <c r="AI290" s="65">
        <v>4.0372108667529105E-2</v>
      </c>
      <c r="AJ290" s="65">
        <v>3.6241798188874512E-2</v>
      </c>
      <c r="AK290" s="65">
        <v>3.3702095730918501E-2</v>
      </c>
      <c r="AL290" s="65">
        <v>8.0476584734799475E-2</v>
      </c>
    </row>
    <row r="291" spans="1:38" x14ac:dyDescent="0.45">
      <c r="A291" s="3" t="s">
        <v>219</v>
      </c>
      <c r="B291" s="3" t="s">
        <v>84</v>
      </c>
      <c r="C291" s="3" t="s">
        <v>906</v>
      </c>
      <c r="D291" s="71">
        <v>2.5429599999999999</v>
      </c>
      <c r="E291" s="71">
        <v>4.9250000000000002E-2</v>
      </c>
      <c r="F291" s="71">
        <v>5.5539999999999999E-2</v>
      </c>
      <c r="G291" s="71">
        <v>5.8029999999999998E-2</v>
      </c>
      <c r="H291" s="71">
        <v>6.2050000000000001E-2</v>
      </c>
      <c r="I291" s="71">
        <v>6.2590000000000007E-2</v>
      </c>
      <c r="J291" s="71">
        <v>6.198E-2</v>
      </c>
      <c r="K291" s="71">
        <v>6.5310000000000007E-2</v>
      </c>
      <c r="L291" s="71">
        <v>7.22E-2</v>
      </c>
      <c r="M291" s="71">
        <v>9.085E-2</v>
      </c>
      <c r="N291" s="71">
        <v>9.2520000000000005E-2</v>
      </c>
      <c r="O291" s="71">
        <v>7.1129999999999999E-2</v>
      </c>
      <c r="P291" s="71">
        <v>6.9970000000000004E-2</v>
      </c>
      <c r="Q291" s="71">
        <v>7.7020000000000005E-2</v>
      </c>
      <c r="R291" s="71">
        <v>0.10340000000000001</v>
      </c>
      <c r="S291" s="71">
        <v>8.5730000000000001E-2</v>
      </c>
      <c r="T291" s="71">
        <v>7.1569999999999995E-2</v>
      </c>
      <c r="U291" s="71">
        <v>8.1619999999999998E-2</v>
      </c>
      <c r="V291" s="65">
        <v>4.6440000000000002E-2</v>
      </c>
      <c r="W291" s="65">
        <v>5.2679999999999998E-2</v>
      </c>
      <c r="X291" s="65">
        <v>5.4969999999999998E-2</v>
      </c>
      <c r="Y291" s="65">
        <v>5.8810000000000001E-2</v>
      </c>
      <c r="Z291" s="65">
        <v>5.0259999999999999E-2</v>
      </c>
      <c r="AA291" s="65">
        <v>5.0110000000000002E-2</v>
      </c>
      <c r="AB291" s="65">
        <v>6.0440000000000001E-2</v>
      </c>
      <c r="AC291" s="65">
        <v>6.8190000000000001E-2</v>
      </c>
      <c r="AD291" s="65">
        <v>9.0249999999999997E-2</v>
      </c>
      <c r="AE291" s="65">
        <v>9.1829999999999995E-2</v>
      </c>
      <c r="AF291" s="65">
        <v>7.288E-2</v>
      </c>
      <c r="AG291" s="65">
        <v>7.3630000000000001E-2</v>
      </c>
      <c r="AH291" s="65">
        <v>8.029E-2</v>
      </c>
      <c r="AI291" s="65">
        <v>0.11593000000000001</v>
      </c>
      <c r="AJ291" s="65">
        <v>9.9820000000000006E-2</v>
      </c>
      <c r="AK291" s="65">
        <v>8.7559999999999999E-2</v>
      </c>
      <c r="AL291" s="65">
        <v>0.15811</v>
      </c>
    </row>
    <row r="292" spans="1:38" x14ac:dyDescent="0.45">
      <c r="A292" s="3" t="s">
        <v>219</v>
      </c>
      <c r="B292" s="3" t="s">
        <v>84</v>
      </c>
      <c r="C292" s="3" t="s">
        <v>907</v>
      </c>
      <c r="D292" s="71">
        <v>3.09802</v>
      </c>
      <c r="E292" s="71">
        <v>6.7750000000000005E-2</v>
      </c>
      <c r="F292" s="71">
        <v>7.077E-2</v>
      </c>
      <c r="G292" s="71">
        <v>7.1599999999999997E-2</v>
      </c>
      <c r="H292" s="71">
        <v>7.7549999999999994E-2</v>
      </c>
      <c r="I292" s="71">
        <v>7.3669999999999999E-2</v>
      </c>
      <c r="J292" s="71">
        <v>7.4620000000000006E-2</v>
      </c>
      <c r="K292" s="71">
        <v>8.5050000000000001E-2</v>
      </c>
      <c r="L292" s="71">
        <v>9.2189999999999994E-2</v>
      </c>
      <c r="M292" s="71">
        <v>0.11430999999999999</v>
      </c>
      <c r="N292" s="71">
        <v>0.10799</v>
      </c>
      <c r="O292" s="71">
        <v>8.8020000000000001E-2</v>
      </c>
      <c r="P292" s="71">
        <v>8.9249999999999996E-2</v>
      </c>
      <c r="Q292" s="71">
        <v>9.3630000000000005E-2</v>
      </c>
      <c r="R292" s="71">
        <v>0.12024</v>
      </c>
      <c r="S292" s="71">
        <v>8.9730000000000004E-2</v>
      </c>
      <c r="T292" s="71">
        <v>6.8640000000000007E-2</v>
      </c>
      <c r="U292" s="71">
        <v>0.10011</v>
      </c>
      <c r="V292" s="65">
        <v>6.1499999999999999E-2</v>
      </c>
      <c r="W292" s="65">
        <v>6.8690000000000001E-2</v>
      </c>
      <c r="X292" s="65">
        <v>6.9220000000000004E-2</v>
      </c>
      <c r="Y292" s="65">
        <v>7.5819999999999999E-2</v>
      </c>
      <c r="Z292" s="65">
        <v>7.3109999999999994E-2</v>
      </c>
      <c r="AA292" s="65">
        <v>6.9470000000000004E-2</v>
      </c>
      <c r="AB292" s="65">
        <v>8.4089999999999998E-2</v>
      </c>
      <c r="AC292" s="65">
        <v>9.0329999999999994E-2</v>
      </c>
      <c r="AD292" s="65">
        <v>0.10911</v>
      </c>
      <c r="AE292" s="65">
        <v>0.10825</v>
      </c>
      <c r="AF292" s="65">
        <v>9.1329999999999995E-2</v>
      </c>
      <c r="AG292" s="65">
        <v>9.3740000000000004E-2</v>
      </c>
      <c r="AH292" s="65">
        <v>0.10005</v>
      </c>
      <c r="AI292" s="65">
        <v>0.12761</v>
      </c>
      <c r="AJ292" s="65">
        <v>0.10575</v>
      </c>
      <c r="AK292" s="65">
        <v>9.1770000000000004E-2</v>
      </c>
      <c r="AL292" s="65">
        <v>0.19306000000000001</v>
      </c>
    </row>
    <row r="293" spans="1:38" x14ac:dyDescent="0.45">
      <c r="A293" s="3" t="s">
        <v>219</v>
      </c>
      <c r="B293" s="3" t="s">
        <v>84</v>
      </c>
      <c r="C293" s="3" t="s">
        <v>908</v>
      </c>
      <c r="D293" s="71">
        <v>2.5561600000000002</v>
      </c>
      <c r="E293" s="71">
        <v>4.8849999999999998E-2</v>
      </c>
      <c r="F293" s="71">
        <v>5.2540000000000003E-2</v>
      </c>
      <c r="G293" s="71">
        <v>5.5750000000000001E-2</v>
      </c>
      <c r="H293" s="71">
        <v>6.0760000000000002E-2</v>
      </c>
      <c r="I293" s="71">
        <v>6.089E-2</v>
      </c>
      <c r="J293" s="71">
        <v>5.5719999999999999E-2</v>
      </c>
      <c r="K293" s="71">
        <v>6.336E-2</v>
      </c>
      <c r="L293" s="71">
        <v>7.2020000000000001E-2</v>
      </c>
      <c r="M293" s="71">
        <v>8.7599999999999997E-2</v>
      </c>
      <c r="N293" s="71">
        <v>8.251E-2</v>
      </c>
      <c r="O293" s="71">
        <v>7.1010000000000004E-2</v>
      </c>
      <c r="P293" s="71">
        <v>7.1349999999999997E-2</v>
      </c>
      <c r="Q293" s="71">
        <v>8.1699999999999995E-2</v>
      </c>
      <c r="R293" s="71">
        <v>0.11462</v>
      </c>
      <c r="S293" s="71">
        <v>8.3879999999999996E-2</v>
      </c>
      <c r="T293" s="71">
        <v>6.5519999999999995E-2</v>
      </c>
      <c r="U293" s="71">
        <v>8.7389999999999995E-2</v>
      </c>
      <c r="V293" s="65">
        <v>4.4889999999999999E-2</v>
      </c>
      <c r="W293" s="65">
        <v>4.9919999999999999E-2</v>
      </c>
      <c r="X293" s="65">
        <v>5.2720000000000003E-2</v>
      </c>
      <c r="Y293" s="65">
        <v>5.8110000000000002E-2</v>
      </c>
      <c r="Z293" s="65">
        <v>5.4100000000000002E-2</v>
      </c>
      <c r="AA293" s="65">
        <v>5.1249999999999997E-2</v>
      </c>
      <c r="AB293" s="65">
        <v>6.2549999999999994E-2</v>
      </c>
      <c r="AC293" s="65">
        <v>7.0900000000000005E-2</v>
      </c>
      <c r="AD293" s="65">
        <v>8.412E-2</v>
      </c>
      <c r="AE293" s="65">
        <v>8.3820000000000006E-2</v>
      </c>
      <c r="AF293" s="65">
        <v>7.3370000000000005E-2</v>
      </c>
      <c r="AG293" s="65">
        <v>7.5840000000000005E-2</v>
      </c>
      <c r="AH293" s="65">
        <v>8.8870000000000005E-2</v>
      </c>
      <c r="AI293" s="65">
        <v>0.12206</v>
      </c>
      <c r="AJ293" s="65">
        <v>9.5949999999999994E-2</v>
      </c>
      <c r="AK293" s="65">
        <v>8.7739999999999999E-2</v>
      </c>
      <c r="AL293" s="65">
        <v>0.18448000000000001</v>
      </c>
    </row>
    <row r="294" spans="1:38" x14ac:dyDescent="0.45">
      <c r="A294" s="3" t="s">
        <v>219</v>
      </c>
      <c r="B294" s="3" t="s">
        <v>84</v>
      </c>
      <c r="C294" s="3" t="s">
        <v>909</v>
      </c>
      <c r="D294" s="71">
        <v>2.6642899999999998</v>
      </c>
      <c r="E294" s="71">
        <v>4.6690000000000002E-2</v>
      </c>
      <c r="F294" s="71">
        <v>5.287E-2</v>
      </c>
      <c r="G294" s="71">
        <v>5.4260000000000003E-2</v>
      </c>
      <c r="H294" s="71">
        <v>6.0130000000000003E-2</v>
      </c>
      <c r="I294" s="71">
        <v>6.0639999999999999E-2</v>
      </c>
      <c r="J294" s="71">
        <v>5.457E-2</v>
      </c>
      <c r="K294" s="71">
        <v>6.2899999999999998E-2</v>
      </c>
      <c r="L294" s="71">
        <v>7.0610000000000006E-2</v>
      </c>
      <c r="M294" s="71">
        <v>8.745E-2</v>
      </c>
      <c r="N294" s="71">
        <v>8.4470000000000003E-2</v>
      </c>
      <c r="O294" s="71">
        <v>7.1790000000000007E-2</v>
      </c>
      <c r="P294" s="71">
        <v>7.6560000000000003E-2</v>
      </c>
      <c r="Q294" s="71">
        <v>8.6440000000000003E-2</v>
      </c>
      <c r="R294" s="71">
        <v>0.11523</v>
      </c>
      <c r="S294" s="71">
        <v>8.4839999999999999E-2</v>
      </c>
      <c r="T294" s="71">
        <v>6.9559999999999997E-2</v>
      </c>
      <c r="U294" s="71">
        <v>0.10048</v>
      </c>
      <c r="V294" s="65">
        <v>4.4159999999999998E-2</v>
      </c>
      <c r="W294" s="65">
        <v>5.0720000000000001E-2</v>
      </c>
      <c r="X294" s="65">
        <v>5.2499999999999998E-2</v>
      </c>
      <c r="Y294" s="65">
        <v>5.8099999999999999E-2</v>
      </c>
      <c r="Z294" s="65">
        <v>5.833E-2</v>
      </c>
      <c r="AA294" s="65">
        <v>5.1610000000000003E-2</v>
      </c>
      <c r="AB294" s="65">
        <v>6.3619999999999996E-2</v>
      </c>
      <c r="AC294" s="65">
        <v>7.1470000000000006E-2</v>
      </c>
      <c r="AD294" s="65">
        <v>8.6029999999999995E-2</v>
      </c>
      <c r="AE294" s="65">
        <v>8.8569999999999996E-2</v>
      </c>
      <c r="AF294" s="65">
        <v>8.1659999999999996E-2</v>
      </c>
      <c r="AG294" s="65">
        <v>8.3290000000000003E-2</v>
      </c>
      <c r="AH294" s="65">
        <v>9.3640000000000001E-2</v>
      </c>
      <c r="AI294" s="65">
        <v>0.13102</v>
      </c>
      <c r="AJ294" s="65">
        <v>0.10675</v>
      </c>
      <c r="AK294" s="65">
        <v>0.10018000000000001</v>
      </c>
      <c r="AL294" s="65">
        <v>0.20315</v>
      </c>
    </row>
    <row r="295" spans="1:38" x14ac:dyDescent="0.45">
      <c r="A295" s="3" t="s">
        <v>219</v>
      </c>
      <c r="B295" s="3" t="s">
        <v>84</v>
      </c>
      <c r="C295" s="3" t="s">
        <v>910</v>
      </c>
      <c r="D295" s="71">
        <v>0.34893000000000002</v>
      </c>
      <c r="E295" s="71">
        <v>4.8500000000000001E-3</v>
      </c>
      <c r="F295" s="71">
        <v>5.8999999999999999E-3</v>
      </c>
      <c r="G295" s="71">
        <v>6.8599999999999998E-3</v>
      </c>
      <c r="H295" s="71">
        <v>7.0000000000000001E-3</v>
      </c>
      <c r="I295" s="71">
        <v>6.2399999999999999E-3</v>
      </c>
      <c r="J295" s="71">
        <v>5.4400000000000004E-3</v>
      </c>
      <c r="K295" s="71">
        <v>6.6699999999999997E-3</v>
      </c>
      <c r="L295" s="71">
        <v>8.5199999999999998E-3</v>
      </c>
      <c r="M295" s="71">
        <v>9.8499999999999994E-3</v>
      </c>
      <c r="N295" s="71">
        <v>9.4299999999999991E-3</v>
      </c>
      <c r="O295" s="71">
        <v>8.3700000000000007E-3</v>
      </c>
      <c r="P295" s="71">
        <v>1.0410000000000001E-2</v>
      </c>
      <c r="Q295" s="71">
        <v>1.405E-2</v>
      </c>
      <c r="R295" s="71">
        <v>1.874E-2</v>
      </c>
      <c r="S295" s="71">
        <v>1.2449999999999999E-2</v>
      </c>
      <c r="T295" s="71">
        <v>1.042E-2</v>
      </c>
      <c r="U295" s="71">
        <v>1.685E-2</v>
      </c>
      <c r="V295" s="65">
        <v>4.3200000000000001E-3</v>
      </c>
      <c r="W295" s="65">
        <v>5.7200000000000003E-3</v>
      </c>
      <c r="X295" s="65">
        <v>5.8399999999999997E-3</v>
      </c>
      <c r="Y295" s="65">
        <v>6.5199999999999998E-3</v>
      </c>
      <c r="Z295" s="65">
        <v>5.7600000000000004E-3</v>
      </c>
      <c r="AA295" s="65">
        <v>5.2599999999999999E-3</v>
      </c>
      <c r="AB295" s="65">
        <v>6.8700000000000002E-3</v>
      </c>
      <c r="AC295" s="65">
        <v>7.3899999999999999E-3</v>
      </c>
      <c r="AD295" s="65">
        <v>9.3799999999999994E-3</v>
      </c>
      <c r="AE295" s="65">
        <v>1.0030000000000001E-2</v>
      </c>
      <c r="AF295" s="65">
        <v>9.2999999999999992E-3</v>
      </c>
      <c r="AG295" s="65">
        <v>1.184E-2</v>
      </c>
      <c r="AH295" s="65">
        <v>1.4619999999999999E-2</v>
      </c>
      <c r="AI295" s="65">
        <v>1.9650000000000001E-2</v>
      </c>
      <c r="AJ295" s="65">
        <v>1.566E-2</v>
      </c>
      <c r="AK295" s="65">
        <v>1.461E-2</v>
      </c>
      <c r="AL295" s="65">
        <v>3.4110000000000001E-2</v>
      </c>
    </row>
    <row r="296" spans="1:38" x14ac:dyDescent="0.45">
      <c r="A296" s="3" t="s">
        <v>219</v>
      </c>
      <c r="B296" s="3" t="s">
        <v>84</v>
      </c>
      <c r="C296" s="3" t="s">
        <v>911</v>
      </c>
      <c r="D296" s="71">
        <v>0.52119000000000004</v>
      </c>
      <c r="E296" s="71">
        <v>6.7309574468085113E-3</v>
      </c>
      <c r="F296" s="71">
        <v>8.1815957446808515E-3</v>
      </c>
      <c r="G296" s="71">
        <v>9.5717021276595753E-3</v>
      </c>
      <c r="H296" s="71">
        <v>1.0071329787234042E-2</v>
      </c>
      <c r="I296" s="71">
        <v>8.3807180851063826E-3</v>
      </c>
      <c r="J296" s="71">
        <v>8.0009840425531911E-3</v>
      </c>
      <c r="K296" s="71">
        <v>9.7814893617021274E-3</v>
      </c>
      <c r="L296" s="71">
        <v>1.1761888297872339E-2</v>
      </c>
      <c r="M296" s="71">
        <v>1.5262180851063829E-2</v>
      </c>
      <c r="N296" s="71">
        <v>1.4142127659574469E-2</v>
      </c>
      <c r="O296" s="71">
        <v>1.3331835106382977E-2</v>
      </c>
      <c r="P296" s="71">
        <v>1.5552765957446809E-2</v>
      </c>
      <c r="Q296" s="71">
        <v>2.0723882978723403E-2</v>
      </c>
      <c r="R296" s="71">
        <v>2.7595611702127657E-2</v>
      </c>
      <c r="S296" s="71">
        <v>1.8882978723404255E-2</v>
      </c>
      <c r="T296" s="71">
        <v>1.562247340425532E-2</v>
      </c>
      <c r="U296" s="71">
        <v>2.5475478723404259E-2</v>
      </c>
      <c r="V296" s="65">
        <v>6.6542803638309257E-3</v>
      </c>
      <c r="W296" s="65">
        <v>8.2658855002675224E-3</v>
      </c>
      <c r="X296" s="65">
        <v>8.7644943820224721E-3</v>
      </c>
      <c r="Y296" s="65">
        <v>1.0204601391118244E-2</v>
      </c>
      <c r="Z296" s="65">
        <v>8.9035313001605138E-3</v>
      </c>
      <c r="AA296" s="65">
        <v>7.4835313001605144E-3</v>
      </c>
      <c r="AB296" s="65">
        <v>9.4447084002140178E-3</v>
      </c>
      <c r="AC296" s="65">
        <v>1.1357597645799892E-2</v>
      </c>
      <c r="AD296" s="65">
        <v>1.4688132691278758E-2</v>
      </c>
      <c r="AE296" s="65">
        <v>1.463920278223649E-2</v>
      </c>
      <c r="AF296" s="65">
        <v>1.4338025682182986E-2</v>
      </c>
      <c r="AG296" s="65">
        <v>1.6953162118780098E-2</v>
      </c>
      <c r="AH296" s="65">
        <v>2.1834553237025149E-2</v>
      </c>
      <c r="AI296" s="65">
        <v>2.8542257891920813E-2</v>
      </c>
      <c r="AJ296" s="65">
        <v>2.4385837346174426E-2</v>
      </c>
      <c r="AK296" s="65">
        <v>2.2457549491706797E-2</v>
      </c>
      <c r="AL296" s="65">
        <v>5.3202648475120386E-2</v>
      </c>
    </row>
    <row r="297" spans="1:38" x14ac:dyDescent="0.45">
      <c r="A297" s="2" t="s">
        <v>217</v>
      </c>
      <c r="B297" s="2" t="s">
        <v>85</v>
      </c>
      <c r="C297" s="2" t="s">
        <v>912</v>
      </c>
      <c r="D297" s="72">
        <v>7.5737699999999997</v>
      </c>
      <c r="E297" s="72">
        <v>0.14111037371672827</v>
      </c>
      <c r="F297" s="72">
        <v>0.15266236997195437</v>
      </c>
      <c r="G297" s="72">
        <v>0.15997563419208574</v>
      </c>
      <c r="H297" s="72">
        <v>0.175435722410964</v>
      </c>
      <c r="I297" s="72">
        <v>0.16833546384401565</v>
      </c>
      <c r="J297" s="72">
        <v>0.16811585040497012</v>
      </c>
      <c r="K297" s="72">
        <v>0.19468886253508363</v>
      </c>
      <c r="L297" s="72">
        <v>0.22382276219772812</v>
      </c>
      <c r="M297" s="72">
        <v>0.2542527622440266</v>
      </c>
      <c r="N297" s="72">
        <v>0.2437326519742834</v>
      </c>
      <c r="O297" s="72">
        <v>0.22067630450233716</v>
      </c>
      <c r="P297" s="72">
        <v>0.22932848194155675</v>
      </c>
      <c r="Q297" s="72">
        <v>0.2622028991081935</v>
      </c>
      <c r="R297" s="72">
        <v>0.33212710247796312</v>
      </c>
      <c r="S297" s="72">
        <v>0.2307169804434121</v>
      </c>
      <c r="T297" s="72">
        <v>0.18468657047259546</v>
      </c>
      <c r="U297" s="72">
        <v>0.27434920756210196</v>
      </c>
      <c r="V297" s="8">
        <v>0.1310907181927814</v>
      </c>
      <c r="W297" s="8">
        <v>0.14393151359366849</v>
      </c>
      <c r="X297" s="8">
        <v>0.15194658123760207</v>
      </c>
      <c r="Y297" s="8">
        <v>0.1708624181574116</v>
      </c>
      <c r="Z297" s="8">
        <v>0.16293251004031009</v>
      </c>
      <c r="AA297" s="8">
        <v>0.15905804712770708</v>
      </c>
      <c r="AB297" s="8">
        <v>0.19278611893735004</v>
      </c>
      <c r="AC297" s="8">
        <v>0.21364874793348218</v>
      </c>
      <c r="AD297" s="8">
        <v>0.25770403933298525</v>
      </c>
      <c r="AE297" s="8">
        <v>0.25354895647213582</v>
      </c>
      <c r="AF297" s="8">
        <v>0.23367258768200325</v>
      </c>
      <c r="AG297" s="8">
        <v>0.24291003780252976</v>
      </c>
      <c r="AH297" s="8">
        <v>0.27210910158544427</v>
      </c>
      <c r="AI297" s="8">
        <v>0.34442906050007688</v>
      </c>
      <c r="AJ297" s="8">
        <v>0.25421653224336049</v>
      </c>
      <c r="AK297" s="8">
        <v>0.2343502411370994</v>
      </c>
      <c r="AL297" s="8">
        <v>0.53835278802405195</v>
      </c>
    </row>
    <row r="298" spans="1:38" x14ac:dyDescent="0.45">
      <c r="A298" s="3" t="s">
        <v>219</v>
      </c>
      <c r="B298" s="3" t="s">
        <v>85</v>
      </c>
      <c r="C298" s="3" t="s">
        <v>913</v>
      </c>
      <c r="D298" s="71">
        <v>5.27461</v>
      </c>
      <c r="E298" s="71">
        <v>0.1045031191051955</v>
      </c>
      <c r="F298" s="71">
        <v>0.11110404723837694</v>
      </c>
      <c r="G298" s="71">
        <v>0.11411503931757166</v>
      </c>
      <c r="H298" s="71">
        <v>0.12368432242806988</v>
      </c>
      <c r="I298" s="71">
        <v>0.12034529466861189</v>
      </c>
      <c r="J298" s="71">
        <v>0.12122535755540899</v>
      </c>
      <c r="K298" s="71">
        <v>0.14098681454390419</v>
      </c>
      <c r="L298" s="71">
        <v>0.16147890020718003</v>
      </c>
      <c r="M298" s="71">
        <v>0.18616773381697546</v>
      </c>
      <c r="N298" s="71">
        <v>0.17726728325705643</v>
      </c>
      <c r="O298" s="71">
        <v>0.15659892722052349</v>
      </c>
      <c r="P298" s="71">
        <v>0.15670022318817409</v>
      </c>
      <c r="Q298" s="71">
        <v>0.17352744861469177</v>
      </c>
      <c r="R298" s="71">
        <v>0.22233207599043373</v>
      </c>
      <c r="S298" s="71">
        <v>0.15736287463943349</v>
      </c>
      <c r="T298" s="71">
        <v>0.11996292043221349</v>
      </c>
      <c r="U298" s="71">
        <v>0.16905761777617895</v>
      </c>
      <c r="V298" s="65">
        <v>9.8205209716599184E-2</v>
      </c>
      <c r="W298" s="65">
        <v>0.10513553360323888</v>
      </c>
      <c r="X298" s="65">
        <v>0.10906642510121457</v>
      </c>
      <c r="Y298" s="65">
        <v>0.12108902429149797</v>
      </c>
      <c r="Z298" s="65">
        <v>0.11901127611336031</v>
      </c>
      <c r="AA298" s="65">
        <v>0.11745869473684212</v>
      </c>
      <c r="AB298" s="65">
        <v>0.14174283319838057</v>
      </c>
      <c r="AC298" s="65">
        <v>0.15761315708502024</v>
      </c>
      <c r="AD298" s="65">
        <v>0.19147261862348175</v>
      </c>
      <c r="AE298" s="65">
        <v>0.18559462186234818</v>
      </c>
      <c r="AF298" s="65">
        <v>0.16724661376518218</v>
      </c>
      <c r="AG298" s="65">
        <v>0.16873510607287448</v>
      </c>
      <c r="AH298" s="65">
        <v>0.1847419012145749</v>
      </c>
      <c r="AI298" s="65">
        <v>0.23457725587044534</v>
      </c>
      <c r="AJ298" s="65">
        <v>0.17192639028340084</v>
      </c>
      <c r="AK298" s="65">
        <v>0.1534972914979757</v>
      </c>
      <c r="AL298" s="65">
        <v>0.33107604696356269</v>
      </c>
    </row>
    <row r="299" spans="1:38" x14ac:dyDescent="0.45">
      <c r="A299" s="3" t="s">
        <v>219</v>
      </c>
      <c r="B299" s="3" t="s">
        <v>85</v>
      </c>
      <c r="C299" s="3" t="s">
        <v>914</v>
      </c>
      <c r="D299" s="71">
        <v>1.49099</v>
      </c>
      <c r="E299" s="71">
        <v>2.4365707294010316E-2</v>
      </c>
      <c r="F299" s="71">
        <v>2.7886568186029644E-2</v>
      </c>
      <c r="G299" s="71">
        <v>3.1128398236245629E-2</v>
      </c>
      <c r="H299" s="71">
        <v>3.5178913222590182E-2</v>
      </c>
      <c r="I299" s="71">
        <v>3.325816595182559E-2</v>
      </c>
      <c r="J299" s="71">
        <v>3.2218724486678361E-2</v>
      </c>
      <c r="K299" s="71">
        <v>3.531922966283501E-2</v>
      </c>
      <c r="L299" s="71">
        <v>4.1670850247513325E-2</v>
      </c>
      <c r="M299" s="71">
        <v>4.5881961422676289E-2</v>
      </c>
      <c r="N299" s="71">
        <v>4.5762356974192196E-2</v>
      </c>
      <c r="O299" s="71">
        <v>4.249397870939825E-2</v>
      </c>
      <c r="P299" s="71">
        <v>4.524389310751576E-2</v>
      </c>
      <c r="Q299" s="71">
        <v>5.2139523714777307E-2</v>
      </c>
      <c r="R299" s="71">
        <v>6.8878671433419345E-2</v>
      </c>
      <c r="S299" s="71">
        <v>4.8729753973446713E-2</v>
      </c>
      <c r="T299" s="71">
        <v>4.2529574516550511E-2</v>
      </c>
      <c r="U299" s="71">
        <v>6.4943728860295549E-2</v>
      </c>
      <c r="V299" s="65">
        <v>2.2450985679829626E-2</v>
      </c>
      <c r="W299" s="65">
        <v>2.6481359929639358E-2</v>
      </c>
      <c r="X299" s="65">
        <v>2.9343396257968061E-2</v>
      </c>
      <c r="Y299" s="65">
        <v>3.3335564078679589E-2</v>
      </c>
      <c r="Z299" s="65">
        <v>2.9493793197466516E-2</v>
      </c>
      <c r="AA299" s="65">
        <v>2.7882787041320922E-2</v>
      </c>
      <c r="AB299" s="65">
        <v>3.3366039538361536E-2</v>
      </c>
      <c r="AC299" s="65">
        <v>3.7556447991319089E-2</v>
      </c>
      <c r="AD299" s="65">
        <v>4.4941159311327139E-2</v>
      </c>
      <c r="AE299" s="65">
        <v>4.6142662877264817E-2</v>
      </c>
      <c r="AF299" s="65">
        <v>4.4084399448735968E-2</v>
      </c>
      <c r="AG299" s="65">
        <v>4.591907762631179E-2</v>
      </c>
      <c r="AH299" s="65">
        <v>5.3708331069957503E-2</v>
      </c>
      <c r="AI299" s="65">
        <v>7.0820941407747084E-2</v>
      </c>
      <c r="AJ299" s="65">
        <v>5.5573072051145055E-2</v>
      </c>
      <c r="AK299" s="65">
        <v>5.1412961797178386E-2</v>
      </c>
      <c r="AL299" s="65">
        <v>0.12084702069574754</v>
      </c>
    </row>
    <row r="300" spans="1:38" x14ac:dyDescent="0.45">
      <c r="A300" s="3" t="s">
        <v>219</v>
      </c>
      <c r="B300" s="3" t="s">
        <v>85</v>
      </c>
      <c r="C300" s="3" t="s">
        <v>915</v>
      </c>
      <c r="D300" s="71">
        <v>0.80817000000000005</v>
      </c>
      <c r="E300" s="71">
        <v>1.2241547317522449E-2</v>
      </c>
      <c r="F300" s="71">
        <v>1.3671754547547777E-2</v>
      </c>
      <c r="G300" s="71">
        <v>1.4732196638268479E-2</v>
      </c>
      <c r="H300" s="71">
        <v>1.6572486760303935E-2</v>
      </c>
      <c r="I300" s="71">
        <v>1.4732003223578172E-2</v>
      </c>
      <c r="J300" s="71">
        <v>1.4671768362882798E-2</v>
      </c>
      <c r="K300" s="71">
        <v>1.8382818328344461E-2</v>
      </c>
      <c r="L300" s="71">
        <v>2.0673011743034767E-2</v>
      </c>
      <c r="M300" s="71">
        <v>2.2203067004374858E-2</v>
      </c>
      <c r="N300" s="71">
        <v>2.0703011743034766E-2</v>
      </c>
      <c r="O300" s="71">
        <v>2.1583398572415379E-2</v>
      </c>
      <c r="P300" s="71">
        <v>2.7384365645866909E-2</v>
      </c>
      <c r="Q300" s="71">
        <v>3.6535926778724387E-2</v>
      </c>
      <c r="R300" s="71">
        <v>4.0916355054110065E-2</v>
      </c>
      <c r="S300" s="71">
        <v>2.4624351830531892E-2</v>
      </c>
      <c r="T300" s="71">
        <v>2.2194075523831451E-2</v>
      </c>
      <c r="U300" s="71">
        <v>4.0347860925627442E-2</v>
      </c>
      <c r="V300" s="65">
        <v>1.0434522796352584E-2</v>
      </c>
      <c r="W300" s="65">
        <v>1.2314620060790274E-2</v>
      </c>
      <c r="X300" s="65">
        <v>1.3536759878419452E-2</v>
      </c>
      <c r="Y300" s="65">
        <v>1.6437829787234043E-2</v>
      </c>
      <c r="Z300" s="65">
        <v>1.4427440729483283E-2</v>
      </c>
      <c r="AA300" s="65">
        <v>1.3716565349544073E-2</v>
      </c>
      <c r="AB300" s="65">
        <v>1.7677246200607902E-2</v>
      </c>
      <c r="AC300" s="65">
        <v>1.8479142857142857E-2</v>
      </c>
      <c r="AD300" s="65">
        <v>2.1290261398176288E-2</v>
      </c>
      <c r="AE300" s="65">
        <v>2.1811671732522797E-2</v>
      </c>
      <c r="AF300" s="65">
        <v>2.2341574468085108E-2</v>
      </c>
      <c r="AG300" s="65">
        <v>2.8255854103343463E-2</v>
      </c>
      <c r="AH300" s="65">
        <v>3.3658869300911859E-2</v>
      </c>
      <c r="AI300" s="65">
        <v>3.9030863221884496E-2</v>
      </c>
      <c r="AJ300" s="65">
        <v>2.6717069908814593E-2</v>
      </c>
      <c r="AK300" s="65">
        <v>2.9439987841945289E-2</v>
      </c>
      <c r="AL300" s="65">
        <v>8.6429720364741641E-2</v>
      </c>
    </row>
    <row r="301" spans="1:38" x14ac:dyDescent="0.45">
      <c r="A301" s="2" t="s">
        <v>217</v>
      </c>
      <c r="B301" s="2" t="s">
        <v>86</v>
      </c>
      <c r="C301" s="2" t="s">
        <v>916</v>
      </c>
      <c r="D301" s="72">
        <v>9.9320500000000003</v>
      </c>
      <c r="E301" s="72">
        <v>0.2001819910657307</v>
      </c>
      <c r="F301" s="72">
        <v>0.21926206764518189</v>
      </c>
      <c r="G301" s="72">
        <v>0.22581149329929801</v>
      </c>
      <c r="H301" s="72">
        <v>0.24538268028079133</v>
      </c>
      <c r="I301" s="72">
        <v>0.23311398213146137</v>
      </c>
      <c r="J301" s="72">
        <v>0.23732413529036372</v>
      </c>
      <c r="K301" s="72">
        <v>0.2708239438417358</v>
      </c>
      <c r="L301" s="72">
        <v>0.29834336949585194</v>
      </c>
      <c r="M301" s="72">
        <v>0.36684390555201019</v>
      </c>
      <c r="N301" s="72">
        <v>0.34777356094447992</v>
      </c>
      <c r="O301" s="72">
        <v>0.28218356094447988</v>
      </c>
      <c r="P301" s="72">
        <v>0.28389371410338227</v>
      </c>
      <c r="Q301" s="72">
        <v>0.30661271857051692</v>
      </c>
      <c r="R301" s="72">
        <v>0.40235547543075939</v>
      </c>
      <c r="S301" s="72">
        <v>0.30324455647734527</v>
      </c>
      <c r="T301" s="72">
        <v>0.2336135226547543</v>
      </c>
      <c r="U301" s="72">
        <v>0.34499532227185709</v>
      </c>
      <c r="V301" s="8">
        <v>0.18831500996677739</v>
      </c>
      <c r="W301" s="8">
        <v>0.20638483720930231</v>
      </c>
      <c r="X301" s="8">
        <v>0.21807431893687707</v>
      </c>
      <c r="Y301" s="8">
        <v>0.23194457807308969</v>
      </c>
      <c r="Z301" s="8">
        <v>0.21734449169435213</v>
      </c>
      <c r="AA301" s="8">
        <v>0.21742509634551493</v>
      </c>
      <c r="AB301" s="8">
        <v>0.25671691029900334</v>
      </c>
      <c r="AC301" s="8">
        <v>0.28969630564784055</v>
      </c>
      <c r="AD301" s="8">
        <v>0.36004881063122923</v>
      </c>
      <c r="AE301" s="8">
        <v>0.34248673754152825</v>
      </c>
      <c r="AF301" s="8">
        <v>0.28987604651162791</v>
      </c>
      <c r="AG301" s="8">
        <v>0.29473561461794018</v>
      </c>
      <c r="AH301" s="8">
        <v>0.31744881063122926</v>
      </c>
      <c r="AI301" s="8">
        <v>0.43064217940199334</v>
      </c>
      <c r="AJ301" s="8">
        <v>0.34053984717607977</v>
      </c>
      <c r="AK301" s="8">
        <v>0.28785984717607976</v>
      </c>
      <c r="AL301" s="8">
        <v>0.64075055813953496</v>
      </c>
    </row>
    <row r="302" spans="1:38" x14ac:dyDescent="0.45">
      <c r="A302" s="3" t="s">
        <v>219</v>
      </c>
      <c r="B302" s="3" t="s">
        <v>86</v>
      </c>
      <c r="C302" s="3" t="s">
        <v>917</v>
      </c>
      <c r="D302" s="71">
        <v>0.29188999999999998</v>
      </c>
      <c r="E302" s="71">
        <v>4.1700000000000001E-3</v>
      </c>
      <c r="F302" s="71">
        <v>4.7000000000000002E-3</v>
      </c>
      <c r="G302" s="71">
        <v>5.0800000000000003E-3</v>
      </c>
      <c r="H302" s="71">
        <v>5.6600000000000001E-3</v>
      </c>
      <c r="I302" s="71">
        <v>5.1700000000000001E-3</v>
      </c>
      <c r="J302" s="71">
        <v>5.1900000000000002E-3</v>
      </c>
      <c r="K302" s="71">
        <v>6.0299999999999998E-3</v>
      </c>
      <c r="L302" s="71">
        <v>7.0899999999999999E-3</v>
      </c>
      <c r="M302" s="71">
        <v>8.3000000000000001E-3</v>
      </c>
      <c r="N302" s="71">
        <v>8.1799999999999998E-3</v>
      </c>
      <c r="O302" s="71">
        <v>8.0599999999999995E-3</v>
      </c>
      <c r="P302" s="71">
        <v>9.2200000000000008E-3</v>
      </c>
      <c r="Q302" s="71">
        <v>1.145E-2</v>
      </c>
      <c r="R302" s="71">
        <v>1.523E-2</v>
      </c>
      <c r="S302" s="71">
        <v>1.081E-2</v>
      </c>
      <c r="T302" s="71">
        <v>9.0900000000000009E-3</v>
      </c>
      <c r="U302" s="71">
        <v>1.4930000000000001E-2</v>
      </c>
      <c r="V302" s="65">
        <v>3.9899999999999996E-3</v>
      </c>
      <c r="W302" s="65">
        <v>4.3099999999999996E-3</v>
      </c>
      <c r="X302" s="65">
        <v>4.4200000000000003E-3</v>
      </c>
      <c r="Y302" s="65">
        <v>5.3099999999999996E-3</v>
      </c>
      <c r="Z302" s="65">
        <v>4.79E-3</v>
      </c>
      <c r="AA302" s="65">
        <v>4.5700000000000003E-3</v>
      </c>
      <c r="AB302" s="65">
        <v>6.1799999999999997E-3</v>
      </c>
      <c r="AC302" s="65">
        <v>6.5399999999999998E-3</v>
      </c>
      <c r="AD302" s="65">
        <v>7.8200000000000006E-3</v>
      </c>
      <c r="AE302" s="65">
        <v>8.3499999999999998E-3</v>
      </c>
      <c r="AF302" s="65">
        <v>8.3400000000000002E-3</v>
      </c>
      <c r="AG302" s="65">
        <v>9.3399999999999993E-3</v>
      </c>
      <c r="AH302" s="65">
        <v>1.1679999999999999E-2</v>
      </c>
      <c r="AI302" s="65">
        <v>1.5299999999999999E-2</v>
      </c>
      <c r="AJ302" s="65">
        <v>1.235E-2</v>
      </c>
      <c r="AK302" s="65">
        <v>1.0970000000000001E-2</v>
      </c>
      <c r="AL302" s="65">
        <v>2.9270000000000001E-2</v>
      </c>
    </row>
    <row r="303" spans="1:38" x14ac:dyDescent="0.45">
      <c r="A303" s="3" t="s">
        <v>219</v>
      </c>
      <c r="B303" s="3" t="s">
        <v>86</v>
      </c>
      <c r="C303" s="3" t="s">
        <v>918</v>
      </c>
      <c r="D303" s="71">
        <v>5.4170199999999999</v>
      </c>
      <c r="E303" s="71">
        <v>0.11170199106573069</v>
      </c>
      <c r="F303" s="71">
        <v>0.12294206764518187</v>
      </c>
      <c r="G303" s="71">
        <v>0.12549149329929801</v>
      </c>
      <c r="H303" s="71">
        <v>0.13455268028079131</v>
      </c>
      <c r="I303" s="71">
        <v>0.12544398213146141</v>
      </c>
      <c r="J303" s="71">
        <v>0.12820413529036376</v>
      </c>
      <c r="K303" s="71">
        <v>0.14955394384173579</v>
      </c>
      <c r="L303" s="71">
        <v>0.16453336949585196</v>
      </c>
      <c r="M303" s="71">
        <v>0.20784390555201021</v>
      </c>
      <c r="N303" s="71">
        <v>0.19882356094447989</v>
      </c>
      <c r="O303" s="71">
        <v>0.15899356094447992</v>
      </c>
      <c r="P303" s="71">
        <v>0.15558371410338226</v>
      </c>
      <c r="Q303" s="71">
        <v>0.16125271857051693</v>
      </c>
      <c r="R303" s="71">
        <v>0.2101754754307594</v>
      </c>
      <c r="S303" s="71">
        <v>0.15952455647734526</v>
      </c>
      <c r="T303" s="71">
        <v>0.12473352265475431</v>
      </c>
      <c r="U303" s="71">
        <v>0.17364532227185708</v>
      </c>
      <c r="V303" s="65">
        <v>0.10606500996677741</v>
      </c>
      <c r="W303" s="65">
        <v>0.11583483720930234</v>
      </c>
      <c r="X303" s="65">
        <v>0.12135431893687708</v>
      </c>
      <c r="Y303" s="65">
        <v>0.12834457807308972</v>
      </c>
      <c r="Z303" s="65">
        <v>0.11797449169435216</v>
      </c>
      <c r="AA303" s="65">
        <v>0.12210509634551496</v>
      </c>
      <c r="AB303" s="65">
        <v>0.14626691029900332</v>
      </c>
      <c r="AC303" s="65">
        <v>0.16353630564784052</v>
      </c>
      <c r="AD303" s="65">
        <v>0.20772881063122925</v>
      </c>
      <c r="AE303" s="65">
        <v>0.19699673754152824</v>
      </c>
      <c r="AF303" s="65">
        <v>0.1645960465116279</v>
      </c>
      <c r="AG303" s="65">
        <v>0.16035561461794018</v>
      </c>
      <c r="AH303" s="65">
        <v>0.16807881063122923</v>
      </c>
      <c r="AI303" s="65">
        <v>0.22835217940199334</v>
      </c>
      <c r="AJ303" s="65">
        <v>0.18159984717607974</v>
      </c>
      <c r="AK303" s="65">
        <v>0.15409984717607972</v>
      </c>
      <c r="AL303" s="65">
        <v>0.32073055813953488</v>
      </c>
    </row>
    <row r="304" spans="1:38" x14ac:dyDescent="0.45">
      <c r="A304" s="3" t="s">
        <v>219</v>
      </c>
      <c r="B304" s="3" t="s">
        <v>86</v>
      </c>
      <c r="C304" s="3" t="s">
        <v>919</v>
      </c>
      <c r="D304" s="71">
        <v>4.2231399999999999</v>
      </c>
      <c r="E304" s="71">
        <v>8.4309999999999996E-2</v>
      </c>
      <c r="F304" s="71">
        <v>9.1619999999999993E-2</v>
      </c>
      <c r="G304" s="71">
        <v>9.5240000000000005E-2</v>
      </c>
      <c r="H304" s="71">
        <v>0.10517</v>
      </c>
      <c r="I304" s="71">
        <v>0.10249999999999999</v>
      </c>
      <c r="J304" s="71">
        <v>0.10392999999999999</v>
      </c>
      <c r="K304" s="71">
        <v>0.11524</v>
      </c>
      <c r="L304" s="71">
        <v>0.12672</v>
      </c>
      <c r="M304" s="71">
        <v>0.1507</v>
      </c>
      <c r="N304" s="71">
        <v>0.14077000000000001</v>
      </c>
      <c r="O304" s="71">
        <v>0.11513</v>
      </c>
      <c r="P304" s="71">
        <v>0.11909</v>
      </c>
      <c r="Q304" s="71">
        <v>0.13391</v>
      </c>
      <c r="R304" s="71">
        <v>0.17695</v>
      </c>
      <c r="S304" s="71">
        <v>0.13291</v>
      </c>
      <c r="T304" s="71">
        <v>9.9790000000000004E-2</v>
      </c>
      <c r="U304" s="71">
        <v>0.15642</v>
      </c>
      <c r="V304" s="65">
        <v>7.8259999999999996E-2</v>
      </c>
      <c r="W304" s="65">
        <v>8.6239999999999997E-2</v>
      </c>
      <c r="X304" s="65">
        <v>9.2299999999999993E-2</v>
      </c>
      <c r="Y304" s="65">
        <v>9.8290000000000002E-2</v>
      </c>
      <c r="Z304" s="65">
        <v>9.4579999999999997E-2</v>
      </c>
      <c r="AA304" s="65">
        <v>9.0749999999999997E-2</v>
      </c>
      <c r="AB304" s="65">
        <v>0.10427</v>
      </c>
      <c r="AC304" s="65">
        <v>0.11962</v>
      </c>
      <c r="AD304" s="65">
        <v>0.14449999999999999</v>
      </c>
      <c r="AE304" s="65">
        <v>0.13714000000000001</v>
      </c>
      <c r="AF304" s="65">
        <v>0.11694</v>
      </c>
      <c r="AG304" s="65">
        <v>0.12504000000000001</v>
      </c>
      <c r="AH304" s="65">
        <v>0.13769000000000001</v>
      </c>
      <c r="AI304" s="65">
        <v>0.18698999999999999</v>
      </c>
      <c r="AJ304" s="65">
        <v>0.14659</v>
      </c>
      <c r="AK304" s="65">
        <v>0.12279</v>
      </c>
      <c r="AL304" s="65">
        <v>0.29075000000000001</v>
      </c>
    </row>
    <row r="305" spans="1:38" x14ac:dyDescent="0.45">
      <c r="A305" s="2" t="s">
        <v>217</v>
      </c>
      <c r="B305" s="2" t="s">
        <v>87</v>
      </c>
      <c r="C305" s="2" t="s">
        <v>920</v>
      </c>
      <c r="D305" s="72">
        <v>13.943390000000001</v>
      </c>
      <c r="E305" s="72">
        <v>0.26163502127618093</v>
      </c>
      <c r="F305" s="72">
        <v>0.29435646010228678</v>
      </c>
      <c r="G305" s="72">
        <v>0.30862803993778742</v>
      </c>
      <c r="H305" s="72">
        <v>0.33327780385492689</v>
      </c>
      <c r="I305" s="72">
        <v>0.31111644616727646</v>
      </c>
      <c r="J305" s="72">
        <v>0.30710677067127629</v>
      </c>
      <c r="K305" s="72">
        <v>0.35123723341413171</v>
      </c>
      <c r="L305" s="72">
        <v>0.39774852792959065</v>
      </c>
      <c r="M305" s="72">
        <v>0.48083082717814413</v>
      </c>
      <c r="N305" s="72">
        <v>0.46358061775441195</v>
      </c>
      <c r="O305" s="72">
        <v>0.4042316085026742</v>
      </c>
      <c r="P305" s="72">
        <v>0.4174554536449161</v>
      </c>
      <c r="Q305" s="72">
        <v>0.44704767510608845</v>
      </c>
      <c r="R305" s="72">
        <v>0.57958011856564484</v>
      </c>
      <c r="S305" s="72">
        <v>0.42288254462214309</v>
      </c>
      <c r="T305" s="72">
        <v>0.33622410727120311</v>
      </c>
      <c r="U305" s="72">
        <v>0.49446074400131707</v>
      </c>
      <c r="V305" s="8">
        <v>0.24628210468687764</v>
      </c>
      <c r="W305" s="8">
        <v>0.28230685023093754</v>
      </c>
      <c r="X305" s="8">
        <v>0.29310199083354049</v>
      </c>
      <c r="Y305" s="8">
        <v>0.31799675237421726</v>
      </c>
      <c r="Z305" s="8">
        <v>0.29965445332049234</v>
      </c>
      <c r="AA305" s="8">
        <v>0.29566422699467843</v>
      </c>
      <c r="AB305" s="8">
        <v>0.35150203488837733</v>
      </c>
      <c r="AC305" s="8">
        <v>0.39196356247555503</v>
      </c>
      <c r="AD305" s="8">
        <v>0.47812539878761495</v>
      </c>
      <c r="AE305" s="8">
        <v>0.47566763388913924</v>
      </c>
      <c r="AF305" s="8">
        <v>0.431999928727751</v>
      </c>
      <c r="AG305" s="8">
        <v>0.44444004064241571</v>
      </c>
      <c r="AH305" s="8">
        <v>0.48134533184951622</v>
      </c>
      <c r="AI305" s="8">
        <v>0.63054219703933612</v>
      </c>
      <c r="AJ305" s="8">
        <v>0.49260339088574162</v>
      </c>
      <c r="AK305" s="8">
        <v>0.44711772503600944</v>
      </c>
      <c r="AL305" s="8">
        <v>0.97167637733779955</v>
      </c>
    </row>
    <row r="306" spans="1:38" x14ac:dyDescent="0.45">
      <c r="A306" s="3" t="s">
        <v>219</v>
      </c>
      <c r="B306" s="3" t="s">
        <v>87</v>
      </c>
      <c r="C306" s="3" t="s">
        <v>921</v>
      </c>
      <c r="D306" s="71">
        <v>0.88634000000000002</v>
      </c>
      <c r="E306" s="71">
        <v>1.6590000000000001E-2</v>
      </c>
      <c r="F306" s="71">
        <v>1.8339999999999999E-2</v>
      </c>
      <c r="G306" s="71">
        <v>1.9890000000000001E-2</v>
      </c>
      <c r="H306" s="71">
        <v>2.147E-2</v>
      </c>
      <c r="I306" s="71">
        <v>2.104E-2</v>
      </c>
      <c r="J306" s="71">
        <v>2.128E-2</v>
      </c>
      <c r="K306" s="71">
        <v>2.4039999999999999E-2</v>
      </c>
      <c r="L306" s="71">
        <v>2.6210000000000001E-2</v>
      </c>
      <c r="M306" s="71">
        <v>3.159E-2</v>
      </c>
      <c r="N306" s="71">
        <v>2.9780000000000001E-2</v>
      </c>
      <c r="O306" s="71">
        <v>2.691E-2</v>
      </c>
      <c r="P306" s="71">
        <v>2.6929999999999999E-2</v>
      </c>
      <c r="Q306" s="71">
        <v>2.988E-2</v>
      </c>
      <c r="R306" s="71">
        <v>3.8260000000000002E-2</v>
      </c>
      <c r="S306" s="71">
        <v>2.6509999999999999E-2</v>
      </c>
      <c r="T306" s="71">
        <v>2.146E-2</v>
      </c>
      <c r="U306" s="71">
        <v>3.1440000000000003E-2</v>
      </c>
      <c r="V306" s="65">
        <v>1.5299999999999999E-2</v>
      </c>
      <c r="W306" s="65">
        <v>1.8460000000000001E-2</v>
      </c>
      <c r="X306" s="65">
        <v>1.813E-2</v>
      </c>
      <c r="Y306" s="65">
        <v>1.915E-2</v>
      </c>
      <c r="Z306" s="65">
        <v>1.9699999999999999E-2</v>
      </c>
      <c r="AA306" s="65">
        <v>2.0129999999999999E-2</v>
      </c>
      <c r="AB306" s="65">
        <v>2.231E-2</v>
      </c>
      <c r="AC306" s="65">
        <v>2.3269999999999999E-2</v>
      </c>
      <c r="AD306" s="65">
        <v>2.9479999999999999E-2</v>
      </c>
      <c r="AE306" s="65">
        <v>2.811E-2</v>
      </c>
      <c r="AF306" s="65">
        <v>2.6499999999999999E-2</v>
      </c>
      <c r="AG306" s="65">
        <v>2.7179999999999999E-2</v>
      </c>
      <c r="AH306" s="65">
        <v>3.0769999999999999E-2</v>
      </c>
      <c r="AI306" s="65">
        <v>3.9100000000000003E-2</v>
      </c>
      <c r="AJ306" s="65">
        <v>2.9409999999999999E-2</v>
      </c>
      <c r="AK306" s="65">
        <v>2.7380000000000002E-2</v>
      </c>
      <c r="AL306" s="65">
        <v>6.0339999999999998E-2</v>
      </c>
    </row>
    <row r="307" spans="1:38" x14ac:dyDescent="0.45">
      <c r="A307" s="3" t="s">
        <v>219</v>
      </c>
      <c r="B307" s="3" t="s">
        <v>87</v>
      </c>
      <c r="C307" s="3" t="s">
        <v>922</v>
      </c>
      <c r="D307" s="71">
        <v>2.3168199999999999</v>
      </c>
      <c r="E307" s="71">
        <v>4.6859999999999999E-2</v>
      </c>
      <c r="F307" s="71">
        <v>5.1330000000000001E-2</v>
      </c>
      <c r="G307" s="71">
        <v>5.314E-2</v>
      </c>
      <c r="H307" s="71">
        <v>5.5579999999999997E-2</v>
      </c>
      <c r="I307" s="71">
        <v>5.2470000000000003E-2</v>
      </c>
      <c r="J307" s="71">
        <v>5.4100000000000002E-2</v>
      </c>
      <c r="K307" s="71">
        <v>6.2710000000000002E-2</v>
      </c>
      <c r="L307" s="71">
        <v>6.7900000000000002E-2</v>
      </c>
      <c r="M307" s="71">
        <v>8.3690000000000001E-2</v>
      </c>
      <c r="N307" s="71">
        <v>7.6950000000000005E-2</v>
      </c>
      <c r="O307" s="71">
        <v>6.8250000000000005E-2</v>
      </c>
      <c r="P307" s="71">
        <v>6.7799999999999999E-2</v>
      </c>
      <c r="Q307" s="71">
        <v>7.0959999999999995E-2</v>
      </c>
      <c r="R307" s="71">
        <v>9.4409999999999994E-2</v>
      </c>
      <c r="S307" s="71">
        <v>7.1150000000000005E-2</v>
      </c>
      <c r="T307" s="71">
        <v>5.4940000000000003E-2</v>
      </c>
      <c r="U307" s="71">
        <v>8.2189999999999999E-2</v>
      </c>
      <c r="V307" s="65">
        <v>4.419E-2</v>
      </c>
      <c r="W307" s="65">
        <v>4.9180000000000001E-2</v>
      </c>
      <c r="X307" s="65">
        <v>4.9369999999999997E-2</v>
      </c>
      <c r="Y307" s="65">
        <v>5.4260000000000003E-2</v>
      </c>
      <c r="Z307" s="65">
        <v>4.7710000000000002E-2</v>
      </c>
      <c r="AA307" s="65">
        <v>4.7820000000000001E-2</v>
      </c>
      <c r="AB307" s="65">
        <v>5.7930000000000002E-2</v>
      </c>
      <c r="AC307" s="65">
        <v>6.4490000000000006E-2</v>
      </c>
      <c r="AD307" s="65">
        <v>7.8609999999999999E-2</v>
      </c>
      <c r="AE307" s="65">
        <v>7.4770000000000003E-2</v>
      </c>
      <c r="AF307" s="65">
        <v>6.8349999999999994E-2</v>
      </c>
      <c r="AG307" s="65">
        <v>7.0489999999999997E-2</v>
      </c>
      <c r="AH307" s="65">
        <v>7.4450000000000002E-2</v>
      </c>
      <c r="AI307" s="65">
        <v>0.10549</v>
      </c>
      <c r="AJ307" s="65">
        <v>7.8969999999999999E-2</v>
      </c>
      <c r="AK307" s="65">
        <v>7.399E-2</v>
      </c>
      <c r="AL307" s="65">
        <v>0.16231999999999999</v>
      </c>
    </row>
    <row r="308" spans="1:38" x14ac:dyDescent="0.45">
      <c r="A308" s="3" t="s">
        <v>219</v>
      </c>
      <c r="B308" s="3" t="s">
        <v>87</v>
      </c>
      <c r="C308" s="3" t="s">
        <v>923</v>
      </c>
      <c r="D308" s="71">
        <v>1.6893800000000001</v>
      </c>
      <c r="E308" s="71">
        <v>2.8199999999999999E-2</v>
      </c>
      <c r="F308" s="71">
        <v>3.4459999999999998E-2</v>
      </c>
      <c r="G308" s="71">
        <v>3.4759999999999999E-2</v>
      </c>
      <c r="H308" s="71">
        <v>3.9899999999999998E-2</v>
      </c>
      <c r="I308" s="71">
        <v>3.7139999999999999E-2</v>
      </c>
      <c r="J308" s="71">
        <v>3.8960000000000002E-2</v>
      </c>
      <c r="K308" s="71">
        <v>4.3229999999999998E-2</v>
      </c>
      <c r="L308" s="71">
        <v>4.6359999999999998E-2</v>
      </c>
      <c r="M308" s="71">
        <v>5.629E-2</v>
      </c>
      <c r="N308" s="71">
        <v>5.602E-2</v>
      </c>
      <c r="O308" s="71">
        <v>4.648E-2</v>
      </c>
      <c r="P308" s="71">
        <v>4.7370000000000002E-2</v>
      </c>
      <c r="Q308" s="71">
        <v>5.1549999999999999E-2</v>
      </c>
      <c r="R308" s="71">
        <v>7.5090000000000004E-2</v>
      </c>
      <c r="S308" s="71">
        <v>5.8040000000000001E-2</v>
      </c>
      <c r="T308" s="71">
        <v>4.7280000000000003E-2</v>
      </c>
      <c r="U308" s="71">
        <v>6.3170000000000004E-2</v>
      </c>
      <c r="V308" s="65">
        <v>2.7220000000000001E-2</v>
      </c>
      <c r="W308" s="65">
        <v>3.1469999999999998E-2</v>
      </c>
      <c r="X308" s="65">
        <v>3.3700000000000001E-2</v>
      </c>
      <c r="Y308" s="65">
        <v>3.8289999999999998E-2</v>
      </c>
      <c r="Z308" s="65">
        <v>3.2870000000000003E-2</v>
      </c>
      <c r="AA308" s="65">
        <v>3.2239999999999998E-2</v>
      </c>
      <c r="AB308" s="65">
        <v>3.9260000000000003E-2</v>
      </c>
      <c r="AC308" s="65">
        <v>4.3299999999999998E-2</v>
      </c>
      <c r="AD308" s="65">
        <v>5.6259999999999998E-2</v>
      </c>
      <c r="AE308" s="65">
        <v>5.7250000000000002E-2</v>
      </c>
      <c r="AF308" s="65">
        <v>4.9329999999999999E-2</v>
      </c>
      <c r="AG308" s="65">
        <v>5.0709999999999998E-2</v>
      </c>
      <c r="AH308" s="65">
        <v>5.6390000000000003E-2</v>
      </c>
      <c r="AI308" s="65">
        <v>8.2739999999999994E-2</v>
      </c>
      <c r="AJ308" s="65">
        <v>6.8879999999999997E-2</v>
      </c>
      <c r="AK308" s="65">
        <v>6.0879999999999997E-2</v>
      </c>
      <c r="AL308" s="65">
        <v>0.12429</v>
      </c>
    </row>
    <row r="309" spans="1:38" x14ac:dyDescent="0.45">
      <c r="A309" s="3" t="s">
        <v>219</v>
      </c>
      <c r="B309" s="3" t="s">
        <v>87</v>
      </c>
      <c r="C309" s="3" t="s">
        <v>924</v>
      </c>
      <c r="D309" s="71">
        <v>6.4669499999999998</v>
      </c>
      <c r="E309" s="71">
        <v>0.13108283458646616</v>
      </c>
      <c r="F309" s="71">
        <v>0.14375361654135338</v>
      </c>
      <c r="G309" s="71">
        <v>0.14953491979949876</v>
      </c>
      <c r="H309" s="71">
        <v>0.15840439849624061</v>
      </c>
      <c r="I309" s="71">
        <v>0.15464384461152883</v>
      </c>
      <c r="J309" s="71">
        <v>0.15080433333333332</v>
      </c>
      <c r="K309" s="71">
        <v>0.1699743984962406</v>
      </c>
      <c r="L309" s="71">
        <v>0.19575485463659148</v>
      </c>
      <c r="M309" s="71">
        <v>0.23260654887218046</v>
      </c>
      <c r="N309" s="71">
        <v>0.22614658145363409</v>
      </c>
      <c r="O309" s="71">
        <v>0.18955762406015036</v>
      </c>
      <c r="P309" s="71">
        <v>0.18930032832080201</v>
      </c>
      <c r="Q309" s="71">
        <v>0.19915202255639097</v>
      </c>
      <c r="R309" s="71">
        <v>0.2442031954887218</v>
      </c>
      <c r="S309" s="71">
        <v>0.17651772180451128</v>
      </c>
      <c r="T309" s="71">
        <v>0.13925987218045113</v>
      </c>
      <c r="U309" s="71">
        <v>0.19170290476190477</v>
      </c>
      <c r="V309" s="65">
        <v>0.12383472937000888</v>
      </c>
      <c r="W309" s="65">
        <v>0.13980570984915705</v>
      </c>
      <c r="X309" s="65">
        <v>0.14326778615794145</v>
      </c>
      <c r="Y309" s="65">
        <v>0.15081882431233365</v>
      </c>
      <c r="Z309" s="65">
        <v>0.15709634427684116</v>
      </c>
      <c r="AA309" s="65">
        <v>0.15747628660159715</v>
      </c>
      <c r="AB309" s="65">
        <v>0.18190720940550134</v>
      </c>
      <c r="AC309" s="65">
        <v>0.20335772848269743</v>
      </c>
      <c r="AD309" s="65">
        <v>0.24092118899733805</v>
      </c>
      <c r="AE309" s="65">
        <v>0.23912124667258208</v>
      </c>
      <c r="AF309" s="65">
        <v>0.21183286157941439</v>
      </c>
      <c r="AG309" s="65">
        <v>0.21081511091393079</v>
      </c>
      <c r="AH309" s="65">
        <v>0.21799845607808341</v>
      </c>
      <c r="AI309" s="65">
        <v>0.27247076308784385</v>
      </c>
      <c r="AJ309" s="65">
        <v>0.21256805235137533</v>
      </c>
      <c r="AK309" s="65">
        <v>0.18370560780834072</v>
      </c>
      <c r="AL309" s="65">
        <v>0.37755209405501322</v>
      </c>
    </row>
    <row r="310" spans="1:38" x14ac:dyDescent="0.45">
      <c r="A310" s="3" t="s">
        <v>219</v>
      </c>
      <c r="B310" s="3" t="s">
        <v>87</v>
      </c>
      <c r="C310" s="3" t="s">
        <v>925</v>
      </c>
      <c r="D310" s="71">
        <v>1.4433100000000001</v>
      </c>
      <c r="E310" s="71">
        <v>2.2032186689714781E-2</v>
      </c>
      <c r="F310" s="71">
        <v>2.6892843560933449E-2</v>
      </c>
      <c r="G310" s="71">
        <v>2.9013120138288679E-2</v>
      </c>
      <c r="H310" s="71">
        <v>3.2273405358686259E-2</v>
      </c>
      <c r="I310" s="71">
        <v>2.5582601555747625E-2</v>
      </c>
      <c r="J310" s="71">
        <v>2.4672437337942957E-2</v>
      </c>
      <c r="K310" s="71">
        <v>2.9512834917891095E-2</v>
      </c>
      <c r="L310" s="71">
        <v>3.4563673292999135E-2</v>
      </c>
      <c r="M310" s="71">
        <v>4.2204278305963697E-2</v>
      </c>
      <c r="N310" s="71">
        <v>4.0844036300777875E-2</v>
      </c>
      <c r="O310" s="71">
        <v>4.096398444252377E-2</v>
      </c>
      <c r="P310" s="71">
        <v>4.9065125324114091E-2</v>
      </c>
      <c r="Q310" s="71">
        <v>5.2975652549697494E-2</v>
      </c>
      <c r="R310" s="71">
        <v>6.9436923076923077E-2</v>
      </c>
      <c r="S310" s="71">
        <v>4.8854822817631802E-2</v>
      </c>
      <c r="T310" s="71">
        <v>4.1654235090751945E-2</v>
      </c>
      <c r="U310" s="71">
        <v>7.3477839239412285E-2</v>
      </c>
      <c r="V310" s="65">
        <v>2.0526592382035247E-2</v>
      </c>
      <c r="W310" s="65">
        <v>2.5258632177373508E-2</v>
      </c>
      <c r="X310" s="65">
        <v>2.7289755542922116E-2</v>
      </c>
      <c r="Y310" s="65">
        <v>3.017132234223991E-2</v>
      </c>
      <c r="Z310" s="65">
        <v>2.4138188743604318E-2</v>
      </c>
      <c r="AA310" s="65">
        <v>2.2397804434337691E-2</v>
      </c>
      <c r="AB310" s="65">
        <v>2.9390376350198977E-2</v>
      </c>
      <c r="AC310" s="65">
        <v>3.3192031836270605E-2</v>
      </c>
      <c r="AD310" s="65">
        <v>3.9092859579306423E-2</v>
      </c>
      <c r="AE310" s="65">
        <v>4.2413096077316657E-2</v>
      </c>
      <c r="AF310" s="65">
        <v>4.2033776009096073E-2</v>
      </c>
      <c r="AG310" s="65">
        <v>4.6205815804434336E-2</v>
      </c>
      <c r="AH310" s="65">
        <v>5.5228919840818645E-2</v>
      </c>
      <c r="AI310" s="65">
        <v>6.9012910744741335E-2</v>
      </c>
      <c r="AJ310" s="65">
        <v>5.522738260375213E-2</v>
      </c>
      <c r="AK310" s="65">
        <v>5.6739984081864696E-2</v>
      </c>
      <c r="AL310" s="65">
        <v>0.14097055144968734</v>
      </c>
    </row>
    <row r="311" spans="1:38" x14ac:dyDescent="0.45">
      <c r="A311" s="3" t="s">
        <v>219</v>
      </c>
      <c r="B311" s="3" t="s">
        <v>87</v>
      </c>
      <c r="C311" s="3" t="s">
        <v>926</v>
      </c>
      <c r="D311" s="71">
        <v>1.14059</v>
      </c>
      <c r="E311" s="71">
        <v>1.687E-2</v>
      </c>
      <c r="F311" s="71">
        <v>1.958E-2</v>
      </c>
      <c r="G311" s="71">
        <v>2.2290000000000001E-2</v>
      </c>
      <c r="H311" s="71">
        <v>2.5649999999999999E-2</v>
      </c>
      <c r="I311" s="71">
        <v>2.0240000000000001E-2</v>
      </c>
      <c r="J311" s="71">
        <v>1.729E-2</v>
      </c>
      <c r="K311" s="71">
        <v>2.1770000000000001E-2</v>
      </c>
      <c r="L311" s="71">
        <v>2.6960000000000001E-2</v>
      </c>
      <c r="M311" s="71">
        <v>3.4450000000000001E-2</v>
      </c>
      <c r="N311" s="71">
        <v>3.3840000000000002E-2</v>
      </c>
      <c r="O311" s="71">
        <v>3.2070000000000001E-2</v>
      </c>
      <c r="P311" s="71">
        <v>3.6990000000000002E-2</v>
      </c>
      <c r="Q311" s="71">
        <v>4.2529999999999998E-2</v>
      </c>
      <c r="R311" s="71">
        <v>5.8180000000000003E-2</v>
      </c>
      <c r="S311" s="71">
        <v>4.181E-2</v>
      </c>
      <c r="T311" s="71">
        <v>3.1629999999999998E-2</v>
      </c>
      <c r="U311" s="71">
        <v>5.2479999999999999E-2</v>
      </c>
      <c r="V311" s="65">
        <v>1.5210782934833567E-2</v>
      </c>
      <c r="W311" s="65">
        <v>1.8132508204406938E-2</v>
      </c>
      <c r="X311" s="65">
        <v>2.1344449132676982E-2</v>
      </c>
      <c r="Y311" s="65">
        <v>2.5306605719643695E-2</v>
      </c>
      <c r="Z311" s="65">
        <v>1.8139920300046884E-2</v>
      </c>
      <c r="AA311" s="65">
        <v>1.5600135958743554E-2</v>
      </c>
      <c r="AB311" s="65">
        <v>2.0704449132676984E-2</v>
      </c>
      <c r="AC311" s="65">
        <v>2.4353802156586966E-2</v>
      </c>
      <c r="AD311" s="65">
        <v>3.3761350210970466E-2</v>
      </c>
      <c r="AE311" s="65">
        <v>3.4003291139240506E-2</v>
      </c>
      <c r="AF311" s="65">
        <v>3.3953291139240505E-2</v>
      </c>
      <c r="AG311" s="65">
        <v>3.9039113924050635E-2</v>
      </c>
      <c r="AH311" s="65">
        <v>4.6507955930614152E-2</v>
      </c>
      <c r="AI311" s="65">
        <v>6.1728523206751054E-2</v>
      </c>
      <c r="AJ311" s="65">
        <v>4.7547955930614151E-2</v>
      </c>
      <c r="AK311" s="65">
        <v>4.4422133145804038E-2</v>
      </c>
      <c r="AL311" s="65">
        <v>0.10620373183309892</v>
      </c>
    </row>
    <row r="312" spans="1:38" x14ac:dyDescent="0.45">
      <c r="A312" s="2" t="s">
        <v>217</v>
      </c>
      <c r="B312" s="2" t="s">
        <v>88</v>
      </c>
      <c r="C312" s="2" t="s">
        <v>927</v>
      </c>
      <c r="D312" s="72">
        <v>7.2528899999999998</v>
      </c>
      <c r="E312" s="72">
        <v>0.1272376484735967</v>
      </c>
      <c r="F312" s="72">
        <v>0.14080560834278266</v>
      </c>
      <c r="G312" s="72">
        <v>0.14921851756726701</v>
      </c>
      <c r="H312" s="72">
        <v>0.17177586863571148</v>
      </c>
      <c r="I312" s="72">
        <v>0.15368971183963223</v>
      </c>
      <c r="J312" s="72">
        <v>0.14152578375873015</v>
      </c>
      <c r="K312" s="72">
        <v>0.17305751731147118</v>
      </c>
      <c r="L312" s="72">
        <v>0.20087646872182363</v>
      </c>
      <c r="M312" s="72">
        <v>0.24838108639492781</v>
      </c>
      <c r="N312" s="72">
        <v>0.23551077864099662</v>
      </c>
      <c r="O312" s="72">
        <v>0.20456892328908019</v>
      </c>
      <c r="P312" s="72">
        <v>0.21998773581284622</v>
      </c>
      <c r="Q312" s="72">
        <v>0.24000530541259621</v>
      </c>
      <c r="R312" s="72">
        <v>0.30948752144947722</v>
      </c>
      <c r="S312" s="72">
        <v>0.23869801364512699</v>
      </c>
      <c r="T312" s="72">
        <v>0.1849454356410668</v>
      </c>
      <c r="U312" s="72">
        <v>0.2822380750628668</v>
      </c>
      <c r="V312" s="8">
        <v>0.12256722520892857</v>
      </c>
      <c r="W312" s="8">
        <v>0.13377401146073223</v>
      </c>
      <c r="X312" s="8">
        <v>0.14467807152457962</v>
      </c>
      <c r="Y312" s="8">
        <v>0.16032530264816755</v>
      </c>
      <c r="Z312" s="8">
        <v>0.14480902091324274</v>
      </c>
      <c r="AA312" s="8">
        <v>0.13822716336714813</v>
      </c>
      <c r="AB312" s="8">
        <v>0.17146135963715733</v>
      </c>
      <c r="AC312" s="8">
        <v>0.19643245855105779</v>
      </c>
      <c r="AD312" s="8">
        <v>0.24527351532050704</v>
      </c>
      <c r="AE312" s="8">
        <v>0.2424764329870551</v>
      </c>
      <c r="AF312" s="8">
        <v>0.21657574458179601</v>
      </c>
      <c r="AG312" s="8">
        <v>0.2321200082284684</v>
      </c>
      <c r="AH312" s="8">
        <v>0.25239715835275978</v>
      </c>
      <c r="AI312" s="8">
        <v>0.3322878357299387</v>
      </c>
      <c r="AJ312" s="8">
        <v>0.27808409612268764</v>
      </c>
      <c r="AK312" s="8">
        <v>0.24381082754396546</v>
      </c>
      <c r="AL312" s="8">
        <v>0.57557976782180786</v>
      </c>
    </row>
    <row r="313" spans="1:38" x14ac:dyDescent="0.45">
      <c r="A313" s="3" t="s">
        <v>219</v>
      </c>
      <c r="B313" s="3" t="s">
        <v>88</v>
      </c>
      <c r="C313" s="3" t="s">
        <v>928</v>
      </c>
      <c r="D313" s="71">
        <v>0.48824000000000001</v>
      </c>
      <c r="E313" s="71">
        <v>6.1351487085328314E-3</v>
      </c>
      <c r="F313" s="71">
        <v>7.3892966498418948E-3</v>
      </c>
      <c r="G313" s="71">
        <v>8.0384159026600475E-3</v>
      </c>
      <c r="H313" s="71">
        <v>9.4231128423937095E-3</v>
      </c>
      <c r="I313" s="71">
        <v>8.689897095461134E-3</v>
      </c>
      <c r="J313" s="71">
        <v>7.6467725393483624E-3</v>
      </c>
      <c r="K313" s="71">
        <v>9.8422275869847423E-3</v>
      </c>
      <c r="L313" s="71">
        <v>1.1516607812123068E-2</v>
      </c>
      <c r="M313" s="71">
        <v>1.3152176175937504E-2</v>
      </c>
      <c r="N313" s="71">
        <v>1.4291992229544772E-2</v>
      </c>
      <c r="O313" s="71">
        <v>1.4641167742968999E-2</v>
      </c>
      <c r="P313" s="71">
        <v>1.6386412527414945E-2</v>
      </c>
      <c r="Q313" s="71">
        <v>1.8248325012791333E-2</v>
      </c>
      <c r="R313" s="71">
        <v>2.5340692604807272E-2</v>
      </c>
      <c r="S313" s="71">
        <v>1.9729853473978404E-2</v>
      </c>
      <c r="T313" s="71">
        <v>1.6493168909569689E-2</v>
      </c>
      <c r="U313" s="71">
        <v>2.5054732185641301E-2</v>
      </c>
      <c r="V313" s="65">
        <v>6.1702418287166959E-3</v>
      </c>
      <c r="W313" s="65">
        <v>6.8120689250528539E-3</v>
      </c>
      <c r="X313" s="65">
        <v>7.7739627334852028E-3</v>
      </c>
      <c r="Y313" s="65">
        <v>8.2745020772601215E-3</v>
      </c>
      <c r="Z313" s="65">
        <v>7.5627932112293413E-3</v>
      </c>
      <c r="AA313" s="65">
        <v>7.0507388043683263E-3</v>
      </c>
      <c r="AB313" s="65">
        <v>8.9371477767954191E-3</v>
      </c>
      <c r="AC313" s="65">
        <v>9.5987951531739581E-3</v>
      </c>
      <c r="AD313" s="65">
        <v>1.258821352236505E-2</v>
      </c>
      <c r="AE313" s="65">
        <v>1.338822429370385E-2</v>
      </c>
      <c r="AF313" s="65">
        <v>1.3618639963102301E-2</v>
      </c>
      <c r="AG313" s="65">
        <v>1.532156864056719E-2</v>
      </c>
      <c r="AH313" s="65">
        <v>1.8929891138584291E-2</v>
      </c>
      <c r="AI313" s="65">
        <v>2.6850820598290019E-2</v>
      </c>
      <c r="AJ313" s="65">
        <v>2.2460878968538427E-2</v>
      </c>
      <c r="AK313" s="65">
        <v>2.1475200250988702E-2</v>
      </c>
      <c r="AL313" s="65">
        <v>4.9406312113778265E-2</v>
      </c>
    </row>
    <row r="314" spans="1:38" x14ac:dyDescent="0.45">
      <c r="A314" s="3" t="s">
        <v>219</v>
      </c>
      <c r="B314" s="3" t="s">
        <v>88</v>
      </c>
      <c r="C314" s="3" t="s">
        <v>929</v>
      </c>
      <c r="D314" s="71">
        <v>5.3222800000000001</v>
      </c>
      <c r="E314" s="71">
        <v>0.10029420719648725</v>
      </c>
      <c r="F314" s="71">
        <v>0.10897657028752726</v>
      </c>
      <c r="G314" s="71">
        <v>0.11410803547803615</v>
      </c>
      <c r="H314" s="71">
        <v>0.1288999763510755</v>
      </c>
      <c r="I314" s="71">
        <v>0.11941838392613241</v>
      </c>
      <c r="J314" s="71">
        <v>0.11024882251187923</v>
      </c>
      <c r="K314" s="71">
        <v>0.13180186270066191</v>
      </c>
      <c r="L314" s="71">
        <v>0.15332414084606741</v>
      </c>
      <c r="M314" s="71">
        <v>0.19136977743916919</v>
      </c>
      <c r="N314" s="71">
        <v>0.17999977550774768</v>
      </c>
      <c r="O314" s="71">
        <v>0.15177069023141904</v>
      </c>
      <c r="P314" s="71">
        <v>0.15749888247885471</v>
      </c>
      <c r="Q314" s="71">
        <v>0.16737884608465015</v>
      </c>
      <c r="R314" s="71">
        <v>0.21220901128046113</v>
      </c>
      <c r="S314" s="71">
        <v>0.16666344602128483</v>
      </c>
      <c r="T314" s="71">
        <v>0.12605036023528485</v>
      </c>
      <c r="U314" s="71">
        <v>0.18416721142326137</v>
      </c>
      <c r="V314" s="65">
        <v>9.5742805720840665E-2</v>
      </c>
      <c r="W314" s="65">
        <v>0.10353401025466329</v>
      </c>
      <c r="X314" s="65">
        <v>0.11092364311171578</v>
      </c>
      <c r="Y314" s="65">
        <v>0.12184008389692812</v>
      </c>
      <c r="Z314" s="65">
        <v>0.11488095950373309</v>
      </c>
      <c r="AA314" s="65">
        <v>0.11004121504490566</v>
      </c>
      <c r="AB314" s="65">
        <v>0.13418097279836944</v>
      </c>
      <c r="AC314" s="65">
        <v>0.15441048903957738</v>
      </c>
      <c r="AD314" s="65">
        <v>0.1916392163712885</v>
      </c>
      <c r="AE314" s="65">
        <v>0.18806578918020253</v>
      </c>
      <c r="AF314" s="65">
        <v>0.16456905800077992</v>
      </c>
      <c r="AG314" s="65">
        <v>0.1707893484758545</v>
      </c>
      <c r="AH314" s="65">
        <v>0.17758071225808614</v>
      </c>
      <c r="AI314" s="65">
        <v>0.23270764197189189</v>
      </c>
      <c r="AJ314" s="65">
        <v>0.19690514337945159</v>
      </c>
      <c r="AK314" s="65">
        <v>0.16709411647283606</v>
      </c>
      <c r="AL314" s="65">
        <v>0.3831947945188755</v>
      </c>
    </row>
    <row r="315" spans="1:38" x14ac:dyDescent="0.45">
      <c r="A315" s="3" t="s">
        <v>219</v>
      </c>
      <c r="B315" s="3" t="s">
        <v>88</v>
      </c>
      <c r="C315" s="3" t="s">
        <v>930</v>
      </c>
      <c r="D315" s="71">
        <v>0.56625999999999999</v>
      </c>
      <c r="E315" s="71">
        <v>7.7662593136733609E-3</v>
      </c>
      <c r="F315" s="71">
        <v>9.057091909281936E-3</v>
      </c>
      <c r="G315" s="71">
        <v>1.0768477783194851E-2</v>
      </c>
      <c r="H315" s="71">
        <v>1.5329077218770307E-2</v>
      </c>
      <c r="I315" s="71">
        <v>9.5180276902086351E-3</v>
      </c>
      <c r="J315" s="71">
        <v>9.7773062368311636E-3</v>
      </c>
      <c r="K315" s="71">
        <v>1.257965334490266E-2</v>
      </c>
      <c r="L315" s="71">
        <v>1.3301964062491929E-2</v>
      </c>
      <c r="M315" s="71">
        <v>1.5844401957628627E-2</v>
      </c>
      <c r="N315" s="71">
        <v>1.5454004928407625E-2</v>
      </c>
      <c r="O315" s="71">
        <v>1.4432322707312621E-2</v>
      </c>
      <c r="P315" s="71">
        <v>1.8205556830709322E-2</v>
      </c>
      <c r="Q315" s="71">
        <v>2.1380137569520393E-2</v>
      </c>
      <c r="R315" s="71">
        <v>2.8248629956436375E-2</v>
      </c>
      <c r="S315" s="71">
        <v>2.0717955407115823E-2</v>
      </c>
      <c r="T315" s="71">
        <v>1.7325991448802674E-2</v>
      </c>
      <c r="U315" s="71">
        <v>3.1423141634711688E-2</v>
      </c>
      <c r="V315" s="65">
        <v>7.9307821427421106E-3</v>
      </c>
      <c r="W315" s="65">
        <v>8.8831914371106397E-3</v>
      </c>
      <c r="X315" s="65">
        <v>9.5742863683579045E-3</v>
      </c>
      <c r="Y315" s="65">
        <v>1.2864997305316896E-2</v>
      </c>
      <c r="Z315" s="65">
        <v>9.0400823605552832E-3</v>
      </c>
      <c r="AA315" s="65">
        <v>8.2599270917043111E-3</v>
      </c>
      <c r="AB315" s="65">
        <v>1.0535216532932332E-2</v>
      </c>
      <c r="AC315" s="65">
        <v>1.1826386773654135E-2</v>
      </c>
      <c r="AD315" s="65">
        <v>1.4477957117645953E-2</v>
      </c>
      <c r="AE315" s="65">
        <v>1.4921376321305966E-2</v>
      </c>
      <c r="AF315" s="65">
        <v>1.4309201946696834E-2</v>
      </c>
      <c r="AG315" s="65">
        <v>1.7274923771764542E-2</v>
      </c>
      <c r="AH315" s="65">
        <v>2.1680630640394882E-2</v>
      </c>
      <c r="AI315" s="65">
        <v>2.7179066751349422E-2</v>
      </c>
      <c r="AJ315" s="65">
        <v>2.2660721337705698E-2</v>
      </c>
      <c r="AK315" s="65">
        <v>2.2463739837800985E-2</v>
      </c>
      <c r="AL315" s="65">
        <v>6.1247512262962107E-2</v>
      </c>
    </row>
    <row r="316" spans="1:38" x14ac:dyDescent="0.45">
      <c r="A316" s="3" t="s">
        <v>219</v>
      </c>
      <c r="B316" s="3" t="s">
        <v>88</v>
      </c>
      <c r="C316" s="3" t="s">
        <v>931</v>
      </c>
      <c r="D316" s="71">
        <v>0.87611000000000006</v>
      </c>
      <c r="E316" s="71">
        <v>1.3042033254903256E-2</v>
      </c>
      <c r="F316" s="71">
        <v>1.5382649496131565E-2</v>
      </c>
      <c r="G316" s="71">
        <v>1.6303588403375941E-2</v>
      </c>
      <c r="H316" s="71">
        <v>1.8123702223471958E-2</v>
      </c>
      <c r="I316" s="71">
        <v>1.6063403127829994E-2</v>
      </c>
      <c r="J316" s="71">
        <v>1.3852882470671424E-2</v>
      </c>
      <c r="K316" s="71">
        <v>1.8833773678921882E-2</v>
      </c>
      <c r="L316" s="71">
        <v>2.27337560011413E-2</v>
      </c>
      <c r="M316" s="71">
        <v>2.8014730822192541E-2</v>
      </c>
      <c r="N316" s="71">
        <v>2.5765005975296594E-2</v>
      </c>
      <c r="O316" s="71">
        <v>2.3724742607379595E-2</v>
      </c>
      <c r="P316" s="71">
        <v>2.7896883975867245E-2</v>
      </c>
      <c r="Q316" s="71">
        <v>3.2997996745634306E-2</v>
      </c>
      <c r="R316" s="71">
        <v>4.3689187607772434E-2</v>
      </c>
      <c r="S316" s="71">
        <v>3.1586758742747974E-2</v>
      </c>
      <c r="T316" s="71">
        <v>2.5075915047409535E-2</v>
      </c>
      <c r="U316" s="71">
        <v>4.1592989819252454E-2</v>
      </c>
      <c r="V316" s="65">
        <v>1.2723395516629103E-2</v>
      </c>
      <c r="W316" s="65">
        <v>1.454474084390547E-2</v>
      </c>
      <c r="X316" s="65">
        <v>1.6406179311020747E-2</v>
      </c>
      <c r="Y316" s="65">
        <v>1.7345719368662384E-2</v>
      </c>
      <c r="Z316" s="65">
        <v>1.3325185837725E-2</v>
      </c>
      <c r="AA316" s="65">
        <v>1.2875282426169836E-2</v>
      </c>
      <c r="AB316" s="65">
        <v>1.7808022529060115E-2</v>
      </c>
      <c r="AC316" s="65">
        <v>2.0596787584652283E-2</v>
      </c>
      <c r="AD316" s="65">
        <v>2.6568128309207597E-2</v>
      </c>
      <c r="AE316" s="65">
        <v>2.6101043191842786E-2</v>
      </c>
      <c r="AF316" s="65">
        <v>2.4078844671216876E-2</v>
      </c>
      <c r="AG316" s="65">
        <v>2.8734167340282148E-2</v>
      </c>
      <c r="AH316" s="65">
        <v>3.4205924315694455E-2</v>
      </c>
      <c r="AI316" s="65">
        <v>4.5550306408407452E-2</v>
      </c>
      <c r="AJ316" s="65">
        <v>3.6057352436991957E-2</v>
      </c>
      <c r="AK316" s="65">
        <v>3.2777770982339749E-2</v>
      </c>
      <c r="AL316" s="65">
        <v>8.1731148926192043E-2</v>
      </c>
    </row>
    <row r="317" spans="1:38" x14ac:dyDescent="0.45">
      <c r="A317" s="2" t="s">
        <v>217</v>
      </c>
      <c r="B317" s="2" t="s">
        <v>89</v>
      </c>
      <c r="C317" s="2" t="s">
        <v>932</v>
      </c>
      <c r="D317" s="72">
        <v>51.307729999999999</v>
      </c>
      <c r="E317" s="72">
        <v>1.1568728357788722</v>
      </c>
      <c r="F317" s="72">
        <v>1.2141774345205569</v>
      </c>
      <c r="G317" s="72">
        <v>1.1793659648720418</v>
      </c>
      <c r="H317" s="72">
        <v>1.2449683542983321</v>
      </c>
      <c r="I317" s="72">
        <v>1.3352928322647186</v>
      </c>
      <c r="J317" s="72">
        <v>1.3175015467821687</v>
      </c>
      <c r="K317" s="72">
        <v>1.5075898115048441</v>
      </c>
      <c r="L317" s="72">
        <v>1.6599624426036199</v>
      </c>
      <c r="M317" s="72">
        <v>1.8608557427563763</v>
      </c>
      <c r="N317" s="72">
        <v>1.7740937488462165</v>
      </c>
      <c r="O317" s="72">
        <v>1.4751515782087137</v>
      </c>
      <c r="P317" s="72">
        <v>1.453105131756701</v>
      </c>
      <c r="Q317" s="72">
        <v>1.5404785531154281</v>
      </c>
      <c r="R317" s="72">
        <v>1.9031875891878904</v>
      </c>
      <c r="S317" s="72">
        <v>1.3373022157895778</v>
      </c>
      <c r="T317" s="72">
        <v>1.0748250241022548</v>
      </c>
      <c r="U317" s="72">
        <v>1.3590791936116882</v>
      </c>
      <c r="V317" s="8">
        <v>1.096913460515337</v>
      </c>
      <c r="W317" s="8">
        <v>1.1563674769637058</v>
      </c>
      <c r="X317" s="8">
        <v>1.1234567694309716</v>
      </c>
      <c r="Y317" s="8">
        <v>1.1921087835137836</v>
      </c>
      <c r="Z317" s="8">
        <v>1.3353338035077975</v>
      </c>
      <c r="AA317" s="8">
        <v>1.3611531862606667</v>
      </c>
      <c r="AB317" s="8">
        <v>1.547069961001591</v>
      </c>
      <c r="AC317" s="8">
        <v>1.6923310984257391</v>
      </c>
      <c r="AD317" s="8">
        <v>1.8895652331471897</v>
      </c>
      <c r="AE317" s="8">
        <v>1.8276351879859816</v>
      </c>
      <c r="AF317" s="8">
        <v>1.5744833427223752</v>
      </c>
      <c r="AG317" s="8">
        <v>1.5480303344923887</v>
      </c>
      <c r="AH317" s="8">
        <v>1.6465137491703303</v>
      </c>
      <c r="AI317" s="8">
        <v>2.1010994353905112</v>
      </c>
      <c r="AJ317" s="8">
        <v>1.6012391924096527</v>
      </c>
      <c r="AK317" s="8">
        <v>1.4402501302144175</v>
      </c>
      <c r="AL317" s="8">
        <v>2.7803688548475605</v>
      </c>
    </row>
    <row r="318" spans="1:38" x14ac:dyDescent="0.45">
      <c r="A318" s="3" t="s">
        <v>219</v>
      </c>
      <c r="B318" s="3" t="s">
        <v>89</v>
      </c>
      <c r="C318" s="3" t="s">
        <v>933</v>
      </c>
      <c r="D318" s="71">
        <v>16.297899999999998</v>
      </c>
      <c r="E318" s="71">
        <v>0.39139000000000002</v>
      </c>
      <c r="F318" s="71">
        <v>0.38577</v>
      </c>
      <c r="G318" s="71">
        <v>0.36342000000000002</v>
      </c>
      <c r="H318" s="71">
        <v>0.38239000000000001</v>
      </c>
      <c r="I318" s="71">
        <v>0.47846</v>
      </c>
      <c r="J318" s="71">
        <v>0.49723000000000001</v>
      </c>
      <c r="K318" s="71">
        <v>0.55325000000000002</v>
      </c>
      <c r="L318" s="71">
        <v>0.58942000000000005</v>
      </c>
      <c r="M318" s="71">
        <v>0.63961999999999997</v>
      </c>
      <c r="N318" s="71">
        <v>0.60699000000000003</v>
      </c>
      <c r="O318" s="71">
        <v>0.49669000000000002</v>
      </c>
      <c r="P318" s="71">
        <v>0.44928000000000001</v>
      </c>
      <c r="Q318" s="71">
        <v>0.43890000000000001</v>
      </c>
      <c r="R318" s="71">
        <v>0.51217000000000001</v>
      </c>
      <c r="S318" s="71">
        <v>0.35643000000000002</v>
      </c>
      <c r="T318" s="71">
        <v>0.26587</v>
      </c>
      <c r="U318" s="71">
        <v>0.32995000000000002</v>
      </c>
      <c r="V318" s="65">
        <v>0.36771999999999999</v>
      </c>
      <c r="W318" s="65">
        <v>0.36795</v>
      </c>
      <c r="X318" s="65">
        <v>0.34678999999999999</v>
      </c>
      <c r="Y318" s="65">
        <v>0.37003999999999998</v>
      </c>
      <c r="Z318" s="65">
        <v>0.50751999999999997</v>
      </c>
      <c r="AA318" s="65">
        <v>0.55023999999999995</v>
      </c>
      <c r="AB318" s="65">
        <v>0.59521999999999997</v>
      </c>
      <c r="AC318" s="65">
        <v>0.62553000000000003</v>
      </c>
      <c r="AD318" s="65">
        <v>0.67157999999999995</v>
      </c>
      <c r="AE318" s="65">
        <v>0.63729999999999998</v>
      </c>
      <c r="AF318" s="65">
        <v>0.52703</v>
      </c>
      <c r="AG318" s="65">
        <v>0.47372999999999998</v>
      </c>
      <c r="AH318" s="65">
        <v>0.47204000000000002</v>
      </c>
      <c r="AI318" s="65">
        <v>0.57032000000000005</v>
      </c>
      <c r="AJ318" s="65">
        <v>0.43156</v>
      </c>
      <c r="AK318" s="65">
        <v>0.37042000000000003</v>
      </c>
      <c r="AL318" s="65">
        <v>0.67567999999999995</v>
      </c>
    </row>
    <row r="319" spans="1:38" x14ac:dyDescent="0.45">
      <c r="A319" s="3" t="s">
        <v>219</v>
      </c>
      <c r="B319" s="3" t="s">
        <v>89</v>
      </c>
      <c r="C319" s="3" t="s">
        <v>934</v>
      </c>
      <c r="D319" s="71">
        <v>2.8993600000000002</v>
      </c>
      <c r="E319" s="71">
        <v>7.9600000000000004E-2</v>
      </c>
      <c r="F319" s="71">
        <v>8.6370000000000002E-2</v>
      </c>
      <c r="G319" s="71">
        <v>8.0079999999999998E-2</v>
      </c>
      <c r="H319" s="71">
        <v>7.2069999999999995E-2</v>
      </c>
      <c r="I319" s="71">
        <v>6.6449999999999995E-2</v>
      </c>
      <c r="J319" s="71">
        <v>6.9459999999999994E-2</v>
      </c>
      <c r="K319" s="71">
        <v>9.0060000000000001E-2</v>
      </c>
      <c r="L319" s="71">
        <v>0.10632999999999999</v>
      </c>
      <c r="M319" s="71">
        <v>0.12579000000000001</v>
      </c>
      <c r="N319" s="71">
        <v>0.10922</v>
      </c>
      <c r="O319" s="71">
        <v>7.8609999999999999E-2</v>
      </c>
      <c r="P319" s="71">
        <v>7.7240000000000003E-2</v>
      </c>
      <c r="Q319" s="71">
        <v>8.2159999999999997E-2</v>
      </c>
      <c r="R319" s="71">
        <v>0.10100000000000001</v>
      </c>
      <c r="S319" s="71">
        <v>7.2059999999999999E-2</v>
      </c>
      <c r="T319" s="71">
        <v>5.3699999999999998E-2</v>
      </c>
      <c r="U319" s="71">
        <v>5.7239999999999999E-2</v>
      </c>
      <c r="V319" s="65">
        <v>7.5319999999999998E-2</v>
      </c>
      <c r="W319" s="65">
        <v>8.3119999999999999E-2</v>
      </c>
      <c r="X319" s="65">
        <v>7.6050000000000006E-2</v>
      </c>
      <c r="Y319" s="65">
        <v>7.1029999999999996E-2</v>
      </c>
      <c r="Z319" s="65">
        <v>6.8669999999999995E-2</v>
      </c>
      <c r="AA319" s="65">
        <v>7.1739999999999998E-2</v>
      </c>
      <c r="AB319" s="65">
        <v>9.3539999999999998E-2</v>
      </c>
      <c r="AC319" s="65">
        <v>0.1086</v>
      </c>
      <c r="AD319" s="65">
        <v>0.12053999999999999</v>
      </c>
      <c r="AE319" s="65">
        <v>0.10173</v>
      </c>
      <c r="AF319" s="65">
        <v>7.9769999999999994E-2</v>
      </c>
      <c r="AG319" s="65">
        <v>8.0769999999999995E-2</v>
      </c>
      <c r="AH319" s="65">
        <v>8.8230000000000003E-2</v>
      </c>
      <c r="AI319" s="65">
        <v>0.11025</v>
      </c>
      <c r="AJ319" s="65">
        <v>8.1119999999999998E-2</v>
      </c>
      <c r="AK319" s="65">
        <v>6.7089999999999997E-2</v>
      </c>
      <c r="AL319" s="65">
        <v>0.11434999999999999</v>
      </c>
    </row>
    <row r="320" spans="1:38" x14ac:dyDescent="0.45">
      <c r="A320" s="3" t="s">
        <v>219</v>
      </c>
      <c r="B320" s="3" t="s">
        <v>89</v>
      </c>
      <c r="C320" s="3" t="s">
        <v>935</v>
      </c>
      <c r="D320" s="71">
        <v>1.6039600000000001</v>
      </c>
      <c r="E320" s="71">
        <v>4.0469999999999999E-2</v>
      </c>
      <c r="F320" s="71">
        <v>4.156E-2</v>
      </c>
      <c r="G320" s="71">
        <v>3.7769999999999998E-2</v>
      </c>
      <c r="H320" s="71">
        <v>3.5880000000000002E-2</v>
      </c>
      <c r="I320" s="71">
        <v>3.4340000000000002E-2</v>
      </c>
      <c r="J320" s="71">
        <v>3.5540000000000002E-2</v>
      </c>
      <c r="K320" s="71">
        <v>4.8430000000000001E-2</v>
      </c>
      <c r="L320" s="71">
        <v>5.423E-2</v>
      </c>
      <c r="M320" s="71">
        <v>5.3359999999999998E-2</v>
      </c>
      <c r="N320" s="71">
        <v>4.8680000000000001E-2</v>
      </c>
      <c r="O320" s="71">
        <v>4.0930000000000001E-2</v>
      </c>
      <c r="P320" s="71">
        <v>4.4639999999999999E-2</v>
      </c>
      <c r="Q320" s="71">
        <v>5.108E-2</v>
      </c>
      <c r="R320" s="71">
        <v>6.3439999999999996E-2</v>
      </c>
      <c r="S320" s="71">
        <v>4.6429999999999999E-2</v>
      </c>
      <c r="T320" s="71">
        <v>3.8330000000000003E-2</v>
      </c>
      <c r="U320" s="71">
        <v>4.5499999999999999E-2</v>
      </c>
      <c r="V320" s="65">
        <v>3.8059999999999997E-2</v>
      </c>
      <c r="W320" s="65">
        <v>3.9919999999999997E-2</v>
      </c>
      <c r="X320" s="65">
        <v>3.5560000000000001E-2</v>
      </c>
      <c r="Y320" s="65">
        <v>3.5779999999999999E-2</v>
      </c>
      <c r="Z320" s="65">
        <v>3.6670000000000001E-2</v>
      </c>
      <c r="AA320" s="65">
        <v>3.9449999999999999E-2</v>
      </c>
      <c r="AB320" s="65">
        <v>4.9160000000000002E-2</v>
      </c>
      <c r="AC320" s="65">
        <v>5.2659999999999998E-2</v>
      </c>
      <c r="AD320" s="65">
        <v>5.4600000000000003E-2</v>
      </c>
      <c r="AE320" s="65">
        <v>5.2229999999999999E-2</v>
      </c>
      <c r="AF320" s="65">
        <v>4.6030000000000001E-2</v>
      </c>
      <c r="AG320" s="65">
        <v>5.0229999999999997E-2</v>
      </c>
      <c r="AH320" s="65">
        <v>5.8130000000000001E-2</v>
      </c>
      <c r="AI320" s="65">
        <v>6.9290000000000004E-2</v>
      </c>
      <c r="AJ320" s="65">
        <v>5.3260000000000002E-2</v>
      </c>
      <c r="AK320" s="65">
        <v>4.4389999999999999E-2</v>
      </c>
      <c r="AL320" s="65">
        <v>8.7929999999999994E-2</v>
      </c>
    </row>
    <row r="321" spans="1:38" x14ac:dyDescent="0.45">
      <c r="A321" s="3" t="s">
        <v>219</v>
      </c>
      <c r="B321" s="3" t="s">
        <v>89</v>
      </c>
      <c r="C321" s="3" t="s">
        <v>936</v>
      </c>
      <c r="D321" s="71">
        <v>4.3952999999999998</v>
      </c>
      <c r="E321" s="71">
        <v>0.10817</v>
      </c>
      <c r="F321" s="71">
        <v>0.11996</v>
      </c>
      <c r="G321" s="71">
        <v>0.11851</v>
      </c>
      <c r="H321" s="71">
        <v>0.12281</v>
      </c>
      <c r="I321" s="71">
        <v>0.10983</v>
      </c>
      <c r="J321" s="71">
        <v>0.10349</v>
      </c>
      <c r="K321" s="71">
        <v>0.12548999999999999</v>
      </c>
      <c r="L321" s="71">
        <v>0.14624000000000001</v>
      </c>
      <c r="M321" s="71">
        <v>0.17377000000000001</v>
      </c>
      <c r="N321" s="71">
        <v>0.16768</v>
      </c>
      <c r="O321" s="71">
        <v>0.13528999999999999</v>
      </c>
      <c r="P321" s="71">
        <v>0.12395</v>
      </c>
      <c r="Q321" s="71">
        <v>0.12567</v>
      </c>
      <c r="R321" s="71">
        <v>0.14817</v>
      </c>
      <c r="S321" s="71">
        <v>0.10996</v>
      </c>
      <c r="T321" s="71">
        <v>8.2350000000000007E-2</v>
      </c>
      <c r="U321" s="71">
        <v>9.4780000000000003E-2</v>
      </c>
      <c r="V321" s="65">
        <v>0.10549</v>
      </c>
      <c r="W321" s="65">
        <v>0.11419</v>
      </c>
      <c r="X321" s="65">
        <v>0.11092</v>
      </c>
      <c r="Y321" s="65">
        <v>0.11584</v>
      </c>
      <c r="Z321" s="65">
        <v>0.11071</v>
      </c>
      <c r="AA321" s="65">
        <v>0.10852000000000001</v>
      </c>
      <c r="AB321" s="65">
        <v>0.13178999999999999</v>
      </c>
      <c r="AC321" s="65">
        <v>0.15437000000000001</v>
      </c>
      <c r="AD321" s="65">
        <v>0.18003</v>
      </c>
      <c r="AE321" s="65">
        <v>0.17352000000000001</v>
      </c>
      <c r="AF321" s="65">
        <v>0.14563000000000001</v>
      </c>
      <c r="AG321" s="65">
        <v>0.13184000000000001</v>
      </c>
      <c r="AH321" s="65">
        <v>0.13517999999999999</v>
      </c>
      <c r="AI321" s="65">
        <v>0.16550000000000001</v>
      </c>
      <c r="AJ321" s="65">
        <v>0.12282</v>
      </c>
      <c r="AK321" s="65">
        <v>0.10150000000000001</v>
      </c>
      <c r="AL321" s="65">
        <v>0.17133000000000001</v>
      </c>
    </row>
    <row r="322" spans="1:38" x14ac:dyDescent="0.45">
      <c r="A322" s="3" t="s">
        <v>219</v>
      </c>
      <c r="B322" s="3" t="s">
        <v>89</v>
      </c>
      <c r="C322" s="3" t="s">
        <v>937</v>
      </c>
      <c r="D322" s="71">
        <v>0.85928000000000004</v>
      </c>
      <c r="E322" s="71">
        <v>1.7490298804780879E-2</v>
      </c>
      <c r="F322" s="71">
        <v>1.8770408366533865E-2</v>
      </c>
      <c r="G322" s="71">
        <v>1.8600358565737052E-2</v>
      </c>
      <c r="H322" s="71">
        <v>2.1580488047808766E-2</v>
      </c>
      <c r="I322" s="71">
        <v>1.9410418326693227E-2</v>
      </c>
      <c r="J322" s="71">
        <v>1.7850358565737051E-2</v>
      </c>
      <c r="K322" s="71">
        <v>2.1400408366533865E-2</v>
      </c>
      <c r="L322" s="71">
        <v>2.5360348605577687E-2</v>
      </c>
      <c r="M322" s="71">
        <v>2.7590507968127492E-2</v>
      </c>
      <c r="N322" s="71">
        <v>2.6150478087649403E-2</v>
      </c>
      <c r="O322" s="71">
        <v>2.2730547808764941E-2</v>
      </c>
      <c r="P322" s="71">
        <v>2.5750727091633466E-2</v>
      </c>
      <c r="Q322" s="71">
        <v>3.1321175298804786E-2</v>
      </c>
      <c r="R322" s="71">
        <v>3.8241155378486054E-2</v>
      </c>
      <c r="S322" s="71">
        <v>2.6130607569721114E-2</v>
      </c>
      <c r="T322" s="71">
        <v>2.0040597609561752E-2</v>
      </c>
      <c r="U322" s="71">
        <v>2.840111553784861E-2</v>
      </c>
      <c r="V322" s="65">
        <v>1.6840616966580978E-2</v>
      </c>
      <c r="W322" s="65">
        <v>1.8771002570694088E-2</v>
      </c>
      <c r="X322" s="65">
        <v>1.7680976863753212E-2</v>
      </c>
      <c r="Y322" s="65">
        <v>2.0381028277634963E-2</v>
      </c>
      <c r="Z322" s="65">
        <v>1.9391053984575836E-2</v>
      </c>
      <c r="AA322" s="65">
        <v>1.8431053984575837E-2</v>
      </c>
      <c r="AB322" s="65">
        <v>2.1360976863753212E-2</v>
      </c>
      <c r="AC322" s="65">
        <v>2.4820874035989718E-2</v>
      </c>
      <c r="AD322" s="65">
        <v>2.6591028277634959E-2</v>
      </c>
      <c r="AE322" s="65">
        <v>2.5391208226221079E-2</v>
      </c>
      <c r="AF322" s="65">
        <v>2.4951311053984578E-2</v>
      </c>
      <c r="AG322" s="65">
        <v>2.6842107969151669E-2</v>
      </c>
      <c r="AH322" s="65">
        <v>3.2972493573264781E-2</v>
      </c>
      <c r="AI322" s="65">
        <v>4.0322544987146533E-2</v>
      </c>
      <c r="AJ322" s="65">
        <v>2.9251825192802058E-2</v>
      </c>
      <c r="AK322" s="65">
        <v>2.662221079691517E-2</v>
      </c>
      <c r="AL322" s="65">
        <v>6.1837686375321325E-2</v>
      </c>
    </row>
    <row r="323" spans="1:38" x14ac:dyDescent="0.45">
      <c r="A323" s="3" t="s">
        <v>219</v>
      </c>
      <c r="B323" s="3" t="s">
        <v>89</v>
      </c>
      <c r="C323" s="3" t="s">
        <v>938</v>
      </c>
      <c r="D323" s="71">
        <v>4.6112000000000002</v>
      </c>
      <c r="E323" s="71">
        <v>0.10521999999999999</v>
      </c>
      <c r="F323" s="71">
        <v>0.11126</v>
      </c>
      <c r="G323" s="71">
        <v>0.10778</v>
      </c>
      <c r="H323" s="71">
        <v>0.11985</v>
      </c>
      <c r="I323" s="71">
        <v>0.1226</v>
      </c>
      <c r="J323" s="71">
        <v>0.11038000000000001</v>
      </c>
      <c r="K323" s="71">
        <v>0.12556</v>
      </c>
      <c r="L323" s="71">
        <v>0.14038999999999999</v>
      </c>
      <c r="M323" s="71">
        <v>0.15853</v>
      </c>
      <c r="N323" s="71">
        <v>0.15328</v>
      </c>
      <c r="O323" s="71">
        <v>0.13497999999999999</v>
      </c>
      <c r="P323" s="71">
        <v>0.13220000000000001</v>
      </c>
      <c r="Q323" s="71">
        <v>0.14363000000000001</v>
      </c>
      <c r="R323" s="71">
        <v>0.17491999999999999</v>
      </c>
      <c r="S323" s="71">
        <v>0.11905</v>
      </c>
      <c r="T323" s="71">
        <v>0.10009</v>
      </c>
      <c r="U323" s="71">
        <v>0.13073000000000001</v>
      </c>
      <c r="V323" s="65">
        <v>9.9419999999999994E-2</v>
      </c>
      <c r="W323" s="65">
        <v>0.10441</v>
      </c>
      <c r="X323" s="65">
        <v>0.1041</v>
      </c>
      <c r="Y323" s="65">
        <v>0.11498999999999999</v>
      </c>
      <c r="Z323" s="65">
        <v>0.12177</v>
      </c>
      <c r="AA323" s="65">
        <v>0.11536</v>
      </c>
      <c r="AB323" s="65">
        <v>0.12845999999999999</v>
      </c>
      <c r="AC323" s="65">
        <v>0.14276</v>
      </c>
      <c r="AD323" s="65">
        <v>0.16127</v>
      </c>
      <c r="AE323" s="65">
        <v>0.15892999999999999</v>
      </c>
      <c r="AF323" s="65">
        <v>0.14537</v>
      </c>
      <c r="AG323" s="65">
        <v>0.14294999999999999</v>
      </c>
      <c r="AH323" s="65">
        <v>0.15143999999999999</v>
      </c>
      <c r="AI323" s="65">
        <v>0.18855</v>
      </c>
      <c r="AJ323" s="65">
        <v>0.14621000000000001</v>
      </c>
      <c r="AK323" s="65">
        <v>0.13378000000000001</v>
      </c>
      <c r="AL323" s="65">
        <v>0.26097999999999999</v>
      </c>
    </row>
    <row r="324" spans="1:38" x14ac:dyDescent="0.45">
      <c r="A324" s="3" t="s">
        <v>219</v>
      </c>
      <c r="B324" s="3" t="s">
        <v>89</v>
      </c>
      <c r="C324" s="3" t="s">
        <v>939</v>
      </c>
      <c r="D324" s="71">
        <v>1.3378399999999999</v>
      </c>
      <c r="E324" s="71">
        <v>2.8139999999999998E-2</v>
      </c>
      <c r="F324" s="71">
        <v>3.092E-2</v>
      </c>
      <c r="G324" s="71">
        <v>3.0609999999999998E-2</v>
      </c>
      <c r="H324" s="71">
        <v>3.3419999999999998E-2</v>
      </c>
      <c r="I324" s="71">
        <v>3.1220000000000001E-2</v>
      </c>
      <c r="J324" s="71">
        <v>3.0190000000000002E-2</v>
      </c>
      <c r="K324" s="71">
        <v>3.6200000000000003E-2</v>
      </c>
      <c r="L324" s="71">
        <v>3.8719999999999997E-2</v>
      </c>
      <c r="M324" s="71">
        <v>4.1230000000000003E-2</v>
      </c>
      <c r="N324" s="71">
        <v>4.113E-2</v>
      </c>
      <c r="O324" s="71">
        <v>3.832E-2</v>
      </c>
      <c r="P324" s="71">
        <v>4.1689999999999998E-2</v>
      </c>
      <c r="Q324" s="71">
        <v>4.6530000000000002E-2</v>
      </c>
      <c r="R324" s="71">
        <v>5.4140000000000001E-2</v>
      </c>
      <c r="S324" s="71">
        <v>3.6729999999999999E-2</v>
      </c>
      <c r="T324" s="71">
        <v>3.1879999999999999E-2</v>
      </c>
      <c r="U324" s="71">
        <v>4.6580000000000003E-2</v>
      </c>
      <c r="V324" s="65">
        <v>2.7820000000000001E-2</v>
      </c>
      <c r="W324" s="65">
        <v>2.8570000000000002E-2</v>
      </c>
      <c r="X324" s="65">
        <v>2.903E-2</v>
      </c>
      <c r="Y324" s="65">
        <v>3.2219999999999999E-2</v>
      </c>
      <c r="Z324" s="65">
        <v>3.2070000000000001E-2</v>
      </c>
      <c r="AA324" s="65">
        <v>3.056E-2</v>
      </c>
      <c r="AB324" s="65">
        <v>3.4909999999999997E-2</v>
      </c>
      <c r="AC324" s="65">
        <v>3.637E-2</v>
      </c>
      <c r="AD324" s="65">
        <v>4.1480000000000003E-2</v>
      </c>
      <c r="AE324" s="65">
        <v>4.1660000000000003E-2</v>
      </c>
      <c r="AF324" s="65">
        <v>4.0840000000000001E-2</v>
      </c>
      <c r="AG324" s="65">
        <v>4.3060000000000001E-2</v>
      </c>
      <c r="AH324" s="65">
        <v>4.7019999999999999E-2</v>
      </c>
      <c r="AI324" s="65">
        <v>5.6660000000000002E-2</v>
      </c>
      <c r="AJ324" s="65">
        <v>4.2419999999999999E-2</v>
      </c>
      <c r="AK324" s="65">
        <v>4.2070000000000003E-2</v>
      </c>
      <c r="AL324" s="65">
        <v>9.3429999999999999E-2</v>
      </c>
    </row>
    <row r="325" spans="1:38" x14ac:dyDescent="0.45">
      <c r="A325" s="3" t="s">
        <v>219</v>
      </c>
      <c r="B325" s="3" t="s">
        <v>89</v>
      </c>
      <c r="C325" s="3" t="s">
        <v>940</v>
      </c>
      <c r="D325" s="71">
        <v>2.2181199999999999</v>
      </c>
      <c r="E325" s="71">
        <v>3.8600000000000002E-2</v>
      </c>
      <c r="F325" s="71">
        <v>4.5289999999999997E-2</v>
      </c>
      <c r="G325" s="71">
        <v>4.5780000000000001E-2</v>
      </c>
      <c r="H325" s="71">
        <v>5.1299999999999998E-2</v>
      </c>
      <c r="I325" s="71">
        <v>4.5940000000000002E-2</v>
      </c>
      <c r="J325" s="71">
        <v>4.5789999999999997E-2</v>
      </c>
      <c r="K325" s="71">
        <v>5.2389999999999999E-2</v>
      </c>
      <c r="L325" s="71">
        <v>5.6980000000000003E-2</v>
      </c>
      <c r="M325" s="71">
        <v>6.4360000000000001E-2</v>
      </c>
      <c r="N325" s="71">
        <v>6.4250000000000002E-2</v>
      </c>
      <c r="O325" s="71">
        <v>6.3009999999999997E-2</v>
      </c>
      <c r="P325" s="71">
        <v>6.9889999999999994E-2</v>
      </c>
      <c r="Q325" s="71">
        <v>7.9159999999999994E-2</v>
      </c>
      <c r="R325" s="71">
        <v>0.1004</v>
      </c>
      <c r="S325" s="71">
        <v>6.9489999999999996E-2</v>
      </c>
      <c r="T325" s="71">
        <v>5.8439999999999999E-2</v>
      </c>
      <c r="U325" s="71">
        <v>8.2949999999999996E-2</v>
      </c>
      <c r="V325" s="65">
        <v>3.6819999999999999E-2</v>
      </c>
      <c r="W325" s="65">
        <v>4.2369999999999998E-2</v>
      </c>
      <c r="X325" s="65">
        <v>4.5690000000000001E-2</v>
      </c>
      <c r="Y325" s="65">
        <v>4.8349999999999997E-2</v>
      </c>
      <c r="Z325" s="65">
        <v>4.7300000000000002E-2</v>
      </c>
      <c r="AA325" s="65">
        <v>4.5699999999999998E-2</v>
      </c>
      <c r="AB325" s="65">
        <v>5.1200000000000002E-2</v>
      </c>
      <c r="AC325" s="65">
        <v>5.8279999999999998E-2</v>
      </c>
      <c r="AD325" s="65">
        <v>6.5060000000000007E-2</v>
      </c>
      <c r="AE325" s="65">
        <v>6.5680000000000002E-2</v>
      </c>
      <c r="AF325" s="65">
        <v>6.8260000000000001E-2</v>
      </c>
      <c r="AG325" s="65">
        <v>7.3950000000000002E-2</v>
      </c>
      <c r="AH325" s="65">
        <v>8.2909999999999998E-2</v>
      </c>
      <c r="AI325" s="65">
        <v>0.10861999999999999</v>
      </c>
      <c r="AJ325" s="65">
        <v>8.2640000000000005E-2</v>
      </c>
      <c r="AK325" s="65">
        <v>8.0110000000000001E-2</v>
      </c>
      <c r="AL325" s="65">
        <v>0.18115999999999999</v>
      </c>
    </row>
    <row r="326" spans="1:38" x14ac:dyDescent="0.45">
      <c r="A326" s="3" t="s">
        <v>219</v>
      </c>
      <c r="B326" s="3" t="s">
        <v>89</v>
      </c>
      <c r="C326" s="3" t="s">
        <v>941</v>
      </c>
      <c r="D326" s="71">
        <v>1.8264899999999999</v>
      </c>
      <c r="E326" s="71">
        <v>3.7650000000000003E-2</v>
      </c>
      <c r="F326" s="71">
        <v>4.0869999999999997E-2</v>
      </c>
      <c r="G326" s="71">
        <v>4.0140000000000002E-2</v>
      </c>
      <c r="H326" s="71">
        <v>4.2520000000000002E-2</v>
      </c>
      <c r="I326" s="71">
        <v>4.4900000000000002E-2</v>
      </c>
      <c r="J326" s="71">
        <v>4.3240000000000001E-2</v>
      </c>
      <c r="K326" s="71">
        <v>4.9529999999999998E-2</v>
      </c>
      <c r="L326" s="71">
        <v>5.4850000000000003E-2</v>
      </c>
      <c r="M326" s="71">
        <v>6.0240000000000002E-2</v>
      </c>
      <c r="N326" s="71">
        <v>5.2440000000000001E-2</v>
      </c>
      <c r="O326" s="71">
        <v>4.444E-2</v>
      </c>
      <c r="P326" s="71">
        <v>5.2269999999999997E-2</v>
      </c>
      <c r="Q326" s="71">
        <v>6.2899999999999998E-2</v>
      </c>
      <c r="R326" s="71">
        <v>8.4589999999999999E-2</v>
      </c>
      <c r="S326" s="71">
        <v>5.3420000000000002E-2</v>
      </c>
      <c r="T326" s="71">
        <v>4.0680000000000001E-2</v>
      </c>
      <c r="U326" s="71">
        <v>5.7349999999999998E-2</v>
      </c>
      <c r="V326" s="65">
        <v>3.696E-2</v>
      </c>
      <c r="W326" s="65">
        <v>3.8690000000000002E-2</v>
      </c>
      <c r="X326" s="65">
        <v>3.705E-2</v>
      </c>
      <c r="Y326" s="65">
        <v>3.9359999999999999E-2</v>
      </c>
      <c r="Z326" s="65">
        <v>4.0620000000000003E-2</v>
      </c>
      <c r="AA326" s="65">
        <v>4.0779999999999997E-2</v>
      </c>
      <c r="AB326" s="65">
        <v>4.7530000000000003E-2</v>
      </c>
      <c r="AC326" s="65">
        <v>5.2490000000000002E-2</v>
      </c>
      <c r="AD326" s="65">
        <v>5.8319999999999997E-2</v>
      </c>
      <c r="AE326" s="65">
        <v>5.3269999999999998E-2</v>
      </c>
      <c r="AF326" s="65">
        <v>4.7100000000000003E-2</v>
      </c>
      <c r="AG326" s="65">
        <v>5.7419999999999999E-2</v>
      </c>
      <c r="AH326" s="65">
        <v>6.9019999999999998E-2</v>
      </c>
      <c r="AI326" s="65">
        <v>9.1999999999999998E-2</v>
      </c>
      <c r="AJ326" s="65">
        <v>6.2700000000000006E-2</v>
      </c>
      <c r="AK326" s="65">
        <v>6.0589999999999998E-2</v>
      </c>
      <c r="AL326" s="65">
        <v>0.13056000000000001</v>
      </c>
    </row>
    <row r="327" spans="1:38" x14ac:dyDescent="0.45">
      <c r="A327" s="3" t="s">
        <v>219</v>
      </c>
      <c r="B327" s="3" t="s">
        <v>89</v>
      </c>
      <c r="C327" s="3" t="s">
        <v>942</v>
      </c>
      <c r="D327" s="71">
        <v>1.0966</v>
      </c>
      <c r="E327" s="71">
        <v>2.2360000000000001E-2</v>
      </c>
      <c r="F327" s="71">
        <v>2.342E-2</v>
      </c>
      <c r="G327" s="71">
        <v>2.401E-2</v>
      </c>
      <c r="H327" s="71">
        <v>2.4330000000000001E-2</v>
      </c>
      <c r="I327" s="71">
        <v>2.494E-2</v>
      </c>
      <c r="J327" s="71">
        <v>2.5610000000000001E-2</v>
      </c>
      <c r="K327" s="71">
        <v>2.8750000000000001E-2</v>
      </c>
      <c r="L327" s="71">
        <v>3.2280000000000003E-2</v>
      </c>
      <c r="M327" s="71">
        <v>3.5229999999999997E-2</v>
      </c>
      <c r="N327" s="71">
        <v>3.1719999999999998E-2</v>
      </c>
      <c r="O327" s="71">
        <v>2.6839999999999999E-2</v>
      </c>
      <c r="P327" s="71">
        <v>3.2300000000000002E-2</v>
      </c>
      <c r="Q327" s="71">
        <v>3.7159999999999999E-2</v>
      </c>
      <c r="R327" s="71">
        <v>5.0900000000000001E-2</v>
      </c>
      <c r="S327" s="71">
        <v>3.3509999999999998E-2</v>
      </c>
      <c r="T327" s="71">
        <v>2.8400000000000002E-2</v>
      </c>
      <c r="U327" s="71">
        <v>3.7519999999999998E-2</v>
      </c>
      <c r="V327" s="65">
        <v>1.9910000000000001E-2</v>
      </c>
      <c r="W327" s="65">
        <v>2.3E-2</v>
      </c>
      <c r="X327" s="65">
        <v>2.1520000000000001E-2</v>
      </c>
      <c r="Y327" s="65">
        <v>2.324E-2</v>
      </c>
      <c r="Z327" s="65">
        <v>2.2110000000000001E-2</v>
      </c>
      <c r="AA327" s="65">
        <v>2.342E-2</v>
      </c>
      <c r="AB327" s="65">
        <v>2.7740000000000001E-2</v>
      </c>
      <c r="AC327" s="65">
        <v>3.039E-2</v>
      </c>
      <c r="AD327" s="65">
        <v>3.2669999999999998E-2</v>
      </c>
      <c r="AE327" s="65">
        <v>3.2320000000000002E-2</v>
      </c>
      <c r="AF327" s="65">
        <v>2.845E-2</v>
      </c>
      <c r="AG327" s="65">
        <v>3.4540000000000001E-2</v>
      </c>
      <c r="AH327" s="65">
        <v>3.9989999999999998E-2</v>
      </c>
      <c r="AI327" s="65">
        <v>5.5030000000000003E-2</v>
      </c>
      <c r="AJ327" s="65">
        <v>4.0910000000000002E-2</v>
      </c>
      <c r="AK327" s="65">
        <v>3.9579999999999997E-2</v>
      </c>
      <c r="AL327" s="65">
        <v>8.2500000000000004E-2</v>
      </c>
    </row>
    <row r="328" spans="1:38" x14ac:dyDescent="0.45">
      <c r="A328" s="3" t="s">
        <v>219</v>
      </c>
      <c r="B328" s="3" t="s">
        <v>89</v>
      </c>
      <c r="C328" s="3" t="s">
        <v>943</v>
      </c>
      <c r="D328" s="71">
        <v>1.2810600000000001</v>
      </c>
      <c r="E328" s="71">
        <v>2.4970777435249843E-2</v>
      </c>
      <c r="F328" s="71">
        <v>2.7742345945403955E-2</v>
      </c>
      <c r="G328" s="71">
        <v>2.8932309572843259E-2</v>
      </c>
      <c r="H328" s="71">
        <v>2.9623570340558868E-2</v>
      </c>
      <c r="I328" s="71">
        <v>2.8251730435417625E-2</v>
      </c>
      <c r="J328" s="71">
        <v>2.5781119591672039E-2</v>
      </c>
      <c r="K328" s="71">
        <v>3.1953108875340461E-2</v>
      </c>
      <c r="L328" s="71">
        <v>3.4495646015610136E-2</v>
      </c>
      <c r="M328" s="71">
        <v>3.9947864489044693E-2</v>
      </c>
      <c r="N328" s="71">
        <v>3.5756899635865785E-2</v>
      </c>
      <c r="O328" s="71">
        <v>3.0844736136978964E-2</v>
      </c>
      <c r="P328" s="71">
        <v>3.618834098129016E-2</v>
      </c>
      <c r="Q328" s="71">
        <v>4.5564857915442569E-2</v>
      </c>
      <c r="R328" s="71">
        <v>6.1049917202212284E-2</v>
      </c>
      <c r="S328" s="71">
        <v>4.0893392463611455E-2</v>
      </c>
      <c r="T328" s="71">
        <v>3.2017363632412886E-2</v>
      </c>
      <c r="U328" s="71">
        <v>4.5126019331045007E-2</v>
      </c>
      <c r="V328" s="65">
        <v>2.401787192279994E-2</v>
      </c>
      <c r="W328" s="65">
        <v>2.6531278242012513E-2</v>
      </c>
      <c r="X328" s="65">
        <v>2.7670403966182162E-2</v>
      </c>
      <c r="Y328" s="65">
        <v>2.8051083634865713E-2</v>
      </c>
      <c r="Z328" s="65">
        <v>2.7828836372469207E-2</v>
      </c>
      <c r="AA328" s="65">
        <v>2.4798828550455738E-2</v>
      </c>
      <c r="AB328" s="65">
        <v>3.0812761586640976E-2</v>
      </c>
      <c r="AC328" s="65">
        <v>3.3043745238503341E-2</v>
      </c>
      <c r="AD328" s="65">
        <v>3.7586314418037642E-2</v>
      </c>
      <c r="AE328" s="65">
        <v>3.6716602508341613E-2</v>
      </c>
      <c r="AF328" s="65">
        <v>3.3765327992101336E-2</v>
      </c>
      <c r="AG328" s="65">
        <v>3.9740720971793368E-2</v>
      </c>
      <c r="AH328" s="65">
        <v>4.9031985920282767E-2</v>
      </c>
      <c r="AI328" s="65">
        <v>6.7055054726088845E-2</v>
      </c>
      <c r="AJ328" s="65">
        <v>4.8009123940265359E-2</v>
      </c>
      <c r="AK328" s="65">
        <v>4.629941954086822E-2</v>
      </c>
      <c r="AL328" s="65">
        <v>0.10096064046829126</v>
      </c>
    </row>
    <row r="329" spans="1:38" x14ac:dyDescent="0.45">
      <c r="A329" s="3" t="s">
        <v>219</v>
      </c>
      <c r="B329" s="3" t="s">
        <v>89</v>
      </c>
      <c r="C329" s="3" t="s">
        <v>944</v>
      </c>
      <c r="D329" s="71">
        <v>10.97814</v>
      </c>
      <c r="E329" s="71">
        <v>0.22261</v>
      </c>
      <c r="F329" s="71">
        <v>0.23918</v>
      </c>
      <c r="G329" s="71">
        <v>0.24121000000000001</v>
      </c>
      <c r="H329" s="71">
        <v>0.26315</v>
      </c>
      <c r="I329" s="71">
        <v>0.27684999999999998</v>
      </c>
      <c r="J329" s="71">
        <v>0.26407999999999998</v>
      </c>
      <c r="K329" s="71">
        <v>0.29060999999999998</v>
      </c>
      <c r="L329" s="71">
        <v>0.32307000000000002</v>
      </c>
      <c r="M329" s="71">
        <v>0.37631999999999999</v>
      </c>
      <c r="N329" s="71">
        <v>0.37386999999999998</v>
      </c>
      <c r="O329" s="71">
        <v>0.31008000000000002</v>
      </c>
      <c r="P329" s="71">
        <v>0.31476999999999999</v>
      </c>
      <c r="Q329" s="71">
        <v>0.33401999999999998</v>
      </c>
      <c r="R329" s="71">
        <v>0.43534</v>
      </c>
      <c r="S329" s="71">
        <v>0.31678000000000001</v>
      </c>
      <c r="T329" s="71">
        <v>0.27462999999999999</v>
      </c>
      <c r="U329" s="71">
        <v>0.34384999999999999</v>
      </c>
      <c r="V329" s="65">
        <v>0.21096999999999999</v>
      </c>
      <c r="W329" s="65">
        <v>0.22794</v>
      </c>
      <c r="X329" s="65">
        <v>0.23083999999999999</v>
      </c>
      <c r="Y329" s="65">
        <v>0.24745</v>
      </c>
      <c r="Z329" s="65">
        <v>0.25995000000000001</v>
      </c>
      <c r="AA329" s="65">
        <v>0.25139</v>
      </c>
      <c r="AB329" s="65">
        <v>0.28766000000000003</v>
      </c>
      <c r="AC329" s="65">
        <v>0.32064999999999999</v>
      </c>
      <c r="AD329" s="65">
        <v>0.37698999999999999</v>
      </c>
      <c r="AE329" s="65">
        <v>0.38812000000000002</v>
      </c>
      <c r="AF329" s="65">
        <v>0.33496999999999999</v>
      </c>
      <c r="AG329" s="65">
        <v>0.33484000000000003</v>
      </c>
      <c r="AH329" s="65">
        <v>0.35644999999999999</v>
      </c>
      <c r="AI329" s="65">
        <v>0.49147000000000002</v>
      </c>
      <c r="AJ329" s="65">
        <v>0.39422000000000001</v>
      </c>
      <c r="AK329" s="65">
        <v>0.36547000000000002</v>
      </c>
      <c r="AL329" s="65">
        <v>0.69833999999999996</v>
      </c>
    </row>
    <row r="330" spans="1:38" x14ac:dyDescent="0.45">
      <c r="A330" s="3" t="s">
        <v>219</v>
      </c>
      <c r="B330" s="3" t="s">
        <v>89</v>
      </c>
      <c r="C330" s="3" t="s">
        <v>945</v>
      </c>
      <c r="D330" s="71">
        <v>1.9024799999999999</v>
      </c>
      <c r="E330" s="71">
        <v>4.0201759538841614E-2</v>
      </c>
      <c r="F330" s="71">
        <v>4.3064680208619269E-2</v>
      </c>
      <c r="G330" s="71">
        <v>4.2523296733461433E-2</v>
      </c>
      <c r="H330" s="71">
        <v>4.6044295909964311E-2</v>
      </c>
      <c r="I330" s="71">
        <v>5.2100683502607742E-2</v>
      </c>
      <c r="J330" s="71">
        <v>4.8860068624759813E-2</v>
      </c>
      <c r="K330" s="71">
        <v>5.3966294262970074E-2</v>
      </c>
      <c r="L330" s="71">
        <v>5.7596447982432061E-2</v>
      </c>
      <c r="M330" s="71">
        <v>6.4867370299203947E-2</v>
      </c>
      <c r="N330" s="71">
        <v>6.2926371122701066E-2</v>
      </c>
      <c r="O330" s="71">
        <v>5.2386294262970076E-2</v>
      </c>
      <c r="P330" s="71">
        <v>5.293606368377711E-2</v>
      </c>
      <c r="Q330" s="71">
        <v>6.238251990118035E-2</v>
      </c>
      <c r="R330" s="71">
        <v>7.8826516607191879E-2</v>
      </c>
      <c r="S330" s="71">
        <v>5.6418215756244852E-2</v>
      </c>
      <c r="T330" s="71">
        <v>4.8397062860279991E-2</v>
      </c>
      <c r="U330" s="71">
        <v>5.9102058742794387E-2</v>
      </c>
      <c r="V330" s="65">
        <v>3.7564971625956081E-2</v>
      </c>
      <c r="W330" s="65">
        <v>4.090519615099926E-2</v>
      </c>
      <c r="X330" s="65">
        <v>4.0555388601036267E-2</v>
      </c>
      <c r="Y330" s="65">
        <v>4.5376671601282996E-2</v>
      </c>
      <c r="Z330" s="65">
        <v>4.0723913150752529E-2</v>
      </c>
      <c r="AA330" s="65">
        <v>4.076330372563533E-2</v>
      </c>
      <c r="AB330" s="65">
        <v>4.7686222551196644E-2</v>
      </c>
      <c r="AC330" s="65">
        <v>5.2366479151245995E-2</v>
      </c>
      <c r="AD330" s="65">
        <v>6.2847890451517396E-2</v>
      </c>
      <c r="AE330" s="65">
        <v>6.0767377251418703E-2</v>
      </c>
      <c r="AF330" s="65">
        <v>5.231670367628917E-2</v>
      </c>
      <c r="AG330" s="65">
        <v>5.811750555144337E-2</v>
      </c>
      <c r="AH330" s="65">
        <v>6.409926967678263E-2</v>
      </c>
      <c r="AI330" s="65">
        <v>8.6031835677276097E-2</v>
      </c>
      <c r="AJ330" s="65">
        <v>6.6118243276585248E-2</v>
      </c>
      <c r="AK330" s="65">
        <v>6.2328499876634594E-2</v>
      </c>
      <c r="AL330" s="65">
        <v>0.12131052800394768</v>
      </c>
    </row>
    <row r="331" spans="1:38" x14ac:dyDescent="0.45">
      <c r="A331" s="2" t="s">
        <v>217</v>
      </c>
      <c r="B331" s="2" t="s">
        <v>90</v>
      </c>
      <c r="C331" s="2" t="s">
        <v>946</v>
      </c>
      <c r="D331" s="72">
        <v>8.3327200000000001</v>
      </c>
      <c r="E331" s="72">
        <v>0.1817370208042916</v>
      </c>
      <c r="F331" s="72">
        <v>0.1992282647128262</v>
      </c>
      <c r="G331" s="72">
        <v>0.20434936312231483</v>
      </c>
      <c r="H331" s="72">
        <v>0.21901049626594291</v>
      </c>
      <c r="I331" s="72">
        <v>0.19715692398285908</v>
      </c>
      <c r="J331" s="72">
        <v>0.1888276501711304</v>
      </c>
      <c r="K331" s="72">
        <v>0.22310072350147733</v>
      </c>
      <c r="L331" s="72">
        <v>0.24549326355389586</v>
      </c>
      <c r="M331" s="72">
        <v>0.27104624105860387</v>
      </c>
      <c r="N331" s="72">
        <v>0.25334362699734236</v>
      </c>
      <c r="O331" s="72">
        <v>0.23623429593750683</v>
      </c>
      <c r="P331" s="72">
        <v>0.25770569566240986</v>
      </c>
      <c r="Q331" s="72">
        <v>0.28384005295307041</v>
      </c>
      <c r="R331" s="72">
        <v>0.33226512283308607</v>
      </c>
      <c r="S331" s="72">
        <v>0.21801393056213136</v>
      </c>
      <c r="T331" s="72">
        <v>0.17736723147860517</v>
      </c>
      <c r="U331" s="72">
        <v>0.26615009640250581</v>
      </c>
      <c r="V331" s="8">
        <v>0.17177622165426476</v>
      </c>
      <c r="W331" s="8">
        <v>0.19172053547758475</v>
      </c>
      <c r="X331" s="8">
        <v>0.19470499469636693</v>
      </c>
      <c r="Y331" s="8">
        <v>0.20967030889445792</v>
      </c>
      <c r="Z331" s="8">
        <v>0.1954315354263656</v>
      </c>
      <c r="AA331" s="8">
        <v>0.19091311264424671</v>
      </c>
      <c r="AB331" s="8">
        <v>0.22387006990651759</v>
      </c>
      <c r="AC331" s="8">
        <v>0.24643565341302426</v>
      </c>
      <c r="AD331" s="8">
        <v>0.27290619272003669</v>
      </c>
      <c r="AE331" s="8">
        <v>0.26302735220511875</v>
      </c>
      <c r="AF331" s="8">
        <v>0.25308937105358326</v>
      </c>
      <c r="AG331" s="8">
        <v>0.27325858760766775</v>
      </c>
      <c r="AH331" s="8">
        <v>0.29914473851983331</v>
      </c>
      <c r="AI331" s="8">
        <v>0.35129771011070166</v>
      </c>
      <c r="AJ331" s="8">
        <v>0.25542875133120901</v>
      </c>
      <c r="AK331" s="8">
        <v>0.24296442877900856</v>
      </c>
      <c r="AL331" s="8">
        <v>0.54221043556001258</v>
      </c>
    </row>
    <row r="332" spans="1:38" x14ac:dyDescent="0.45">
      <c r="A332" s="3" t="s">
        <v>219</v>
      </c>
      <c r="B332" s="3" t="s">
        <v>90</v>
      </c>
      <c r="C332" s="3" t="s">
        <v>947</v>
      </c>
      <c r="D332" s="71">
        <v>3.4727100000000002</v>
      </c>
      <c r="E332" s="71">
        <v>7.6569999999999999E-2</v>
      </c>
      <c r="F332" s="71">
        <v>8.3510000000000001E-2</v>
      </c>
      <c r="G332" s="71">
        <v>8.2909999999999998E-2</v>
      </c>
      <c r="H332" s="71">
        <v>9.1579999999999995E-2</v>
      </c>
      <c r="I332" s="71">
        <v>8.6849999999999997E-2</v>
      </c>
      <c r="J332" s="71">
        <v>8.1509999999999999E-2</v>
      </c>
      <c r="K332" s="71">
        <v>9.5519999999999994E-2</v>
      </c>
      <c r="L332" s="71">
        <v>0.10474</v>
      </c>
      <c r="M332" s="71">
        <v>0.11364</v>
      </c>
      <c r="N332" s="71">
        <v>0.11063000000000001</v>
      </c>
      <c r="O332" s="71">
        <v>0.1011</v>
      </c>
      <c r="P332" s="71">
        <v>0.10566</v>
      </c>
      <c r="Q332" s="71">
        <v>0.11395</v>
      </c>
      <c r="R332" s="71">
        <v>0.13056000000000001</v>
      </c>
      <c r="S332" s="71">
        <v>8.8150000000000006E-2</v>
      </c>
      <c r="T332" s="71">
        <v>7.2499999999999995E-2</v>
      </c>
      <c r="U332" s="71">
        <v>0.1046</v>
      </c>
      <c r="V332" s="65">
        <v>7.3020000000000002E-2</v>
      </c>
      <c r="W332" s="65">
        <v>7.9579999999999998E-2</v>
      </c>
      <c r="X332" s="65">
        <v>8.0979999999999996E-2</v>
      </c>
      <c r="Y332" s="65">
        <v>8.7540000000000007E-2</v>
      </c>
      <c r="Z332" s="65">
        <v>8.7120000000000003E-2</v>
      </c>
      <c r="AA332" s="65">
        <v>8.3210000000000006E-2</v>
      </c>
      <c r="AB332" s="65">
        <v>9.7479999999999997E-2</v>
      </c>
      <c r="AC332" s="65">
        <v>0.10521999999999999</v>
      </c>
      <c r="AD332" s="65">
        <v>0.11824</v>
      </c>
      <c r="AE332" s="65">
        <v>0.1152</v>
      </c>
      <c r="AF332" s="65">
        <v>0.11032</v>
      </c>
      <c r="AG332" s="65">
        <v>0.11352</v>
      </c>
      <c r="AH332" s="65">
        <v>0.12136</v>
      </c>
      <c r="AI332" s="65">
        <v>0.14033000000000001</v>
      </c>
      <c r="AJ332" s="65">
        <v>0.10571999999999999</v>
      </c>
      <c r="AK332" s="65">
        <v>9.8619999999999999E-2</v>
      </c>
      <c r="AL332" s="65">
        <v>0.21127000000000001</v>
      </c>
    </row>
    <row r="333" spans="1:38" x14ac:dyDescent="0.45">
      <c r="A333" s="3" t="s">
        <v>219</v>
      </c>
      <c r="B333" s="3" t="s">
        <v>90</v>
      </c>
      <c r="C333" s="3" t="s">
        <v>948</v>
      </c>
      <c r="D333" s="71">
        <v>1.2577100000000001</v>
      </c>
      <c r="E333" s="71">
        <v>2.9676900393184796E-2</v>
      </c>
      <c r="F333" s="71">
        <v>3.2757894276976847E-2</v>
      </c>
      <c r="G333" s="71">
        <v>3.31772127566623E-2</v>
      </c>
      <c r="H333" s="71">
        <v>3.4138206640454347E-2</v>
      </c>
      <c r="I333" s="71">
        <v>3.1286020096111838E-2</v>
      </c>
      <c r="J333" s="71">
        <v>3.009653123634775E-2</v>
      </c>
      <c r="K333" s="71">
        <v>3.5827581913499343E-2</v>
      </c>
      <c r="L333" s="71">
        <v>4.0178291830493665E-2</v>
      </c>
      <c r="M333" s="71">
        <v>4.7099995631280034E-2</v>
      </c>
      <c r="N333" s="71">
        <v>4.2578973350808208E-2</v>
      </c>
      <c r="O333" s="71">
        <v>3.5788575797291396E-2</v>
      </c>
      <c r="P333" s="71">
        <v>3.4596815203145483E-2</v>
      </c>
      <c r="Q333" s="71">
        <v>3.8158490607252071E-2</v>
      </c>
      <c r="R333" s="71">
        <v>4.7569882044560946E-2</v>
      </c>
      <c r="S333" s="71">
        <v>3.3756758409785932E-2</v>
      </c>
      <c r="T333" s="71">
        <v>2.5893947138488419E-2</v>
      </c>
      <c r="U333" s="71">
        <v>3.3287922673656614E-2</v>
      </c>
      <c r="V333" s="65">
        <v>2.6991277108433732E-2</v>
      </c>
      <c r="W333" s="65">
        <v>3.070132530120482E-2</v>
      </c>
      <c r="X333" s="65">
        <v>3.1832433734939762E-2</v>
      </c>
      <c r="Y333" s="65">
        <v>3.2773204819277105E-2</v>
      </c>
      <c r="Z333" s="65">
        <v>3.163098795180723E-2</v>
      </c>
      <c r="AA333" s="65">
        <v>3.1131903614457834E-2</v>
      </c>
      <c r="AB333" s="65">
        <v>3.6394891566265061E-2</v>
      </c>
      <c r="AC333" s="65">
        <v>4.1025180722891567E-2</v>
      </c>
      <c r="AD333" s="65">
        <v>4.5767686746987946E-2</v>
      </c>
      <c r="AE333" s="65">
        <v>4.3825228915662644E-2</v>
      </c>
      <c r="AF333" s="65">
        <v>3.6034024096385543E-2</v>
      </c>
      <c r="AG333" s="65">
        <v>3.7562578313253013E-2</v>
      </c>
      <c r="AH333" s="65">
        <v>4.0894602409638554E-2</v>
      </c>
      <c r="AI333" s="65">
        <v>5.1068746987951809E-2</v>
      </c>
      <c r="AJ333" s="65">
        <v>3.8012289156626508E-2</v>
      </c>
      <c r="AK333" s="65">
        <v>3.2641084337349399E-2</v>
      </c>
      <c r="AL333" s="65">
        <v>6.3552554216867466E-2</v>
      </c>
    </row>
    <row r="334" spans="1:38" x14ac:dyDescent="0.45">
      <c r="A334" s="3" t="s">
        <v>219</v>
      </c>
      <c r="B334" s="3" t="s">
        <v>90</v>
      </c>
      <c r="C334" s="3" t="s">
        <v>949</v>
      </c>
      <c r="D334" s="71">
        <v>1.2950600000000001</v>
      </c>
      <c r="E334" s="71">
        <v>2.7519999999999999E-2</v>
      </c>
      <c r="F334" s="71">
        <v>3.0300000000000001E-2</v>
      </c>
      <c r="G334" s="71">
        <v>3.2460000000000003E-2</v>
      </c>
      <c r="H334" s="71">
        <v>3.4779999999999998E-2</v>
      </c>
      <c r="I334" s="71">
        <v>2.8129999999999999E-2</v>
      </c>
      <c r="J334" s="71">
        <v>2.8049999999999999E-2</v>
      </c>
      <c r="K334" s="71">
        <v>3.3149999999999999E-2</v>
      </c>
      <c r="L334" s="71">
        <v>3.5869999999999999E-2</v>
      </c>
      <c r="M334" s="71">
        <v>4.1889999999999997E-2</v>
      </c>
      <c r="N334" s="71">
        <v>3.5119999999999998E-2</v>
      </c>
      <c r="O334" s="71">
        <v>3.4549999999999997E-2</v>
      </c>
      <c r="P334" s="71">
        <v>4.0930000000000001E-2</v>
      </c>
      <c r="Q334" s="71">
        <v>4.6109999999999998E-2</v>
      </c>
      <c r="R334" s="71">
        <v>5.5050000000000002E-2</v>
      </c>
      <c r="S334" s="71">
        <v>3.5020000000000003E-2</v>
      </c>
      <c r="T334" s="71">
        <v>2.776E-2</v>
      </c>
      <c r="U334" s="71">
        <v>4.4929999999999998E-2</v>
      </c>
      <c r="V334" s="65">
        <v>2.6160950177935943E-2</v>
      </c>
      <c r="W334" s="65">
        <v>3.0001334519572952E-2</v>
      </c>
      <c r="X334" s="65">
        <v>3.0091419928825622E-2</v>
      </c>
      <c r="Y334" s="65">
        <v>3.2171601423487545E-2</v>
      </c>
      <c r="Z334" s="65">
        <v>2.7171174377224196E-2</v>
      </c>
      <c r="AA334" s="65">
        <v>2.8260982206405692E-2</v>
      </c>
      <c r="AB334" s="65">
        <v>3.2161377224199289E-2</v>
      </c>
      <c r="AC334" s="65">
        <v>3.6391430604982206E-2</v>
      </c>
      <c r="AD334" s="65">
        <v>4.0751430604982208E-2</v>
      </c>
      <c r="AE334" s="65">
        <v>3.7741590747330959E-2</v>
      </c>
      <c r="AF334" s="65">
        <v>3.7851516014234879E-2</v>
      </c>
      <c r="AG334" s="65">
        <v>4.4331996441281135E-2</v>
      </c>
      <c r="AH334" s="65">
        <v>4.9872508896797153E-2</v>
      </c>
      <c r="AI334" s="65">
        <v>5.6942455516014234E-2</v>
      </c>
      <c r="AJ334" s="65">
        <v>4.0911665480427045E-2</v>
      </c>
      <c r="AK334" s="65">
        <v>4.0202007117437724E-2</v>
      </c>
      <c r="AL334" s="65">
        <v>9.2424558718861211E-2</v>
      </c>
    </row>
    <row r="335" spans="1:38" x14ac:dyDescent="0.45">
      <c r="A335" s="3" t="s">
        <v>219</v>
      </c>
      <c r="B335" s="3" t="s">
        <v>90</v>
      </c>
      <c r="C335" s="3" t="s">
        <v>950</v>
      </c>
      <c r="D335" s="71">
        <v>0.75976999999999995</v>
      </c>
      <c r="E335" s="71">
        <v>1.678E-2</v>
      </c>
      <c r="F335" s="71">
        <v>1.805E-2</v>
      </c>
      <c r="G335" s="71">
        <v>1.8679999999999999E-2</v>
      </c>
      <c r="H335" s="71">
        <v>1.9570000000000001E-2</v>
      </c>
      <c r="I335" s="71">
        <v>1.719E-2</v>
      </c>
      <c r="J335" s="71">
        <v>1.6310000000000002E-2</v>
      </c>
      <c r="K335" s="71">
        <v>2.0070000000000001E-2</v>
      </c>
      <c r="L335" s="71">
        <v>2.2169999999999999E-2</v>
      </c>
      <c r="M335" s="71">
        <v>2.3990000000000001E-2</v>
      </c>
      <c r="N335" s="71">
        <v>2.179E-2</v>
      </c>
      <c r="O335" s="71">
        <v>2.019E-2</v>
      </c>
      <c r="P335" s="71">
        <v>2.4670000000000001E-2</v>
      </c>
      <c r="Q335" s="71">
        <v>2.801E-2</v>
      </c>
      <c r="R335" s="71">
        <v>3.3160000000000002E-2</v>
      </c>
      <c r="S335" s="71">
        <v>1.9879999999999998E-2</v>
      </c>
      <c r="T335" s="71">
        <v>1.652E-2</v>
      </c>
      <c r="U335" s="71">
        <v>2.6089999999999999E-2</v>
      </c>
      <c r="V335" s="65">
        <v>1.5859999999999999E-2</v>
      </c>
      <c r="W335" s="65">
        <v>1.8249999999999999E-2</v>
      </c>
      <c r="X335" s="65">
        <v>1.7670000000000002E-2</v>
      </c>
      <c r="Y335" s="65">
        <v>1.8280000000000001E-2</v>
      </c>
      <c r="Z335" s="65">
        <v>1.5140000000000001E-2</v>
      </c>
      <c r="AA335" s="65">
        <v>1.4999999999999999E-2</v>
      </c>
      <c r="AB335" s="65">
        <v>1.9199999999999998E-2</v>
      </c>
      <c r="AC335" s="65">
        <v>2.164E-2</v>
      </c>
      <c r="AD335" s="65">
        <v>2.2919999999999999E-2</v>
      </c>
      <c r="AE335" s="65">
        <v>2.1440000000000001E-2</v>
      </c>
      <c r="AF335" s="65">
        <v>2.1590000000000002E-2</v>
      </c>
      <c r="AG335" s="65">
        <v>2.477E-2</v>
      </c>
      <c r="AH335" s="65">
        <v>2.8889999999999999E-2</v>
      </c>
      <c r="AI335" s="65">
        <v>3.4340000000000002E-2</v>
      </c>
      <c r="AJ335" s="65">
        <v>2.366E-2</v>
      </c>
      <c r="AK335" s="65">
        <v>2.2749999999999999E-2</v>
      </c>
      <c r="AL335" s="65">
        <v>5.525E-2</v>
      </c>
    </row>
    <row r="336" spans="1:38" x14ac:dyDescent="0.45">
      <c r="A336" s="3" t="s">
        <v>219</v>
      </c>
      <c r="B336" s="3" t="s">
        <v>90</v>
      </c>
      <c r="C336" s="3" t="s">
        <v>951</v>
      </c>
      <c r="D336" s="71">
        <v>1.5474699999999999</v>
      </c>
      <c r="E336" s="71">
        <v>3.11901204111068E-2</v>
      </c>
      <c r="F336" s="71">
        <v>3.4610370435849358E-2</v>
      </c>
      <c r="G336" s="71">
        <v>3.7122150365652508E-2</v>
      </c>
      <c r="H336" s="71">
        <v>3.8942289625488541E-2</v>
      </c>
      <c r="I336" s="71">
        <v>3.3700903886747249E-2</v>
      </c>
      <c r="J336" s="71">
        <v>3.286111893478267E-2</v>
      </c>
      <c r="K336" s="71">
        <v>3.8533141587978E-2</v>
      </c>
      <c r="L336" s="71">
        <v>4.2534971723402204E-2</v>
      </c>
      <c r="M336" s="71">
        <v>4.4426245427323811E-2</v>
      </c>
      <c r="N336" s="71">
        <v>4.3224653646534154E-2</v>
      </c>
      <c r="O336" s="71">
        <v>4.4605720140215466E-2</v>
      </c>
      <c r="P336" s="71">
        <v>5.1848880459264356E-2</v>
      </c>
      <c r="Q336" s="71">
        <v>5.7611562345818344E-2</v>
      </c>
      <c r="R336" s="71">
        <v>6.5925240788525158E-2</v>
      </c>
      <c r="S336" s="71">
        <v>4.1207172152345421E-2</v>
      </c>
      <c r="T336" s="71">
        <v>3.4693284340116745E-2</v>
      </c>
      <c r="U336" s="71">
        <v>5.7242173728849204E-2</v>
      </c>
      <c r="V336" s="65">
        <v>2.9743994367895099E-2</v>
      </c>
      <c r="W336" s="65">
        <v>3.3187875656806975E-2</v>
      </c>
      <c r="X336" s="65">
        <v>3.4131141032601515E-2</v>
      </c>
      <c r="Y336" s="65">
        <v>3.8905502651693229E-2</v>
      </c>
      <c r="Z336" s="65">
        <v>3.4369373097334135E-2</v>
      </c>
      <c r="AA336" s="65">
        <v>3.3310226823383179E-2</v>
      </c>
      <c r="AB336" s="65">
        <v>3.8633801116053267E-2</v>
      </c>
      <c r="AC336" s="65">
        <v>4.2159042085150512E-2</v>
      </c>
      <c r="AD336" s="65">
        <v>4.5227075368066479E-2</v>
      </c>
      <c r="AE336" s="65">
        <v>4.4820532542125126E-2</v>
      </c>
      <c r="AF336" s="65">
        <v>4.7293830942962821E-2</v>
      </c>
      <c r="AG336" s="65">
        <v>5.3074012853133588E-2</v>
      </c>
      <c r="AH336" s="65">
        <v>5.812762721339762E-2</v>
      </c>
      <c r="AI336" s="65">
        <v>6.8616507606735627E-2</v>
      </c>
      <c r="AJ336" s="65">
        <v>4.7124796694155466E-2</v>
      </c>
      <c r="AK336" s="65">
        <v>4.8751337324221447E-2</v>
      </c>
      <c r="AL336" s="65">
        <v>0.1197133226242839</v>
      </c>
    </row>
    <row r="337" spans="1:38" x14ac:dyDescent="0.45">
      <c r="A337" s="2" t="s">
        <v>217</v>
      </c>
      <c r="B337" s="2" t="s">
        <v>91</v>
      </c>
      <c r="C337" s="2" t="s">
        <v>952</v>
      </c>
      <c r="D337" s="72">
        <v>13.79003</v>
      </c>
      <c r="E337" s="72">
        <v>0.28463041562302127</v>
      </c>
      <c r="F337" s="72">
        <v>0.30662347654169081</v>
      </c>
      <c r="G337" s="72">
        <v>0.31253474177272345</v>
      </c>
      <c r="H337" s="72">
        <v>0.33884419736237142</v>
      </c>
      <c r="I337" s="72">
        <v>0.2926352528362669</v>
      </c>
      <c r="J337" s="72">
        <v>0.29526776695298984</v>
      </c>
      <c r="K337" s="72">
        <v>0.34206510064905893</v>
      </c>
      <c r="L337" s="72">
        <v>0.37376972588193319</v>
      </c>
      <c r="M337" s="72">
        <v>0.42665367016261502</v>
      </c>
      <c r="N337" s="72">
        <v>0.42786278471119499</v>
      </c>
      <c r="O337" s="72">
        <v>0.40036333492832843</v>
      </c>
      <c r="P337" s="72">
        <v>0.44388846046762248</v>
      </c>
      <c r="Q337" s="72">
        <v>0.49110694358718587</v>
      </c>
      <c r="R337" s="72">
        <v>0.57765461692602826</v>
      </c>
      <c r="S337" s="72">
        <v>0.3855209563475584</v>
      </c>
      <c r="T337" s="72">
        <v>0.31749541016773042</v>
      </c>
      <c r="U337" s="72">
        <v>0.47823314508168041</v>
      </c>
      <c r="V337" s="8">
        <v>0.26922886197294016</v>
      </c>
      <c r="W337" s="8">
        <v>0.28900422408972126</v>
      </c>
      <c r="X337" s="8">
        <v>0.29985852594820633</v>
      </c>
      <c r="Y337" s="8">
        <v>0.32432808450385125</v>
      </c>
      <c r="Z337" s="8">
        <v>0.29045997869156071</v>
      </c>
      <c r="AA337" s="8">
        <v>0.28791978697303455</v>
      </c>
      <c r="AB337" s="8">
        <v>0.34719962322675935</v>
      </c>
      <c r="AC337" s="8">
        <v>0.38449628801362101</v>
      </c>
      <c r="AD337" s="8">
        <v>0.4420767080832218</v>
      </c>
      <c r="AE337" s="8">
        <v>0.45085226568000003</v>
      </c>
      <c r="AF337" s="8">
        <v>0.43500075449181119</v>
      </c>
      <c r="AG337" s="8">
        <v>0.47125080324165813</v>
      </c>
      <c r="AH337" s="8">
        <v>0.51710090725098823</v>
      </c>
      <c r="AI337" s="8">
        <v>0.61796403038652936</v>
      </c>
      <c r="AJ337" s="8">
        <v>0.4567095643410013</v>
      </c>
      <c r="AK337" s="8">
        <v>0.44732835582798131</v>
      </c>
      <c r="AL337" s="8">
        <v>0.96410123727711372</v>
      </c>
    </row>
    <row r="338" spans="1:38" x14ac:dyDescent="0.45">
      <c r="A338" s="3" t="s">
        <v>219</v>
      </c>
      <c r="B338" s="3" t="s">
        <v>91</v>
      </c>
      <c r="C338" s="3" t="s">
        <v>953</v>
      </c>
      <c r="D338" s="71">
        <v>5.2770000000000001</v>
      </c>
      <c r="E338" s="71">
        <v>0.10544000000000001</v>
      </c>
      <c r="F338" s="71">
        <v>0.11103</v>
      </c>
      <c r="G338" s="71">
        <v>0.11516999999999999</v>
      </c>
      <c r="H338" s="71">
        <v>0.12823000000000001</v>
      </c>
      <c r="I338" s="71">
        <v>0.11834</v>
      </c>
      <c r="J338" s="71">
        <v>0.12171999999999999</v>
      </c>
      <c r="K338" s="71">
        <v>0.13345000000000001</v>
      </c>
      <c r="L338" s="71">
        <v>0.14237</v>
      </c>
      <c r="M338" s="71">
        <v>0.16603000000000001</v>
      </c>
      <c r="N338" s="71">
        <v>0.16830000000000001</v>
      </c>
      <c r="O338" s="71">
        <v>0.15529999999999999</v>
      </c>
      <c r="P338" s="71">
        <v>0.16674</v>
      </c>
      <c r="Q338" s="71">
        <v>0.17971999999999999</v>
      </c>
      <c r="R338" s="71">
        <v>0.22206000000000001</v>
      </c>
      <c r="S338" s="71">
        <v>0.14529</v>
      </c>
      <c r="T338" s="71">
        <v>0.11797000000000001</v>
      </c>
      <c r="U338" s="71">
        <v>0.1701</v>
      </c>
      <c r="V338" s="65">
        <v>9.9489999999999995E-2</v>
      </c>
      <c r="W338" s="65">
        <v>0.10526000000000001</v>
      </c>
      <c r="X338" s="65">
        <v>0.10995000000000001</v>
      </c>
      <c r="Y338" s="65">
        <v>0.12238</v>
      </c>
      <c r="Z338" s="65">
        <v>0.12223000000000001</v>
      </c>
      <c r="AA338" s="65">
        <v>0.11774</v>
      </c>
      <c r="AB338" s="65">
        <v>0.13775000000000001</v>
      </c>
      <c r="AC338" s="65">
        <v>0.14851</v>
      </c>
      <c r="AD338" s="65">
        <v>0.17660999999999999</v>
      </c>
      <c r="AE338" s="65">
        <v>0.18332999999999999</v>
      </c>
      <c r="AF338" s="65">
        <v>0.17391000000000001</v>
      </c>
      <c r="AG338" s="65">
        <v>0.18486</v>
      </c>
      <c r="AH338" s="65">
        <v>0.19567000000000001</v>
      </c>
      <c r="AI338" s="65">
        <v>0.24288999999999999</v>
      </c>
      <c r="AJ338" s="65">
        <v>0.17373</v>
      </c>
      <c r="AK338" s="65">
        <v>0.16847000000000001</v>
      </c>
      <c r="AL338" s="65">
        <v>0.34695999999999999</v>
      </c>
    </row>
    <row r="339" spans="1:38" x14ac:dyDescent="0.45">
      <c r="A339" s="3" t="s">
        <v>219</v>
      </c>
      <c r="B339" s="3" t="s">
        <v>91</v>
      </c>
      <c r="C339" s="3" t="s">
        <v>954</v>
      </c>
      <c r="D339" s="71">
        <v>3.23692</v>
      </c>
      <c r="E339" s="71">
        <v>7.045969195402299E-2</v>
      </c>
      <c r="F339" s="71">
        <v>7.5190629885057467E-2</v>
      </c>
      <c r="G339" s="71">
        <v>7.303008275862069E-2</v>
      </c>
      <c r="H339" s="71">
        <v>8.1159170881226053E-2</v>
      </c>
      <c r="I339" s="71">
        <v>7.3306461302681994E-2</v>
      </c>
      <c r="J339" s="71">
        <v>7.0236331034482749E-2</v>
      </c>
      <c r="K339" s="71">
        <v>8.34599785440613E-2</v>
      </c>
      <c r="L339" s="71">
        <v>9.0411619923371656E-2</v>
      </c>
      <c r="M339" s="71">
        <v>9.9922766283524908E-2</v>
      </c>
      <c r="N339" s="71">
        <v>9.7621255172413782E-2</v>
      </c>
      <c r="O339" s="71">
        <v>8.8529796168582378E-2</v>
      </c>
      <c r="P339" s="71">
        <v>9.776914482758621E-2</v>
      </c>
      <c r="Q339" s="71">
        <v>0.11276227126436782</v>
      </c>
      <c r="R339" s="71">
        <v>0.13597487662835248</v>
      </c>
      <c r="S339" s="71">
        <v>9.2389483524904212E-2</v>
      </c>
      <c r="T339" s="71">
        <v>7.311674789272031E-2</v>
      </c>
      <c r="U339" s="71">
        <v>0.111999691954023</v>
      </c>
      <c r="V339" s="65">
        <v>6.657030826140567E-2</v>
      </c>
      <c r="W339" s="65">
        <v>7.2091694752705854E-2</v>
      </c>
      <c r="X339" s="65">
        <v>7.1630730237018769E-2</v>
      </c>
      <c r="Y339" s="65">
        <v>7.5900880942594881E-2</v>
      </c>
      <c r="Z339" s="65">
        <v>6.680874092341417E-2</v>
      </c>
      <c r="AA339" s="65">
        <v>6.6669253322372918E-2</v>
      </c>
      <c r="AB339" s="65">
        <v>8.1701815317166734E-2</v>
      </c>
      <c r="AC339" s="65">
        <v>9.209422660638443E-2</v>
      </c>
      <c r="AD339" s="65">
        <v>0.10338555281545418</v>
      </c>
      <c r="AE339" s="65">
        <v>0.10203317166735169</v>
      </c>
      <c r="AF339" s="65">
        <v>9.6241604329360186E-2</v>
      </c>
      <c r="AG339" s="65">
        <v>0.1018126291272777</v>
      </c>
      <c r="AH339" s="65">
        <v>0.11887482942868886</v>
      </c>
      <c r="AI339" s="65">
        <v>0.14399817509247842</v>
      </c>
      <c r="AJ339" s="65">
        <v>0.11017262912727771</v>
      </c>
      <c r="AK339" s="65">
        <v>0.10739051924921222</v>
      </c>
      <c r="AL339" s="65">
        <v>0.23220323879983559</v>
      </c>
    </row>
    <row r="340" spans="1:38" x14ac:dyDescent="0.45">
      <c r="A340" s="3" t="s">
        <v>219</v>
      </c>
      <c r="B340" s="3" t="s">
        <v>91</v>
      </c>
      <c r="C340" s="3" t="s">
        <v>955</v>
      </c>
      <c r="D340" s="71">
        <v>2.71455</v>
      </c>
      <c r="E340" s="71">
        <v>6.2547565937214569E-2</v>
      </c>
      <c r="F340" s="71">
        <v>6.8599470915481367E-2</v>
      </c>
      <c r="G340" s="71">
        <v>6.997035156046949E-2</v>
      </c>
      <c r="H340" s="71">
        <v>7.0260216941799847E-2</v>
      </c>
      <c r="I340" s="71">
        <v>5.976637881556722E-2</v>
      </c>
      <c r="J340" s="71">
        <v>6.1778538326481065E-2</v>
      </c>
      <c r="K340" s="71">
        <v>7.1981527855104935E-2</v>
      </c>
      <c r="L340" s="71">
        <v>7.9123331658265669E-2</v>
      </c>
      <c r="M340" s="71">
        <v>8.9024861672130168E-2</v>
      </c>
      <c r="N340" s="71">
        <v>8.8264775925821451E-2</v>
      </c>
      <c r="O340" s="71">
        <v>8.0276126357997538E-2</v>
      </c>
      <c r="P340" s="71">
        <v>8.5079911790873389E-2</v>
      </c>
      <c r="Q340" s="71">
        <v>9.1652851477680083E-2</v>
      </c>
      <c r="R340" s="71">
        <v>0.10245744867747845</v>
      </c>
      <c r="S340" s="71">
        <v>7.0103793056893168E-2</v>
      </c>
      <c r="T340" s="71">
        <v>5.7201282648740442E-2</v>
      </c>
      <c r="U340" s="71">
        <v>8.0671566382001139E-2</v>
      </c>
      <c r="V340" s="65">
        <v>5.9034653391130149E-2</v>
      </c>
      <c r="W340" s="65">
        <v>6.2727470293745508E-2</v>
      </c>
      <c r="X340" s="65">
        <v>6.5912509554522769E-2</v>
      </c>
      <c r="Y340" s="65">
        <v>6.9641312036025679E-2</v>
      </c>
      <c r="Z340" s="65">
        <v>6.0878003493852903E-2</v>
      </c>
      <c r="AA340" s="65">
        <v>6.3347140787920142E-2</v>
      </c>
      <c r="AB340" s="65">
        <v>7.4342778540574042E-2</v>
      </c>
      <c r="AC340" s="65">
        <v>8.3006300237679631E-2</v>
      </c>
      <c r="AD340" s="65">
        <v>9.2323978011108004E-2</v>
      </c>
      <c r="AE340" s="65">
        <v>9.3180964247980294E-2</v>
      </c>
      <c r="AF340" s="65">
        <v>8.7649900413177925E-2</v>
      </c>
      <c r="AG340" s="65">
        <v>9.0766314452284391E-2</v>
      </c>
      <c r="AH340" s="65">
        <v>9.5442384615513326E-2</v>
      </c>
      <c r="AI340" s="65">
        <v>0.11243072596651107</v>
      </c>
      <c r="AJ340" s="65">
        <v>8.2375437872708679E-2</v>
      </c>
      <c r="AK340" s="65">
        <v>7.558441217001792E-2</v>
      </c>
      <c r="AL340" s="65">
        <v>0.15714571391524759</v>
      </c>
    </row>
    <row r="341" spans="1:38" x14ac:dyDescent="0.45">
      <c r="A341" s="3" t="s">
        <v>219</v>
      </c>
      <c r="B341" s="3" t="s">
        <v>91</v>
      </c>
      <c r="C341" s="3" t="s">
        <v>956</v>
      </c>
      <c r="D341" s="71">
        <v>1.37618</v>
      </c>
      <c r="E341" s="71">
        <v>2.6009999999999998E-2</v>
      </c>
      <c r="F341" s="71">
        <v>2.8219999999999999E-2</v>
      </c>
      <c r="G341" s="71">
        <v>2.9329999999999998E-2</v>
      </c>
      <c r="H341" s="71">
        <v>3.388E-2</v>
      </c>
      <c r="I341" s="71">
        <v>2.4240000000000001E-2</v>
      </c>
      <c r="J341" s="71">
        <v>2.29E-2</v>
      </c>
      <c r="K341" s="71">
        <v>2.9350000000000001E-2</v>
      </c>
      <c r="L341" s="71">
        <v>3.3759999999999998E-2</v>
      </c>
      <c r="M341" s="71">
        <v>3.8080000000000003E-2</v>
      </c>
      <c r="N341" s="71">
        <v>3.8330000000000003E-2</v>
      </c>
      <c r="O341" s="71">
        <v>4.0849999999999997E-2</v>
      </c>
      <c r="P341" s="71">
        <v>4.9619999999999997E-2</v>
      </c>
      <c r="Q341" s="71">
        <v>5.4530000000000002E-2</v>
      </c>
      <c r="R341" s="71">
        <v>6.046E-2</v>
      </c>
      <c r="S341" s="71">
        <v>4.0239999999999998E-2</v>
      </c>
      <c r="T341" s="71">
        <v>3.5560000000000001E-2</v>
      </c>
      <c r="U341" s="71">
        <v>6.0240000000000002E-2</v>
      </c>
      <c r="V341" s="65">
        <v>2.4660000000000001E-2</v>
      </c>
      <c r="W341" s="65">
        <v>2.6960000000000001E-2</v>
      </c>
      <c r="X341" s="65">
        <v>2.8320000000000001E-2</v>
      </c>
      <c r="Y341" s="65">
        <v>3.1440000000000003E-2</v>
      </c>
      <c r="Z341" s="65">
        <v>2.5569999999999999E-2</v>
      </c>
      <c r="AA341" s="65">
        <v>2.4539999999999999E-2</v>
      </c>
      <c r="AB341" s="65">
        <v>3.0360000000000002E-2</v>
      </c>
      <c r="AC341" s="65">
        <v>3.3739999999999999E-2</v>
      </c>
      <c r="AD341" s="65">
        <v>3.8269999999999998E-2</v>
      </c>
      <c r="AE341" s="65">
        <v>4.086E-2</v>
      </c>
      <c r="AF341" s="65">
        <v>4.2959999999999998E-2</v>
      </c>
      <c r="AG341" s="65">
        <v>5.0470000000000001E-2</v>
      </c>
      <c r="AH341" s="65">
        <v>5.62E-2</v>
      </c>
      <c r="AI341" s="65">
        <v>6.1440000000000002E-2</v>
      </c>
      <c r="AJ341" s="65">
        <v>4.6969999999999998E-2</v>
      </c>
      <c r="AK341" s="65">
        <v>4.9189999999999998E-2</v>
      </c>
      <c r="AL341" s="65">
        <v>0.11863</v>
      </c>
    </row>
    <row r="342" spans="1:38" x14ac:dyDescent="0.45">
      <c r="A342" s="3" t="s">
        <v>219</v>
      </c>
      <c r="B342" s="3" t="s">
        <v>91</v>
      </c>
      <c r="C342" s="3" t="s">
        <v>957</v>
      </c>
      <c r="D342" s="71">
        <v>0.377</v>
      </c>
      <c r="E342" s="71">
        <v>5.3299999999999997E-3</v>
      </c>
      <c r="F342" s="71">
        <v>6.9300000000000004E-3</v>
      </c>
      <c r="G342" s="71">
        <v>7.7200000000000003E-3</v>
      </c>
      <c r="H342" s="71">
        <v>7.4400000000000004E-3</v>
      </c>
      <c r="I342" s="71">
        <v>5.5500000000000002E-3</v>
      </c>
      <c r="J342" s="71">
        <v>5.3600000000000002E-3</v>
      </c>
      <c r="K342" s="71">
        <v>6.8999999999999999E-3</v>
      </c>
      <c r="L342" s="71">
        <v>8.1700000000000002E-3</v>
      </c>
      <c r="M342" s="71">
        <v>9.9699999999999997E-3</v>
      </c>
      <c r="N342" s="71">
        <v>1.1010000000000001E-2</v>
      </c>
      <c r="O342" s="71">
        <v>1.1520000000000001E-2</v>
      </c>
      <c r="P342" s="71">
        <v>1.468E-2</v>
      </c>
      <c r="Q342" s="71">
        <v>1.7430000000000001E-2</v>
      </c>
      <c r="R342" s="71">
        <v>1.839E-2</v>
      </c>
      <c r="S342" s="71">
        <v>1.225E-2</v>
      </c>
      <c r="T342" s="71">
        <v>1.043E-2</v>
      </c>
      <c r="U342" s="71">
        <v>1.8159999999999999E-2</v>
      </c>
      <c r="V342" s="65">
        <v>5.8199999999999997E-3</v>
      </c>
      <c r="W342" s="65">
        <v>6.5500000000000003E-3</v>
      </c>
      <c r="X342" s="65">
        <v>7.1199999999999996E-3</v>
      </c>
      <c r="Y342" s="65">
        <v>7.4599999999999996E-3</v>
      </c>
      <c r="Z342" s="65">
        <v>4.8799999999999998E-3</v>
      </c>
      <c r="AA342" s="65">
        <v>4.8300000000000001E-3</v>
      </c>
      <c r="AB342" s="65">
        <v>7.0800000000000004E-3</v>
      </c>
      <c r="AC342" s="65">
        <v>8.4200000000000004E-3</v>
      </c>
      <c r="AD342" s="65">
        <v>9.7800000000000005E-3</v>
      </c>
      <c r="AE342" s="65">
        <v>1.038E-2</v>
      </c>
      <c r="AF342" s="65">
        <v>1.1429999999999999E-2</v>
      </c>
      <c r="AG342" s="65">
        <v>1.503E-2</v>
      </c>
      <c r="AH342" s="65">
        <v>1.7170000000000001E-2</v>
      </c>
      <c r="AI342" s="65">
        <v>1.8530000000000001E-2</v>
      </c>
      <c r="AJ342" s="65">
        <v>1.3690000000000001E-2</v>
      </c>
      <c r="AK342" s="65">
        <v>1.4800000000000001E-2</v>
      </c>
      <c r="AL342" s="65">
        <v>3.6790000000000003E-2</v>
      </c>
    </row>
    <row r="343" spans="1:38" x14ac:dyDescent="0.45">
      <c r="A343" s="3" t="s">
        <v>219</v>
      </c>
      <c r="B343" s="3" t="s">
        <v>91</v>
      </c>
      <c r="C343" s="3" t="s">
        <v>958</v>
      </c>
      <c r="D343" s="71">
        <v>0.22223000000000001</v>
      </c>
      <c r="E343" s="71">
        <v>3.0031577317837254E-3</v>
      </c>
      <c r="F343" s="71">
        <v>3.2833757411519521E-3</v>
      </c>
      <c r="G343" s="71">
        <v>4.2243074536332673E-3</v>
      </c>
      <c r="H343" s="71">
        <v>4.6348095393455562E-3</v>
      </c>
      <c r="I343" s="71">
        <v>2.3724127180176913E-3</v>
      </c>
      <c r="J343" s="71">
        <v>2.7728975920260205E-3</v>
      </c>
      <c r="K343" s="71">
        <v>3.3535942498926353E-3</v>
      </c>
      <c r="L343" s="71">
        <v>4.5047743002959613E-3</v>
      </c>
      <c r="M343" s="71">
        <v>5.8560422069599202E-3</v>
      </c>
      <c r="N343" s="71">
        <v>6.5767536129597137E-3</v>
      </c>
      <c r="O343" s="71">
        <v>7.2274124017484703E-3</v>
      </c>
      <c r="P343" s="71">
        <v>9.1794038491628867E-3</v>
      </c>
      <c r="Q343" s="71">
        <v>1.1111820845137942E-2</v>
      </c>
      <c r="R343" s="71">
        <v>1.1552291620197287E-2</v>
      </c>
      <c r="S343" s="71">
        <v>7.1376797657610267E-3</v>
      </c>
      <c r="T343" s="71">
        <v>6.9673796262696543E-3</v>
      </c>
      <c r="U343" s="71">
        <v>1.1031886745656293E-2</v>
      </c>
      <c r="V343" s="65">
        <v>2.7439003204043633E-3</v>
      </c>
      <c r="W343" s="65">
        <v>3.6050590432699045E-3</v>
      </c>
      <c r="X343" s="65">
        <v>4.0252861566647969E-3</v>
      </c>
      <c r="Y343" s="65">
        <v>4.6458915252307175E-3</v>
      </c>
      <c r="Z343" s="65">
        <v>2.5332342742936673E-3</v>
      </c>
      <c r="AA343" s="65">
        <v>2.4633928627414521E-3</v>
      </c>
      <c r="AB343" s="65">
        <v>3.6750293690185447E-3</v>
      </c>
      <c r="AC343" s="65">
        <v>4.2457611695570089E-3</v>
      </c>
      <c r="AD343" s="65">
        <v>5.6171772566597153E-3</v>
      </c>
      <c r="AE343" s="65">
        <v>6.1081297646680219E-3</v>
      </c>
      <c r="AF343" s="65">
        <v>7.0792497492730448E-3</v>
      </c>
      <c r="AG343" s="65">
        <v>8.8318596620961028E-3</v>
      </c>
      <c r="AH343" s="65">
        <v>9.7836932067860427E-3</v>
      </c>
      <c r="AI343" s="65">
        <v>1.0965129327540037E-2</v>
      </c>
      <c r="AJ343" s="65">
        <v>8.5814973410149667E-3</v>
      </c>
      <c r="AK343" s="65">
        <v>9.933424408751064E-3</v>
      </c>
      <c r="AL343" s="65">
        <v>2.2602284562030554E-2</v>
      </c>
    </row>
    <row r="344" spans="1:38" x14ac:dyDescent="0.45">
      <c r="A344" s="3" t="s">
        <v>219</v>
      </c>
      <c r="B344" s="3" t="s">
        <v>91</v>
      </c>
      <c r="C344" s="3" t="s">
        <v>959</v>
      </c>
      <c r="D344" s="71">
        <v>0.27201999999999998</v>
      </c>
      <c r="E344" s="71">
        <v>5.5100000000000001E-3</v>
      </c>
      <c r="F344" s="71">
        <v>6.3E-3</v>
      </c>
      <c r="G344" s="71">
        <v>6.4400000000000004E-3</v>
      </c>
      <c r="H344" s="71">
        <v>6.62E-3</v>
      </c>
      <c r="I344" s="71">
        <v>4.15E-3</v>
      </c>
      <c r="J344" s="71">
        <v>4.6299999999999996E-3</v>
      </c>
      <c r="K344" s="71">
        <v>6.0400000000000002E-3</v>
      </c>
      <c r="L344" s="71">
        <v>6.79E-3</v>
      </c>
      <c r="M344" s="71">
        <v>8.1799999999999998E-3</v>
      </c>
      <c r="N344" s="71">
        <v>7.9600000000000001E-3</v>
      </c>
      <c r="O344" s="71">
        <v>7.28E-3</v>
      </c>
      <c r="P344" s="71">
        <v>9.2099999999999994E-3</v>
      </c>
      <c r="Q344" s="71">
        <v>1.0319999999999999E-2</v>
      </c>
      <c r="R344" s="71">
        <v>1.167E-2</v>
      </c>
      <c r="S344" s="71">
        <v>9.0799999999999995E-3</v>
      </c>
      <c r="T344" s="71">
        <v>7.0699999999999999E-3</v>
      </c>
      <c r="U344" s="71">
        <v>1.255E-2</v>
      </c>
      <c r="V344" s="65">
        <v>5.1000000000000004E-3</v>
      </c>
      <c r="W344" s="65">
        <v>5.6100000000000004E-3</v>
      </c>
      <c r="X344" s="65">
        <v>6.5700000000000003E-3</v>
      </c>
      <c r="Y344" s="65">
        <v>6.3899999999999998E-3</v>
      </c>
      <c r="Z344" s="65">
        <v>3.7499999999999999E-3</v>
      </c>
      <c r="AA344" s="65">
        <v>3.96E-3</v>
      </c>
      <c r="AB344" s="65">
        <v>5.4799999999999996E-3</v>
      </c>
      <c r="AC344" s="65">
        <v>6.6400000000000001E-3</v>
      </c>
      <c r="AD344" s="65">
        <v>7.9299999999999995E-3</v>
      </c>
      <c r="AE344" s="65">
        <v>7.0800000000000004E-3</v>
      </c>
      <c r="AF344" s="65">
        <v>7.26E-3</v>
      </c>
      <c r="AG344" s="65">
        <v>8.7500000000000008E-3</v>
      </c>
      <c r="AH344" s="65">
        <v>1.0460000000000001E-2</v>
      </c>
      <c r="AI344" s="65">
        <v>1.221E-2</v>
      </c>
      <c r="AJ344" s="65">
        <v>1.01E-2</v>
      </c>
      <c r="AK344" s="65">
        <v>9.7999999999999997E-3</v>
      </c>
      <c r="AL344" s="65">
        <v>2.513E-2</v>
      </c>
    </row>
    <row r="345" spans="1:38" x14ac:dyDescent="0.45">
      <c r="A345" s="3" t="s">
        <v>219</v>
      </c>
      <c r="B345" s="3" t="s">
        <v>91</v>
      </c>
      <c r="C345" s="3" t="s">
        <v>960</v>
      </c>
      <c r="D345" s="71">
        <v>0.31413000000000002</v>
      </c>
      <c r="E345" s="71">
        <v>6.3299999999999997E-3</v>
      </c>
      <c r="F345" s="71">
        <v>7.0699999999999999E-3</v>
      </c>
      <c r="G345" s="71">
        <v>6.6499999999999997E-3</v>
      </c>
      <c r="H345" s="71">
        <v>6.62E-3</v>
      </c>
      <c r="I345" s="71">
        <v>4.9100000000000003E-3</v>
      </c>
      <c r="J345" s="71">
        <v>5.8700000000000002E-3</v>
      </c>
      <c r="K345" s="71">
        <v>7.5300000000000002E-3</v>
      </c>
      <c r="L345" s="71">
        <v>8.6400000000000001E-3</v>
      </c>
      <c r="M345" s="71">
        <v>9.5899999999999996E-3</v>
      </c>
      <c r="N345" s="71">
        <v>9.7999999999999997E-3</v>
      </c>
      <c r="O345" s="71">
        <v>9.3799999999999994E-3</v>
      </c>
      <c r="P345" s="71">
        <v>1.1610000000000001E-2</v>
      </c>
      <c r="Q345" s="71">
        <v>1.358E-2</v>
      </c>
      <c r="R345" s="71">
        <v>1.5089999999999999E-2</v>
      </c>
      <c r="S345" s="71">
        <v>9.0299999999999998E-3</v>
      </c>
      <c r="T345" s="71">
        <v>9.1800000000000007E-3</v>
      </c>
      <c r="U345" s="71">
        <v>1.3480000000000001E-2</v>
      </c>
      <c r="V345" s="65">
        <v>5.8100000000000001E-3</v>
      </c>
      <c r="W345" s="65">
        <v>6.1999999999999998E-3</v>
      </c>
      <c r="X345" s="65">
        <v>6.3299999999999997E-3</v>
      </c>
      <c r="Y345" s="65">
        <v>6.4700000000000001E-3</v>
      </c>
      <c r="Z345" s="65">
        <v>3.81E-3</v>
      </c>
      <c r="AA345" s="65">
        <v>4.3699999999999998E-3</v>
      </c>
      <c r="AB345" s="65">
        <v>6.8100000000000001E-3</v>
      </c>
      <c r="AC345" s="65">
        <v>7.8399999999999997E-3</v>
      </c>
      <c r="AD345" s="65">
        <v>8.1600000000000006E-3</v>
      </c>
      <c r="AE345" s="65">
        <v>7.8799999999999999E-3</v>
      </c>
      <c r="AF345" s="65">
        <v>8.4700000000000001E-3</v>
      </c>
      <c r="AG345" s="65">
        <v>1.073E-2</v>
      </c>
      <c r="AH345" s="65">
        <v>1.35E-2</v>
      </c>
      <c r="AI345" s="65">
        <v>1.55E-2</v>
      </c>
      <c r="AJ345" s="65">
        <v>1.1089999999999999E-2</v>
      </c>
      <c r="AK345" s="65">
        <v>1.2160000000000001E-2</v>
      </c>
      <c r="AL345" s="65">
        <v>2.4639999999999999E-2</v>
      </c>
    </row>
    <row r="346" spans="1:38" x14ac:dyDescent="0.45">
      <c r="A346" s="2" t="s">
        <v>217</v>
      </c>
      <c r="B346" s="2" t="s">
        <v>92</v>
      </c>
      <c r="C346" s="2" t="s">
        <v>961</v>
      </c>
      <c r="D346" s="72">
        <v>17.891839999999998</v>
      </c>
      <c r="E346" s="72">
        <v>0.39153366587040334</v>
      </c>
      <c r="F346" s="72">
        <v>0.42171601194619257</v>
      </c>
      <c r="G346" s="72">
        <v>0.41927801142474369</v>
      </c>
      <c r="H346" s="72">
        <v>0.43343738865079084</v>
      </c>
      <c r="I346" s="72">
        <v>0.39791036915272554</v>
      </c>
      <c r="J346" s="72">
        <v>0.39976976980806422</v>
      </c>
      <c r="K346" s="72">
        <v>0.47848430571200928</v>
      </c>
      <c r="L346" s="72">
        <v>0.52199243103895354</v>
      </c>
      <c r="M346" s="72">
        <v>0.57415254317406073</v>
      </c>
      <c r="N346" s="72">
        <v>0.53533726317834041</v>
      </c>
      <c r="O346" s="72">
        <v>0.50843504335853895</v>
      </c>
      <c r="P346" s="72">
        <v>0.55135719050542087</v>
      </c>
      <c r="Q346" s="72">
        <v>0.61240506786079341</v>
      </c>
      <c r="R346" s="72">
        <v>0.70533125701224753</v>
      </c>
      <c r="S346" s="72">
        <v>0.48841748965568355</v>
      </c>
      <c r="T346" s="72">
        <v>0.39377273002668356</v>
      </c>
      <c r="U346" s="72">
        <v>0.63959946162434778</v>
      </c>
      <c r="V346" s="8">
        <v>0.37513149005164842</v>
      </c>
      <c r="W346" s="8">
        <v>0.39853374725162022</v>
      </c>
      <c r="X346" s="8">
        <v>0.39830662721623972</v>
      </c>
      <c r="Y346" s="8">
        <v>0.41712885913496683</v>
      </c>
      <c r="Z346" s="8">
        <v>0.40010430019901688</v>
      </c>
      <c r="AA346" s="8">
        <v>0.40994194590579353</v>
      </c>
      <c r="AB346" s="8">
        <v>0.48535506305805665</v>
      </c>
      <c r="AC346" s="8">
        <v>0.52477407015121535</v>
      </c>
      <c r="AD346" s="8">
        <v>0.58258681998655648</v>
      </c>
      <c r="AE346" s="8">
        <v>0.56003551643693994</v>
      </c>
      <c r="AF346" s="8">
        <v>0.55482615442464356</v>
      </c>
      <c r="AG346" s="8">
        <v>0.58945017231108932</v>
      </c>
      <c r="AH346" s="8">
        <v>0.64067427011040279</v>
      </c>
      <c r="AI346" s="8">
        <v>0.74778271953648046</v>
      </c>
      <c r="AJ346" s="8">
        <v>0.56205444789404824</v>
      </c>
      <c r="AK346" s="8">
        <v>0.53879685754549467</v>
      </c>
      <c r="AL346" s="8">
        <v>1.2334269387857868</v>
      </c>
    </row>
    <row r="347" spans="1:38" x14ac:dyDescent="0.45">
      <c r="A347" s="3" t="s">
        <v>219</v>
      </c>
      <c r="B347" s="3" t="s">
        <v>92</v>
      </c>
      <c r="C347" s="3" t="s">
        <v>962</v>
      </c>
      <c r="D347" s="71">
        <v>1.0749200000000001</v>
      </c>
      <c r="E347" s="71">
        <v>2.1360000000000001E-2</v>
      </c>
      <c r="F347" s="71">
        <v>2.4400000000000002E-2</v>
      </c>
      <c r="G347" s="71">
        <v>2.545E-2</v>
      </c>
      <c r="H347" s="71">
        <v>2.5409999999999999E-2</v>
      </c>
      <c r="I347" s="71">
        <v>2.3140000000000001E-2</v>
      </c>
      <c r="J347" s="71">
        <v>2.3290000000000002E-2</v>
      </c>
      <c r="K347" s="71">
        <v>2.649E-2</v>
      </c>
      <c r="L347" s="71">
        <v>2.9680000000000002E-2</v>
      </c>
      <c r="M347" s="71">
        <v>3.1550000000000002E-2</v>
      </c>
      <c r="N347" s="71">
        <v>3.075E-2</v>
      </c>
      <c r="O347" s="71">
        <v>3.1780000000000003E-2</v>
      </c>
      <c r="P347" s="71">
        <v>3.5490000000000001E-2</v>
      </c>
      <c r="Q347" s="71">
        <v>3.7909999999999999E-2</v>
      </c>
      <c r="R347" s="71">
        <v>4.5569999999999999E-2</v>
      </c>
      <c r="S347" s="71">
        <v>3.134E-2</v>
      </c>
      <c r="T347" s="71">
        <v>2.6450000000000001E-2</v>
      </c>
      <c r="U347" s="71">
        <v>4.2419999999999999E-2</v>
      </c>
      <c r="V347" s="65">
        <v>2.0060000000000001E-2</v>
      </c>
      <c r="W347" s="65">
        <v>2.3109999999999999E-2</v>
      </c>
      <c r="X347" s="65">
        <v>2.3300000000000001E-2</v>
      </c>
      <c r="Y347" s="65">
        <v>2.462E-2</v>
      </c>
      <c r="Z347" s="65">
        <v>2.334E-2</v>
      </c>
      <c r="AA347" s="65">
        <v>2.2280000000000001E-2</v>
      </c>
      <c r="AB347" s="65">
        <v>2.6450000000000001E-2</v>
      </c>
      <c r="AC347" s="65">
        <v>2.9850000000000002E-2</v>
      </c>
      <c r="AD347" s="65">
        <v>3.1109999999999999E-2</v>
      </c>
      <c r="AE347" s="65">
        <v>3.1609999999999999E-2</v>
      </c>
      <c r="AF347" s="65">
        <v>3.3029999999999997E-2</v>
      </c>
      <c r="AG347" s="65">
        <v>3.7289999999999997E-2</v>
      </c>
      <c r="AH347" s="65">
        <v>3.9570000000000001E-2</v>
      </c>
      <c r="AI347" s="65">
        <v>4.5019999999999998E-2</v>
      </c>
      <c r="AJ347" s="65">
        <v>3.4660000000000003E-2</v>
      </c>
      <c r="AK347" s="65">
        <v>3.4599999999999999E-2</v>
      </c>
      <c r="AL347" s="65">
        <v>8.2540000000000002E-2</v>
      </c>
    </row>
    <row r="348" spans="1:38" x14ac:dyDescent="0.45">
      <c r="A348" s="3" t="s">
        <v>219</v>
      </c>
      <c r="B348" s="3" t="s">
        <v>92</v>
      </c>
      <c r="C348" s="3" t="s">
        <v>963</v>
      </c>
      <c r="D348" s="71">
        <v>1.62513</v>
      </c>
      <c r="E348" s="71">
        <v>3.2485483639907296E-2</v>
      </c>
      <c r="F348" s="71">
        <v>3.4817867627817474E-2</v>
      </c>
      <c r="G348" s="71">
        <v>3.604649731021229E-2</v>
      </c>
      <c r="H348" s="71">
        <v>3.7378798452660969E-2</v>
      </c>
      <c r="I348" s="71">
        <v>3.5195624416594316E-2</v>
      </c>
      <c r="J348" s="71">
        <v>3.3955644527549608E-2</v>
      </c>
      <c r="K348" s="71">
        <v>4.2379826513021045E-2</v>
      </c>
      <c r="L348" s="71">
        <v>4.6141694254613445E-2</v>
      </c>
      <c r="M348" s="71">
        <v>4.7313435980579105E-2</v>
      </c>
      <c r="N348" s="71">
        <v>4.3791280964712458E-2</v>
      </c>
      <c r="O348" s="71">
        <v>4.330530372217152E-2</v>
      </c>
      <c r="P348" s="71">
        <v>4.8780302876279658E-2</v>
      </c>
      <c r="Q348" s="71">
        <v>6.0767960562147075E-2</v>
      </c>
      <c r="R348" s="71">
        <v>7.4200686436297167E-2</v>
      </c>
      <c r="S348" s="71">
        <v>4.9327205964774294E-2</v>
      </c>
      <c r="T348" s="71">
        <v>4.1624921243015825E-2</v>
      </c>
      <c r="U348" s="71">
        <v>6.547746550764641E-2</v>
      </c>
      <c r="V348" s="65">
        <v>3.092934473812034E-2</v>
      </c>
      <c r="W348" s="65">
        <v>3.2669468066201468E-2</v>
      </c>
      <c r="X348" s="65">
        <v>3.3050178298522671E-2</v>
      </c>
      <c r="Y348" s="65">
        <v>3.7930000533118506E-2</v>
      </c>
      <c r="Z348" s="65">
        <v>3.3369810979871815E-2</v>
      </c>
      <c r="AA348" s="65">
        <v>3.2199471857266404E-2</v>
      </c>
      <c r="AB348" s="65">
        <v>4.0271186129441174E-2</v>
      </c>
      <c r="AC348" s="65">
        <v>4.2872082834768808E-2</v>
      </c>
      <c r="AD348" s="65">
        <v>4.7162525500835217E-2</v>
      </c>
      <c r="AE348" s="65">
        <v>4.5013191958203504E-2</v>
      </c>
      <c r="AF348" s="65">
        <v>4.5135670070727059E-2</v>
      </c>
      <c r="AG348" s="65">
        <v>5.3248397505005395E-2</v>
      </c>
      <c r="AH348" s="65">
        <v>6.1851448482981665E-2</v>
      </c>
      <c r="AI348" s="65">
        <v>7.5353542987122227E-2</v>
      </c>
      <c r="AJ348" s="65">
        <v>5.5559032389911028E-2</v>
      </c>
      <c r="AK348" s="65">
        <v>5.6940706678197832E-2</v>
      </c>
      <c r="AL348" s="65">
        <v>0.12858394098970491</v>
      </c>
    </row>
    <row r="349" spans="1:38" x14ac:dyDescent="0.45">
      <c r="A349" s="3" t="s">
        <v>219</v>
      </c>
      <c r="B349" s="3" t="s">
        <v>92</v>
      </c>
      <c r="C349" s="3" t="s">
        <v>964</v>
      </c>
      <c r="D349" s="71">
        <v>0.53025999999999995</v>
      </c>
      <c r="E349" s="71">
        <v>9.8799999999999999E-3</v>
      </c>
      <c r="F349" s="71">
        <v>1.1010000000000001E-2</v>
      </c>
      <c r="G349" s="71">
        <v>1.1379999999999999E-2</v>
      </c>
      <c r="H349" s="71">
        <v>1.226E-2</v>
      </c>
      <c r="I349" s="71">
        <v>1.0160000000000001E-2</v>
      </c>
      <c r="J349" s="71">
        <v>1.0800000000000001E-2</v>
      </c>
      <c r="K349" s="71">
        <v>1.299E-2</v>
      </c>
      <c r="L349" s="71">
        <v>1.3849999999999999E-2</v>
      </c>
      <c r="M349" s="71">
        <v>1.4959999999999999E-2</v>
      </c>
      <c r="N349" s="71">
        <v>1.4109999999999999E-2</v>
      </c>
      <c r="O349" s="71">
        <v>1.3809999999999999E-2</v>
      </c>
      <c r="P349" s="71">
        <v>1.6140000000000002E-2</v>
      </c>
      <c r="Q349" s="71">
        <v>1.9859999999999999E-2</v>
      </c>
      <c r="R349" s="71">
        <v>2.3380000000000001E-2</v>
      </c>
      <c r="S349" s="71">
        <v>1.6660000000000001E-2</v>
      </c>
      <c r="T349" s="71">
        <v>1.366E-2</v>
      </c>
      <c r="U349" s="71">
        <v>2.47E-2</v>
      </c>
      <c r="V349" s="65">
        <v>9.4000000000000004E-3</v>
      </c>
      <c r="W349" s="65">
        <v>1.021E-2</v>
      </c>
      <c r="X349" s="65">
        <v>1.089E-2</v>
      </c>
      <c r="Y349" s="65">
        <v>1.086E-2</v>
      </c>
      <c r="Z349" s="65">
        <v>1.095E-2</v>
      </c>
      <c r="AA349" s="65">
        <v>1.1129999999999999E-2</v>
      </c>
      <c r="AB349" s="65">
        <v>1.248E-2</v>
      </c>
      <c r="AC349" s="65">
        <v>1.289E-2</v>
      </c>
      <c r="AD349" s="65">
        <v>1.4579999999999999E-2</v>
      </c>
      <c r="AE349" s="65">
        <v>1.417E-2</v>
      </c>
      <c r="AF349" s="65">
        <v>1.5610000000000001E-2</v>
      </c>
      <c r="AG349" s="65">
        <v>1.7299999999999999E-2</v>
      </c>
      <c r="AH349" s="65">
        <v>2.086E-2</v>
      </c>
      <c r="AI349" s="65">
        <v>2.4760000000000001E-2</v>
      </c>
      <c r="AJ349" s="65">
        <v>1.847E-2</v>
      </c>
      <c r="AK349" s="65">
        <v>1.805E-2</v>
      </c>
      <c r="AL349" s="65">
        <v>4.8039999999999999E-2</v>
      </c>
    </row>
    <row r="350" spans="1:38" x14ac:dyDescent="0.45">
      <c r="A350" s="3" t="s">
        <v>219</v>
      </c>
      <c r="B350" s="3" t="s">
        <v>92</v>
      </c>
      <c r="C350" s="3" t="s">
        <v>965</v>
      </c>
      <c r="D350" s="71">
        <v>1.8667400000000001</v>
      </c>
      <c r="E350" s="71">
        <v>5.2350000000000001E-2</v>
      </c>
      <c r="F350" s="71">
        <v>5.6189999999999997E-2</v>
      </c>
      <c r="G350" s="71">
        <v>5.1400000000000001E-2</v>
      </c>
      <c r="H350" s="71">
        <v>4.7829999999999998E-2</v>
      </c>
      <c r="I350" s="71">
        <v>4.231E-2</v>
      </c>
      <c r="J350" s="71">
        <v>4.802E-2</v>
      </c>
      <c r="K350" s="71">
        <v>6.0199999999999997E-2</v>
      </c>
      <c r="L350" s="71">
        <v>6.5949999999999995E-2</v>
      </c>
      <c r="M350" s="71">
        <v>6.8070000000000006E-2</v>
      </c>
      <c r="N350" s="71">
        <v>5.6759999999999998E-2</v>
      </c>
      <c r="O350" s="71">
        <v>4.9770000000000002E-2</v>
      </c>
      <c r="P350" s="71">
        <v>5.2440000000000001E-2</v>
      </c>
      <c r="Q350" s="71">
        <v>5.7970000000000001E-2</v>
      </c>
      <c r="R350" s="71">
        <v>6.5009999999999998E-2</v>
      </c>
      <c r="S350" s="71">
        <v>4.471E-2</v>
      </c>
      <c r="T350" s="71">
        <v>3.4070000000000003E-2</v>
      </c>
      <c r="U350" s="71">
        <v>5.2679999999999998E-2</v>
      </c>
      <c r="V350" s="65">
        <v>4.9770000000000002E-2</v>
      </c>
      <c r="W350" s="65">
        <v>5.305E-2</v>
      </c>
      <c r="X350" s="65">
        <v>4.8820000000000002E-2</v>
      </c>
      <c r="Y350" s="65">
        <v>4.5589999999999999E-2</v>
      </c>
      <c r="Z350" s="65">
        <v>4.1009999999999998E-2</v>
      </c>
      <c r="AA350" s="65">
        <v>4.7500000000000001E-2</v>
      </c>
      <c r="AB350" s="65">
        <v>5.901E-2</v>
      </c>
      <c r="AC350" s="65">
        <v>6.4589999999999995E-2</v>
      </c>
      <c r="AD350" s="65">
        <v>6.6869999999999999E-2</v>
      </c>
      <c r="AE350" s="65">
        <v>5.765E-2</v>
      </c>
      <c r="AF350" s="65">
        <v>5.425E-2</v>
      </c>
      <c r="AG350" s="65">
        <v>5.6239999999999998E-2</v>
      </c>
      <c r="AH350" s="65">
        <v>5.9859999999999997E-2</v>
      </c>
      <c r="AI350" s="65">
        <v>6.8720000000000003E-2</v>
      </c>
      <c r="AJ350" s="65">
        <v>4.8820000000000002E-2</v>
      </c>
      <c r="AK350" s="65">
        <v>4.3159999999999997E-2</v>
      </c>
      <c r="AL350" s="65">
        <v>9.6100000000000005E-2</v>
      </c>
    </row>
    <row r="351" spans="1:38" x14ac:dyDescent="0.45">
      <c r="A351" s="3" t="s">
        <v>219</v>
      </c>
      <c r="B351" s="3" t="s">
        <v>92</v>
      </c>
      <c r="C351" s="3" t="s">
        <v>966</v>
      </c>
      <c r="D351" s="71">
        <v>0.63849</v>
      </c>
      <c r="E351" s="71">
        <v>1.1640274353477734E-2</v>
      </c>
      <c r="F351" s="71">
        <v>1.3224370450727276E-2</v>
      </c>
      <c r="G351" s="71">
        <v>1.3325928159771063E-2</v>
      </c>
      <c r="H351" s="71">
        <v>1.3763257413357278E-2</v>
      </c>
      <c r="I351" s="71">
        <v>1.2132121710725514E-2</v>
      </c>
      <c r="J351" s="71">
        <v>1.249088560617464E-2</v>
      </c>
      <c r="K351" s="71">
        <v>1.4221765883417507E-2</v>
      </c>
      <c r="L351" s="71">
        <v>1.5805173216235247E-2</v>
      </c>
      <c r="M351" s="71">
        <v>1.7327474311261522E-2</v>
      </c>
      <c r="N351" s="71">
        <v>1.6456742257909916E-2</v>
      </c>
      <c r="O351" s="71">
        <v>1.6468576016000637E-2</v>
      </c>
      <c r="P351" s="71">
        <v>2.2285363258399558E-2</v>
      </c>
      <c r="Q351" s="71">
        <v>2.6347249146592339E-2</v>
      </c>
      <c r="R351" s="71">
        <v>3.1678857964936316E-2</v>
      </c>
      <c r="S351" s="71">
        <v>2.0193029982161919E-2</v>
      </c>
      <c r="T351" s="71">
        <v>1.6597971562882261E-2</v>
      </c>
      <c r="U351" s="71">
        <v>3.1580958705969268E-2</v>
      </c>
      <c r="V351" s="65">
        <v>1.0571317000008962E-2</v>
      </c>
      <c r="W351" s="65">
        <v>1.1303881267533957E-2</v>
      </c>
      <c r="X351" s="65">
        <v>1.261364999108675E-2</v>
      </c>
      <c r="Y351" s="65">
        <v>1.2502907452573042E-2</v>
      </c>
      <c r="Z351" s="65">
        <v>1.2051865667851448E-2</v>
      </c>
      <c r="AA351" s="65">
        <v>1.2011847522664057E-2</v>
      </c>
      <c r="AB351" s="65">
        <v>1.331420661612173E-2</v>
      </c>
      <c r="AC351" s="65">
        <v>1.4234942312844143E-2</v>
      </c>
      <c r="AD351" s="65">
        <v>1.683023973158667E-2</v>
      </c>
      <c r="AE351" s="65">
        <v>1.6689634397379603E-2</v>
      </c>
      <c r="AF351" s="65">
        <v>1.842465867229413E-2</v>
      </c>
      <c r="AG351" s="65">
        <v>2.1745954340255131E-2</v>
      </c>
      <c r="AH351" s="65">
        <v>2.6294613000598533E-2</v>
      </c>
      <c r="AI351" s="65">
        <v>3.0816909701301527E-2</v>
      </c>
      <c r="AJ351" s="65">
        <v>2.1627941606755349E-2</v>
      </c>
      <c r="AK351" s="65">
        <v>2.333974407517804E-2</v>
      </c>
      <c r="AL351" s="65">
        <v>5.8575686643966916E-2</v>
      </c>
    </row>
    <row r="352" spans="1:38" x14ac:dyDescent="0.45">
      <c r="A352" s="3" t="s">
        <v>219</v>
      </c>
      <c r="B352" s="3" t="s">
        <v>92</v>
      </c>
      <c r="C352" s="3" t="s">
        <v>967</v>
      </c>
      <c r="D352" s="71">
        <v>1.41143</v>
      </c>
      <c r="E352" s="71">
        <v>2.7109999999999999E-2</v>
      </c>
      <c r="F352" s="71">
        <v>2.9929999999999998E-2</v>
      </c>
      <c r="G352" s="71">
        <v>3.049E-2</v>
      </c>
      <c r="H352" s="71">
        <v>3.236E-2</v>
      </c>
      <c r="I352" s="71">
        <v>2.811E-2</v>
      </c>
      <c r="J352" s="71">
        <v>2.8029999999999999E-2</v>
      </c>
      <c r="K352" s="71">
        <v>3.3239999999999999E-2</v>
      </c>
      <c r="L352" s="71">
        <v>3.721E-2</v>
      </c>
      <c r="M352" s="71">
        <v>4.156E-2</v>
      </c>
      <c r="N352" s="71">
        <v>4.0750000000000001E-2</v>
      </c>
      <c r="O352" s="71">
        <v>4.0849999999999997E-2</v>
      </c>
      <c r="P352" s="71">
        <v>4.4830000000000002E-2</v>
      </c>
      <c r="Q352" s="71">
        <v>5.0569999999999997E-2</v>
      </c>
      <c r="R352" s="71">
        <v>5.9270000000000003E-2</v>
      </c>
      <c r="S352" s="71">
        <v>4.1799999999999997E-2</v>
      </c>
      <c r="T352" s="71">
        <v>3.4500000000000003E-2</v>
      </c>
      <c r="U352" s="71">
        <v>5.5669999999999997E-2</v>
      </c>
      <c r="V352" s="65">
        <v>2.6710000000000001E-2</v>
      </c>
      <c r="W352" s="65">
        <v>2.8369999999999999E-2</v>
      </c>
      <c r="X352" s="65">
        <v>2.9440000000000001E-2</v>
      </c>
      <c r="Y352" s="65">
        <v>3.1870000000000002E-2</v>
      </c>
      <c r="Z352" s="65">
        <v>3.2680000000000001E-2</v>
      </c>
      <c r="AA352" s="65">
        <v>3.1820000000000001E-2</v>
      </c>
      <c r="AB352" s="65">
        <v>3.5319999999999997E-2</v>
      </c>
      <c r="AC352" s="65">
        <v>3.8429999999999999E-2</v>
      </c>
      <c r="AD352" s="65">
        <v>4.2849999999999999E-2</v>
      </c>
      <c r="AE352" s="65">
        <v>4.2450000000000002E-2</v>
      </c>
      <c r="AF352" s="65">
        <v>4.2759999999999999E-2</v>
      </c>
      <c r="AG352" s="65">
        <v>4.7300000000000002E-2</v>
      </c>
      <c r="AH352" s="65">
        <v>5.2429999999999997E-2</v>
      </c>
      <c r="AI352" s="65">
        <v>6.336E-2</v>
      </c>
      <c r="AJ352" s="65">
        <v>4.87E-2</v>
      </c>
      <c r="AK352" s="65">
        <v>4.9140000000000003E-2</v>
      </c>
      <c r="AL352" s="65">
        <v>0.11151999999999999</v>
      </c>
    </row>
    <row r="353" spans="1:38" x14ac:dyDescent="0.45">
      <c r="A353" s="3" t="s">
        <v>219</v>
      </c>
      <c r="B353" s="3" t="s">
        <v>92</v>
      </c>
      <c r="C353" s="3" t="s">
        <v>968</v>
      </c>
      <c r="D353" s="71">
        <v>0.47582999999999998</v>
      </c>
      <c r="E353" s="71">
        <v>7.8837914460723295E-3</v>
      </c>
      <c r="F353" s="71">
        <v>9.5743090046171916E-3</v>
      </c>
      <c r="G353" s="71">
        <v>9.2642047191899592E-3</v>
      </c>
      <c r="H353" s="71">
        <v>1.0074641340361774E-2</v>
      </c>
      <c r="I353" s="71">
        <v>7.8335258756066332E-3</v>
      </c>
      <c r="J353" s="71">
        <v>8.2235440719093857E-3</v>
      </c>
      <c r="K353" s="71">
        <v>1.0084786094475532E-2</v>
      </c>
      <c r="L353" s="71">
        <v>1.0925053971899338E-2</v>
      </c>
      <c r="M353" s="71">
        <v>1.1525539006429998E-2</v>
      </c>
      <c r="N353" s="71">
        <v>1.2845891307600239E-2</v>
      </c>
      <c r="O353" s="71">
        <v>1.3156772442743757E-2</v>
      </c>
      <c r="P353" s="71">
        <v>1.5307775625526916E-2</v>
      </c>
      <c r="Q353" s="71">
        <v>1.9249904472823213E-2</v>
      </c>
      <c r="R353" s="71">
        <v>2.262144963787583E-2</v>
      </c>
      <c r="S353" s="71">
        <v>1.5367778418447801E-2</v>
      </c>
      <c r="T353" s="71">
        <v>1.4797589761146566E-2</v>
      </c>
      <c r="U353" s="71">
        <v>2.3763442803273537E-2</v>
      </c>
      <c r="V353" s="65">
        <v>7.4285445068163584E-3</v>
      </c>
      <c r="W353" s="65">
        <v>8.5313077806488669E-3</v>
      </c>
      <c r="X353" s="65">
        <v>8.9211235854940747E-3</v>
      </c>
      <c r="Y353" s="65">
        <v>9.7716025621986599E-3</v>
      </c>
      <c r="Z353" s="65">
        <v>7.4287937469680312E-3</v>
      </c>
      <c r="AA353" s="65">
        <v>7.4985038660686882E-3</v>
      </c>
      <c r="AB353" s="65">
        <v>9.8524228518815527E-3</v>
      </c>
      <c r="AC353" s="65">
        <v>1.0523038898294179E-2</v>
      </c>
      <c r="AD353" s="65">
        <v>1.1002613036720227E-2</v>
      </c>
      <c r="AE353" s="65">
        <v>1.2504317621550982E-2</v>
      </c>
      <c r="AF353" s="65">
        <v>1.3507297068520004E-2</v>
      </c>
      <c r="AG353" s="65">
        <v>1.6663456493114341E-2</v>
      </c>
      <c r="AH353" s="65">
        <v>2.039783762511509E-2</v>
      </c>
      <c r="AI353" s="65">
        <v>2.2979091944122683E-2</v>
      </c>
      <c r="AJ353" s="65">
        <v>1.846417926480343E-2</v>
      </c>
      <c r="AK353" s="65">
        <v>1.927681413169384E-2</v>
      </c>
      <c r="AL353" s="65">
        <v>4.8579055015988998E-2</v>
      </c>
    </row>
    <row r="354" spans="1:38" x14ac:dyDescent="0.45">
      <c r="A354" s="3" t="s">
        <v>219</v>
      </c>
      <c r="B354" s="3" t="s">
        <v>92</v>
      </c>
      <c r="C354" s="3" t="s">
        <v>969</v>
      </c>
      <c r="D354" s="71">
        <v>0.88948000000000005</v>
      </c>
      <c r="E354" s="71">
        <v>1.692137922565556E-2</v>
      </c>
      <c r="F354" s="71">
        <v>2.0566267623237555E-2</v>
      </c>
      <c r="G354" s="71">
        <v>2.0987608952649089E-2</v>
      </c>
      <c r="H354" s="71">
        <v>2.0627241185641441E-2</v>
      </c>
      <c r="I354" s="71">
        <v>1.3546382946233938E-2</v>
      </c>
      <c r="J354" s="71">
        <v>1.4387441433367894E-2</v>
      </c>
      <c r="K354" s="71">
        <v>1.9755328026155563E-2</v>
      </c>
      <c r="L354" s="71">
        <v>2.1026346283957113E-2</v>
      </c>
      <c r="M354" s="71">
        <v>2.4271171506612371E-2</v>
      </c>
      <c r="N354" s="71">
        <v>2.3158656296191304E-2</v>
      </c>
      <c r="O354" s="71">
        <v>2.4399537813620704E-2</v>
      </c>
      <c r="P354" s="71">
        <v>3.0367653288055532E-2</v>
      </c>
      <c r="Q354" s="71">
        <v>3.3892363109938026E-2</v>
      </c>
      <c r="R354" s="71">
        <v>4.0501821340015884E-2</v>
      </c>
      <c r="S354" s="71">
        <v>2.7234437912496232E-2</v>
      </c>
      <c r="T354" s="71">
        <v>2.1757026068034698E-2</v>
      </c>
      <c r="U354" s="71">
        <v>4.1809336988137095E-2</v>
      </c>
      <c r="V354" s="65">
        <v>1.6739249288413104E-2</v>
      </c>
      <c r="W354" s="65">
        <v>1.9192655309827406E-2</v>
      </c>
      <c r="X354" s="65">
        <v>1.9574673795541203E-2</v>
      </c>
      <c r="Y354" s="65">
        <v>1.9937687072393469E-2</v>
      </c>
      <c r="Z354" s="65">
        <v>1.4672382096958161E-2</v>
      </c>
      <c r="AA354" s="65">
        <v>1.5003168512447689E-2</v>
      </c>
      <c r="AB354" s="65">
        <v>1.9321266007752972E-2</v>
      </c>
      <c r="AC354" s="65">
        <v>2.1626891216075864E-2</v>
      </c>
      <c r="AD354" s="65">
        <v>2.3919906426327457E-2</v>
      </c>
      <c r="AE354" s="65">
        <v>2.3138083948729109E-2</v>
      </c>
      <c r="AF354" s="65">
        <v>2.6344499761994742E-2</v>
      </c>
      <c r="AG354" s="65">
        <v>3.1332667939741661E-2</v>
      </c>
      <c r="AH354" s="65">
        <v>3.540217419593733E-2</v>
      </c>
      <c r="AI354" s="65">
        <v>4.2765998190899428E-2</v>
      </c>
      <c r="AJ354" s="65">
        <v>3.0533825286880343E-2</v>
      </c>
      <c r="AK354" s="65">
        <v>3.2898196472892757E-2</v>
      </c>
      <c r="AL354" s="65">
        <v>8.1866674477187276E-2</v>
      </c>
    </row>
    <row r="355" spans="1:38" x14ac:dyDescent="0.45">
      <c r="A355" s="3" t="s">
        <v>219</v>
      </c>
      <c r="B355" s="3" t="s">
        <v>92</v>
      </c>
      <c r="C355" s="3" t="s">
        <v>970</v>
      </c>
      <c r="D355" s="71">
        <v>1.17896</v>
      </c>
      <c r="E355" s="71">
        <v>1.9622737205290397E-2</v>
      </c>
      <c r="F355" s="71">
        <v>2.2973197239792985E-2</v>
      </c>
      <c r="G355" s="71">
        <v>2.4183772282921217E-2</v>
      </c>
      <c r="H355" s="71">
        <v>2.6003450258769406E-2</v>
      </c>
      <c r="I355" s="71">
        <v>1.9872714203565268E-2</v>
      </c>
      <c r="J355" s="71">
        <v>1.8032254169062682E-2</v>
      </c>
      <c r="K355" s="71">
        <v>2.2942599194939621E-2</v>
      </c>
      <c r="L355" s="71">
        <v>2.7464163312248421E-2</v>
      </c>
      <c r="M355" s="71">
        <v>3.065492236917769E-2</v>
      </c>
      <c r="N355" s="71">
        <v>3.0974692351926396E-2</v>
      </c>
      <c r="O355" s="71">
        <v>3.3984853364002303E-2</v>
      </c>
      <c r="P355" s="71">
        <v>4.225609545715929E-2</v>
      </c>
      <c r="Q355" s="71">
        <v>4.9287590569292695E-2</v>
      </c>
      <c r="R355" s="71">
        <v>5.6828441633122485E-2</v>
      </c>
      <c r="S355" s="71">
        <v>3.8515037377803339E-2</v>
      </c>
      <c r="T355" s="71">
        <v>3.3075221391604369E-2</v>
      </c>
      <c r="U355" s="71">
        <v>5.7688257619321448E-2</v>
      </c>
      <c r="V355" s="65">
        <v>1.8313034518289542E-2</v>
      </c>
      <c r="W355" s="65">
        <v>2.1376434827408551E-2</v>
      </c>
      <c r="X355" s="65">
        <v>2.3757001545595055E-2</v>
      </c>
      <c r="Y355" s="65">
        <v>2.4436661514683152E-2</v>
      </c>
      <c r="Z355" s="65">
        <v>1.8911447707367336E-2</v>
      </c>
      <c r="AA355" s="65">
        <v>1.7748954147346729E-2</v>
      </c>
      <c r="AB355" s="65">
        <v>2.2485981452859349E-2</v>
      </c>
      <c r="AC355" s="65">
        <v>2.5337114889232352E-2</v>
      </c>
      <c r="AD355" s="65">
        <v>3.0451535291087069E-2</v>
      </c>
      <c r="AE355" s="65">
        <v>3.1100288511076764E-2</v>
      </c>
      <c r="AF355" s="65">
        <v>3.5774028851107677E-2</v>
      </c>
      <c r="AG355" s="65">
        <v>4.2359696032972696E-2</v>
      </c>
      <c r="AH355" s="65">
        <v>5.1558196805770222E-2</v>
      </c>
      <c r="AI355" s="65">
        <v>5.4997176713034515E-2</v>
      </c>
      <c r="AJ355" s="65">
        <v>4.2849469345698089E-2</v>
      </c>
      <c r="AK355" s="65">
        <v>4.4131396187532201E-2</v>
      </c>
      <c r="AL355" s="65">
        <v>0.11901158165893869</v>
      </c>
    </row>
    <row r="356" spans="1:38" x14ac:dyDescent="0.45">
      <c r="A356" s="3" t="s">
        <v>219</v>
      </c>
      <c r="B356" s="3" t="s">
        <v>92</v>
      </c>
      <c r="C356" s="3" t="s">
        <v>971</v>
      </c>
      <c r="D356" s="71">
        <v>8.2005999999999997</v>
      </c>
      <c r="E356" s="71">
        <v>0.19228000000000001</v>
      </c>
      <c r="F356" s="71">
        <v>0.19903000000000001</v>
      </c>
      <c r="G356" s="71">
        <v>0.19675000000000001</v>
      </c>
      <c r="H356" s="71">
        <v>0.20773</v>
      </c>
      <c r="I356" s="71">
        <v>0.20560999999999999</v>
      </c>
      <c r="J356" s="71">
        <v>0.20254</v>
      </c>
      <c r="K356" s="71">
        <v>0.23618</v>
      </c>
      <c r="L356" s="71">
        <v>0.25394</v>
      </c>
      <c r="M356" s="71">
        <v>0.28692000000000001</v>
      </c>
      <c r="N356" s="71">
        <v>0.26573999999999998</v>
      </c>
      <c r="O356" s="71">
        <v>0.24091000000000001</v>
      </c>
      <c r="P356" s="71">
        <v>0.24346000000000001</v>
      </c>
      <c r="Q356" s="71">
        <v>0.25655</v>
      </c>
      <c r="R356" s="71">
        <v>0.28627000000000002</v>
      </c>
      <c r="S356" s="71">
        <v>0.20327000000000001</v>
      </c>
      <c r="T356" s="71">
        <v>0.15723999999999999</v>
      </c>
      <c r="U356" s="71">
        <v>0.24381</v>
      </c>
      <c r="V356" s="65">
        <v>0.18521000000000001</v>
      </c>
      <c r="W356" s="65">
        <v>0.19072</v>
      </c>
      <c r="X356" s="65">
        <v>0.18794</v>
      </c>
      <c r="Y356" s="65">
        <v>0.19961000000000001</v>
      </c>
      <c r="Z356" s="65">
        <v>0.20569000000000001</v>
      </c>
      <c r="AA356" s="65">
        <v>0.21274999999999999</v>
      </c>
      <c r="AB356" s="65">
        <v>0.24685000000000001</v>
      </c>
      <c r="AC356" s="65">
        <v>0.26441999999999999</v>
      </c>
      <c r="AD356" s="65">
        <v>0.29781000000000002</v>
      </c>
      <c r="AE356" s="65">
        <v>0.28571000000000002</v>
      </c>
      <c r="AF356" s="65">
        <v>0.26999000000000001</v>
      </c>
      <c r="AG356" s="65">
        <v>0.26596999999999998</v>
      </c>
      <c r="AH356" s="65">
        <v>0.27245000000000003</v>
      </c>
      <c r="AI356" s="65">
        <v>0.31901000000000002</v>
      </c>
      <c r="AJ356" s="65">
        <v>0.24237</v>
      </c>
      <c r="AK356" s="65">
        <v>0.21726000000000001</v>
      </c>
      <c r="AL356" s="65">
        <v>0.45861000000000002</v>
      </c>
    </row>
    <row r="357" spans="1:38" x14ac:dyDescent="0.45">
      <c r="A357" s="2" t="s">
        <v>217</v>
      </c>
      <c r="B357" s="2" t="s">
        <v>93</v>
      </c>
      <c r="C357" s="2" t="s">
        <v>972</v>
      </c>
      <c r="D357" s="72">
        <v>11.69158</v>
      </c>
      <c r="E357" s="72">
        <v>0.23413165639810427</v>
      </c>
      <c r="F357" s="72">
        <v>0.25522213981042652</v>
      </c>
      <c r="G357" s="72">
        <v>0.25947232464454978</v>
      </c>
      <c r="H357" s="72">
        <v>0.27792240284360187</v>
      </c>
      <c r="I357" s="72">
        <v>0.27447221090047397</v>
      </c>
      <c r="J357" s="72">
        <v>0.26016202606635069</v>
      </c>
      <c r="K357" s="72">
        <v>0.30413266587677723</v>
      </c>
      <c r="L357" s="72">
        <v>0.33996274407582938</v>
      </c>
      <c r="M357" s="72">
        <v>0.39233383886255918</v>
      </c>
      <c r="N357" s="72">
        <v>0.36678350473933652</v>
      </c>
      <c r="O357" s="72">
        <v>0.32174327725118484</v>
      </c>
      <c r="P357" s="72">
        <v>0.34411386018957346</v>
      </c>
      <c r="Q357" s="72">
        <v>0.38908525355450241</v>
      </c>
      <c r="R357" s="72">
        <v>0.48191672511848344</v>
      </c>
      <c r="S357" s="72">
        <v>0.34705502606635069</v>
      </c>
      <c r="T357" s="72">
        <v>0.27922405213270146</v>
      </c>
      <c r="U357" s="72">
        <v>0.42366629146919427</v>
      </c>
      <c r="V357" s="8">
        <v>0.22133382218529288</v>
      </c>
      <c r="W357" s="8">
        <v>0.24445435396759452</v>
      </c>
      <c r="X357" s="8">
        <v>0.24639498545907768</v>
      </c>
      <c r="Y357" s="8">
        <v>0.26743583298712087</v>
      </c>
      <c r="Z357" s="8">
        <v>0.25820493560448693</v>
      </c>
      <c r="AA357" s="8">
        <v>0.24918475280432073</v>
      </c>
      <c r="AB357" s="8">
        <v>0.29772536767760699</v>
      </c>
      <c r="AC357" s="8">
        <v>0.334006265060241</v>
      </c>
      <c r="AD357" s="8">
        <v>0.38947837557125053</v>
      </c>
      <c r="AE357" s="8">
        <v>0.37750800997091816</v>
      </c>
      <c r="AF357" s="8">
        <v>0.34472805982550897</v>
      </c>
      <c r="AG357" s="8">
        <v>0.36999066888242627</v>
      </c>
      <c r="AH357" s="8">
        <v>0.412331832156211</v>
      </c>
      <c r="AI357" s="8">
        <v>0.52428636892397174</v>
      </c>
      <c r="AJ357" s="8">
        <v>0.40983366015787287</v>
      </c>
      <c r="AK357" s="8">
        <v>0.37289234732031573</v>
      </c>
      <c r="AL357" s="8">
        <v>0.82039036144578337</v>
      </c>
    </row>
    <row r="358" spans="1:38" x14ac:dyDescent="0.45">
      <c r="A358" s="3" t="s">
        <v>219</v>
      </c>
      <c r="B358" s="3" t="s">
        <v>93</v>
      </c>
      <c r="C358" s="3" t="s">
        <v>973</v>
      </c>
      <c r="D358" s="71">
        <v>2.08067</v>
      </c>
      <c r="E358" s="71">
        <v>3.669E-2</v>
      </c>
      <c r="F358" s="71">
        <v>4.0719999999999999E-2</v>
      </c>
      <c r="G358" s="71">
        <v>4.335E-2</v>
      </c>
      <c r="H358" s="71">
        <v>4.8849999999999998E-2</v>
      </c>
      <c r="I358" s="71">
        <v>5.6309999999999999E-2</v>
      </c>
      <c r="J358" s="71">
        <v>4.4999999999999998E-2</v>
      </c>
      <c r="K358" s="71">
        <v>5.0049999999999997E-2</v>
      </c>
      <c r="L358" s="71">
        <v>5.4919999999999997E-2</v>
      </c>
      <c r="M358" s="71">
        <v>6.4949999999999994E-2</v>
      </c>
      <c r="N358" s="71">
        <v>6.3100000000000003E-2</v>
      </c>
      <c r="O358" s="71">
        <v>5.62E-2</v>
      </c>
      <c r="P358" s="71">
        <v>5.9569999999999998E-2</v>
      </c>
      <c r="Q358" s="71">
        <v>6.6589999999999996E-2</v>
      </c>
      <c r="R358" s="71">
        <v>8.4010000000000001E-2</v>
      </c>
      <c r="S358" s="71">
        <v>6.6250000000000003E-2</v>
      </c>
      <c r="T358" s="71">
        <v>5.321E-2</v>
      </c>
      <c r="U358" s="71">
        <v>8.4889999999999993E-2</v>
      </c>
      <c r="V358" s="65">
        <v>3.4459999999999998E-2</v>
      </c>
      <c r="W358" s="65">
        <v>3.8940000000000002E-2</v>
      </c>
      <c r="X358" s="65">
        <v>3.9809999999999998E-2</v>
      </c>
      <c r="Y358" s="65">
        <v>4.8779999999999997E-2</v>
      </c>
      <c r="Z358" s="65">
        <v>5.3420000000000002E-2</v>
      </c>
      <c r="AA358" s="65">
        <v>4.342E-2</v>
      </c>
      <c r="AB358" s="65">
        <v>4.8250000000000001E-2</v>
      </c>
      <c r="AC358" s="65">
        <v>5.4300000000000001E-2</v>
      </c>
      <c r="AD358" s="65">
        <v>6.6379999999999995E-2</v>
      </c>
      <c r="AE358" s="65">
        <v>6.6019999999999995E-2</v>
      </c>
      <c r="AF358" s="65">
        <v>6.1440000000000002E-2</v>
      </c>
      <c r="AG358" s="65">
        <v>6.3769999999999993E-2</v>
      </c>
      <c r="AH358" s="65">
        <v>6.9540000000000005E-2</v>
      </c>
      <c r="AI358" s="65">
        <v>9.6019999999999994E-2</v>
      </c>
      <c r="AJ358" s="65">
        <v>8.1079999999999999E-2</v>
      </c>
      <c r="AK358" s="65">
        <v>7.4709999999999999E-2</v>
      </c>
      <c r="AL358" s="65">
        <v>0.16567000000000001</v>
      </c>
    </row>
    <row r="359" spans="1:38" x14ac:dyDescent="0.45">
      <c r="A359" s="3" t="s">
        <v>219</v>
      </c>
      <c r="B359" s="3" t="s">
        <v>93</v>
      </c>
      <c r="C359" s="3" t="s">
        <v>974</v>
      </c>
      <c r="D359" s="71">
        <v>5.7177600000000002</v>
      </c>
      <c r="E359" s="71">
        <v>0.12596165639810425</v>
      </c>
      <c r="F359" s="71">
        <v>0.13350213981042655</v>
      </c>
      <c r="G359" s="71">
        <v>0.13485232464454977</v>
      </c>
      <c r="H359" s="71">
        <v>0.1432924028436019</v>
      </c>
      <c r="I359" s="71">
        <v>0.13822221090047393</v>
      </c>
      <c r="J359" s="71">
        <v>0.13705202606635072</v>
      </c>
      <c r="K359" s="71">
        <v>0.16028266587677725</v>
      </c>
      <c r="L359" s="71">
        <v>0.1811227440758294</v>
      </c>
      <c r="M359" s="71">
        <v>0.21035383886255923</v>
      </c>
      <c r="N359" s="71">
        <v>0.19301350473933648</v>
      </c>
      <c r="O359" s="71">
        <v>0.16088327725118481</v>
      </c>
      <c r="P359" s="71">
        <v>0.16439386018957347</v>
      </c>
      <c r="Q359" s="71">
        <v>0.18213525355450239</v>
      </c>
      <c r="R359" s="71">
        <v>0.22296672511848342</v>
      </c>
      <c r="S359" s="71">
        <v>0.1605050260663507</v>
      </c>
      <c r="T359" s="71">
        <v>0.12419405213270142</v>
      </c>
      <c r="U359" s="71">
        <v>0.16819629146919429</v>
      </c>
      <c r="V359" s="65">
        <v>0.11909382218529291</v>
      </c>
      <c r="W359" s="65">
        <v>0.1297643539675945</v>
      </c>
      <c r="X359" s="65">
        <v>0.12676498545907769</v>
      </c>
      <c r="Y359" s="65">
        <v>0.1346958329871209</v>
      </c>
      <c r="Z359" s="65">
        <v>0.1286549356044869</v>
      </c>
      <c r="AA359" s="65">
        <v>0.13334475280432073</v>
      </c>
      <c r="AB359" s="65">
        <v>0.16097536767760698</v>
      </c>
      <c r="AC359" s="65">
        <v>0.18057626506024094</v>
      </c>
      <c r="AD359" s="65">
        <v>0.21058837557125051</v>
      </c>
      <c r="AE359" s="65">
        <v>0.20008800997091813</v>
      </c>
      <c r="AF359" s="65">
        <v>0.17454805982550894</v>
      </c>
      <c r="AG359" s="65">
        <v>0.18075066888242625</v>
      </c>
      <c r="AH359" s="65">
        <v>0.19786183215621106</v>
      </c>
      <c r="AI359" s="65">
        <v>0.24427636892397175</v>
      </c>
      <c r="AJ359" s="65">
        <v>0.18605366015787286</v>
      </c>
      <c r="AK359" s="65">
        <v>0.15616234732031575</v>
      </c>
      <c r="AL359" s="65">
        <v>0.31263036144578316</v>
      </c>
    </row>
    <row r="360" spans="1:38" x14ac:dyDescent="0.45">
      <c r="A360" s="3" t="s">
        <v>219</v>
      </c>
      <c r="B360" s="3" t="s">
        <v>93</v>
      </c>
      <c r="C360" s="3" t="s">
        <v>975</v>
      </c>
      <c r="D360" s="71">
        <v>0.72907999999999995</v>
      </c>
      <c r="E360" s="71">
        <v>1.184E-2</v>
      </c>
      <c r="F360" s="71">
        <v>1.35E-2</v>
      </c>
      <c r="G360" s="71">
        <v>1.405E-2</v>
      </c>
      <c r="H360" s="71">
        <v>1.532E-2</v>
      </c>
      <c r="I360" s="71">
        <v>1.341E-2</v>
      </c>
      <c r="J360" s="71">
        <v>1.325E-2</v>
      </c>
      <c r="K360" s="71">
        <v>1.627E-2</v>
      </c>
      <c r="L360" s="71">
        <v>1.874E-2</v>
      </c>
      <c r="M360" s="71">
        <v>2.147E-2</v>
      </c>
      <c r="N360" s="71">
        <v>2.0119999999999999E-2</v>
      </c>
      <c r="O360" s="71">
        <v>1.9390000000000001E-2</v>
      </c>
      <c r="P360" s="71">
        <v>2.147E-2</v>
      </c>
      <c r="Q360" s="71">
        <v>2.76E-2</v>
      </c>
      <c r="R360" s="71">
        <v>3.3570000000000003E-2</v>
      </c>
      <c r="S360" s="71">
        <v>2.461E-2</v>
      </c>
      <c r="T360" s="71">
        <v>2.104E-2</v>
      </c>
      <c r="U360" s="71">
        <v>3.2890000000000003E-2</v>
      </c>
      <c r="V360" s="65">
        <v>1.094E-2</v>
      </c>
      <c r="W360" s="65">
        <v>1.294E-2</v>
      </c>
      <c r="X360" s="65">
        <v>1.455E-2</v>
      </c>
      <c r="Y360" s="65">
        <v>1.498E-2</v>
      </c>
      <c r="Z360" s="65">
        <v>1.2930000000000001E-2</v>
      </c>
      <c r="AA360" s="65">
        <v>1.162E-2</v>
      </c>
      <c r="AB360" s="65">
        <v>1.494E-2</v>
      </c>
      <c r="AC360" s="65">
        <v>1.823E-2</v>
      </c>
      <c r="AD360" s="65">
        <v>2.138E-2</v>
      </c>
      <c r="AE360" s="65">
        <v>2.104E-2</v>
      </c>
      <c r="AF360" s="65">
        <v>2.0709999999999999E-2</v>
      </c>
      <c r="AG360" s="65">
        <v>2.41E-2</v>
      </c>
      <c r="AH360" s="65">
        <v>2.9149999999999999E-2</v>
      </c>
      <c r="AI360" s="65">
        <v>3.6949999999999997E-2</v>
      </c>
      <c r="AJ360" s="65">
        <v>3.031E-2</v>
      </c>
      <c r="AK360" s="65">
        <v>2.9319999999999999E-2</v>
      </c>
      <c r="AL360" s="65">
        <v>6.6449999999999995E-2</v>
      </c>
    </row>
    <row r="361" spans="1:38" x14ac:dyDescent="0.45">
      <c r="A361" s="3" t="s">
        <v>219</v>
      </c>
      <c r="B361" s="3" t="s">
        <v>93</v>
      </c>
      <c r="C361" s="3" t="s">
        <v>976</v>
      </c>
      <c r="D361" s="71">
        <v>0.59245000000000003</v>
      </c>
      <c r="E361" s="71">
        <v>8.3000000000000001E-3</v>
      </c>
      <c r="F361" s="71">
        <v>9.9299999999999996E-3</v>
      </c>
      <c r="G361" s="71">
        <v>1.093E-2</v>
      </c>
      <c r="H361" s="71">
        <v>1.1480000000000001E-2</v>
      </c>
      <c r="I361" s="71">
        <v>1.076E-2</v>
      </c>
      <c r="J361" s="71">
        <v>8.9099999999999995E-3</v>
      </c>
      <c r="K361" s="71">
        <v>1.17E-2</v>
      </c>
      <c r="L361" s="71">
        <v>1.336E-2</v>
      </c>
      <c r="M361" s="71">
        <v>1.512E-2</v>
      </c>
      <c r="N361" s="71">
        <v>1.41E-2</v>
      </c>
      <c r="O361" s="71">
        <v>1.342E-2</v>
      </c>
      <c r="P361" s="71">
        <v>1.891E-2</v>
      </c>
      <c r="Q361" s="71">
        <v>2.2700000000000001E-2</v>
      </c>
      <c r="R361" s="71">
        <v>3.0370000000000001E-2</v>
      </c>
      <c r="S361" s="71">
        <v>1.9820000000000001E-2</v>
      </c>
      <c r="T361" s="71">
        <v>1.7780000000000001E-2</v>
      </c>
      <c r="U361" s="71">
        <v>3.7429999999999998E-2</v>
      </c>
      <c r="V361" s="65">
        <v>8.1300000000000001E-3</v>
      </c>
      <c r="W361" s="65">
        <v>9.3100000000000006E-3</v>
      </c>
      <c r="X361" s="65">
        <v>1.023E-2</v>
      </c>
      <c r="Y361" s="65">
        <v>1.1730000000000001E-2</v>
      </c>
      <c r="Z361" s="65">
        <v>1.0999999999999999E-2</v>
      </c>
      <c r="AA361" s="65">
        <v>9.0799999999999995E-3</v>
      </c>
      <c r="AB361" s="65">
        <v>1.1650000000000001E-2</v>
      </c>
      <c r="AC361" s="65">
        <v>1.265E-2</v>
      </c>
      <c r="AD361" s="65">
        <v>1.426E-2</v>
      </c>
      <c r="AE361" s="65">
        <v>1.4149999999999999E-2</v>
      </c>
      <c r="AF361" s="65">
        <v>1.468E-2</v>
      </c>
      <c r="AG361" s="65">
        <v>1.8839999999999999E-2</v>
      </c>
      <c r="AH361" s="65">
        <v>2.3259999999999999E-2</v>
      </c>
      <c r="AI361" s="65">
        <v>2.9440000000000001E-2</v>
      </c>
      <c r="AJ361" s="65">
        <v>2.2970000000000001E-2</v>
      </c>
      <c r="AK361" s="65">
        <v>2.4809999999999999E-2</v>
      </c>
      <c r="AL361" s="65">
        <v>7.1239999999999998E-2</v>
      </c>
    </row>
    <row r="362" spans="1:38" x14ac:dyDescent="0.45">
      <c r="A362" s="3" t="s">
        <v>219</v>
      </c>
      <c r="B362" s="3" t="s">
        <v>93</v>
      </c>
      <c r="C362" s="3" t="s">
        <v>977</v>
      </c>
      <c r="D362" s="71">
        <v>0.92493999999999998</v>
      </c>
      <c r="E362" s="71">
        <v>1.7059999999999999E-2</v>
      </c>
      <c r="F362" s="71">
        <v>2.0310000000000002E-2</v>
      </c>
      <c r="G362" s="71">
        <v>2.0490000000000001E-2</v>
      </c>
      <c r="H362" s="71">
        <v>2.1090000000000001E-2</v>
      </c>
      <c r="I362" s="71">
        <v>1.8790000000000001E-2</v>
      </c>
      <c r="J362" s="71">
        <v>1.8450000000000001E-2</v>
      </c>
      <c r="K362" s="71">
        <v>2.0830000000000001E-2</v>
      </c>
      <c r="L362" s="71">
        <v>2.4109999999999999E-2</v>
      </c>
      <c r="M362" s="71">
        <v>2.777E-2</v>
      </c>
      <c r="N362" s="71">
        <v>2.6249999999999999E-2</v>
      </c>
      <c r="O362" s="71">
        <v>2.69E-2</v>
      </c>
      <c r="P362" s="71">
        <v>3.0439999999999998E-2</v>
      </c>
      <c r="Q362" s="71">
        <v>3.4139999999999997E-2</v>
      </c>
      <c r="R362" s="71">
        <v>4.197E-2</v>
      </c>
      <c r="S362" s="71">
        <v>2.7830000000000001E-2</v>
      </c>
      <c r="T362" s="71">
        <v>2.333E-2</v>
      </c>
      <c r="U362" s="71">
        <v>3.9390000000000001E-2</v>
      </c>
      <c r="V362" s="65">
        <v>1.6469999999999999E-2</v>
      </c>
      <c r="W362" s="65">
        <v>1.8710000000000001E-2</v>
      </c>
      <c r="X362" s="65">
        <v>1.958E-2</v>
      </c>
      <c r="Y362" s="65">
        <v>1.9740000000000001E-2</v>
      </c>
      <c r="Z362" s="65">
        <v>1.738E-2</v>
      </c>
      <c r="AA362" s="65">
        <v>1.7559999999999999E-2</v>
      </c>
      <c r="AB362" s="65">
        <v>2.0039999999999999E-2</v>
      </c>
      <c r="AC362" s="65">
        <v>2.3699999999999999E-2</v>
      </c>
      <c r="AD362" s="65">
        <v>2.6980000000000001E-2</v>
      </c>
      <c r="AE362" s="65">
        <v>2.6440000000000002E-2</v>
      </c>
      <c r="AF362" s="65">
        <v>2.7029999999999998E-2</v>
      </c>
      <c r="AG362" s="65">
        <v>3.0550000000000001E-2</v>
      </c>
      <c r="AH362" s="65">
        <v>3.4509999999999999E-2</v>
      </c>
      <c r="AI362" s="65">
        <v>4.3880000000000002E-2</v>
      </c>
      <c r="AJ362" s="65">
        <v>3.2750000000000001E-2</v>
      </c>
      <c r="AK362" s="65">
        <v>3.2820000000000002E-2</v>
      </c>
      <c r="AL362" s="65">
        <v>7.7649999999999997E-2</v>
      </c>
    </row>
    <row r="363" spans="1:38" x14ac:dyDescent="0.45">
      <c r="A363" s="3" t="s">
        <v>219</v>
      </c>
      <c r="B363" s="3" t="s">
        <v>93</v>
      </c>
      <c r="C363" s="3" t="s">
        <v>978</v>
      </c>
      <c r="D363" s="71">
        <v>1.6466799999999999</v>
      </c>
      <c r="E363" s="71">
        <v>3.4279999999999998E-2</v>
      </c>
      <c r="F363" s="71">
        <v>3.7260000000000001E-2</v>
      </c>
      <c r="G363" s="71">
        <v>3.5799999999999998E-2</v>
      </c>
      <c r="H363" s="71">
        <v>3.789E-2</v>
      </c>
      <c r="I363" s="71">
        <v>3.6979999999999999E-2</v>
      </c>
      <c r="J363" s="71">
        <v>3.7499999999999999E-2</v>
      </c>
      <c r="K363" s="71">
        <v>4.4999999999999998E-2</v>
      </c>
      <c r="L363" s="71">
        <v>4.7710000000000002E-2</v>
      </c>
      <c r="M363" s="71">
        <v>5.2670000000000002E-2</v>
      </c>
      <c r="N363" s="71">
        <v>5.0200000000000002E-2</v>
      </c>
      <c r="O363" s="71">
        <v>4.4949999999999997E-2</v>
      </c>
      <c r="P363" s="71">
        <v>4.9329999999999999E-2</v>
      </c>
      <c r="Q363" s="71">
        <v>5.5919999999999997E-2</v>
      </c>
      <c r="R363" s="71">
        <v>6.9029999999999994E-2</v>
      </c>
      <c r="S363" s="71">
        <v>4.8039999999999999E-2</v>
      </c>
      <c r="T363" s="71">
        <v>3.9669999999999997E-2</v>
      </c>
      <c r="U363" s="71">
        <v>6.087E-2</v>
      </c>
      <c r="V363" s="65">
        <v>3.2239999999999998E-2</v>
      </c>
      <c r="W363" s="65">
        <v>3.4790000000000001E-2</v>
      </c>
      <c r="X363" s="65">
        <v>3.5459999999999998E-2</v>
      </c>
      <c r="Y363" s="65">
        <v>3.7510000000000002E-2</v>
      </c>
      <c r="Z363" s="65">
        <v>3.4819999999999997E-2</v>
      </c>
      <c r="AA363" s="65">
        <v>3.4160000000000003E-2</v>
      </c>
      <c r="AB363" s="65">
        <v>4.1869999999999997E-2</v>
      </c>
      <c r="AC363" s="65">
        <v>4.4549999999999999E-2</v>
      </c>
      <c r="AD363" s="65">
        <v>4.9889999999999997E-2</v>
      </c>
      <c r="AE363" s="65">
        <v>4.9770000000000002E-2</v>
      </c>
      <c r="AF363" s="65">
        <v>4.632E-2</v>
      </c>
      <c r="AG363" s="65">
        <v>5.1979999999999998E-2</v>
      </c>
      <c r="AH363" s="65">
        <v>5.8009999999999999E-2</v>
      </c>
      <c r="AI363" s="65">
        <v>7.3719999999999994E-2</v>
      </c>
      <c r="AJ363" s="65">
        <v>5.6669999999999998E-2</v>
      </c>
      <c r="AK363" s="65">
        <v>5.5070000000000001E-2</v>
      </c>
      <c r="AL363" s="65">
        <v>0.12675</v>
      </c>
    </row>
    <row r="364" spans="1:38" x14ac:dyDescent="0.45">
      <c r="A364" s="2" t="s">
        <v>217</v>
      </c>
      <c r="B364" s="2" t="s">
        <v>94</v>
      </c>
      <c r="C364" s="2" t="s">
        <v>979</v>
      </c>
      <c r="D364" s="72">
        <v>11.12008</v>
      </c>
      <c r="E364" s="72">
        <v>0.23640273137709089</v>
      </c>
      <c r="F364" s="72">
        <v>0.26155466769148195</v>
      </c>
      <c r="G364" s="72">
        <v>0.26375488924569496</v>
      </c>
      <c r="H364" s="72">
        <v>0.27253425257909442</v>
      </c>
      <c r="I364" s="72">
        <v>0.23480122181100588</v>
      </c>
      <c r="J364" s="72">
        <v>0.22879005572004385</v>
      </c>
      <c r="K364" s="72">
        <v>0.27813383963439836</v>
      </c>
      <c r="L364" s="72">
        <v>0.31859689160845939</v>
      </c>
      <c r="M364" s="72">
        <v>0.36130785203986787</v>
      </c>
      <c r="N364" s="72">
        <v>0.32918617163972952</v>
      </c>
      <c r="O364" s="72">
        <v>0.30592811889280341</v>
      </c>
      <c r="P364" s="72">
        <v>0.3450920283554002</v>
      </c>
      <c r="Q364" s="72">
        <v>0.39090768384281632</v>
      </c>
      <c r="R364" s="72">
        <v>0.46308385817789482</v>
      </c>
      <c r="S364" s="72">
        <v>0.31306064421246055</v>
      </c>
      <c r="T364" s="72">
        <v>0.2575090211409205</v>
      </c>
      <c r="U364" s="72">
        <v>0.39869607203083723</v>
      </c>
      <c r="V364" s="8">
        <v>0.22739094465654777</v>
      </c>
      <c r="W364" s="8">
        <v>0.25166743226497862</v>
      </c>
      <c r="X364" s="8">
        <v>0.25041625944638912</v>
      </c>
      <c r="Y364" s="8">
        <v>0.26234884519935497</v>
      </c>
      <c r="Z364" s="8">
        <v>0.22709661569251643</v>
      </c>
      <c r="AA364" s="8">
        <v>0.23144648389295322</v>
      </c>
      <c r="AB364" s="8">
        <v>0.28832500180493909</v>
      </c>
      <c r="AC364" s="8">
        <v>0.32445193982630222</v>
      </c>
      <c r="AD364" s="8">
        <v>0.36680548843962679</v>
      </c>
      <c r="AE364" s="8">
        <v>0.34749326007070724</v>
      </c>
      <c r="AF364" s="8">
        <v>0.33288735403554937</v>
      </c>
      <c r="AG364" s="8">
        <v>0.36927094832079138</v>
      </c>
      <c r="AH364" s="8">
        <v>0.41585570414680423</v>
      </c>
      <c r="AI364" s="8">
        <v>0.49544011116981151</v>
      </c>
      <c r="AJ364" s="8">
        <v>0.36141478654408721</v>
      </c>
      <c r="AK364" s="8">
        <v>0.34211123526880372</v>
      </c>
      <c r="AL364" s="8">
        <v>0.76631758921983661</v>
      </c>
    </row>
    <row r="365" spans="1:38" x14ac:dyDescent="0.45">
      <c r="A365" s="3" t="s">
        <v>219</v>
      </c>
      <c r="B365" s="3" t="s">
        <v>94</v>
      </c>
      <c r="C365" s="3" t="s">
        <v>980</v>
      </c>
      <c r="D365" s="71">
        <v>4.3118299999999996</v>
      </c>
      <c r="E365" s="71">
        <v>9.7202399999999994E-2</v>
      </c>
      <c r="F365" s="71">
        <v>0.1046326857142857</v>
      </c>
      <c r="G365" s="71">
        <v>0.10481248571428572</v>
      </c>
      <c r="H365" s="71">
        <v>0.10787198571428572</v>
      </c>
      <c r="I365" s="71">
        <v>9.7321657142857149E-2</v>
      </c>
      <c r="J365" s="71">
        <v>9.494145714285715E-2</v>
      </c>
      <c r="K365" s="71">
        <v>0.11391251428571428</v>
      </c>
      <c r="L365" s="71">
        <v>0.13108298571428573</v>
      </c>
      <c r="M365" s="71">
        <v>0.15523342857142858</v>
      </c>
      <c r="N365" s="71">
        <v>0.14073275714285713</v>
      </c>
      <c r="O365" s="71">
        <v>0.12331278571428571</v>
      </c>
      <c r="P365" s="71">
        <v>0.12894328571428573</v>
      </c>
      <c r="Q365" s="71">
        <v>0.13778389999999999</v>
      </c>
      <c r="R365" s="71">
        <v>0.16375468571428572</v>
      </c>
      <c r="S365" s="71">
        <v>0.11539354285714286</v>
      </c>
      <c r="T365" s="71">
        <v>9.0382971428571435E-2</v>
      </c>
      <c r="U365" s="71">
        <v>0.12541447142857143</v>
      </c>
      <c r="V365" s="65">
        <v>9.3513864562118118E-2</v>
      </c>
      <c r="W365" s="65">
        <v>0.10181579684317719</v>
      </c>
      <c r="X365" s="65">
        <v>0.10043459266802443</v>
      </c>
      <c r="Y365" s="65">
        <v>0.10575442464358452</v>
      </c>
      <c r="Z365" s="65">
        <v>9.8534060590631356E-2</v>
      </c>
      <c r="AA365" s="65">
        <v>0.1010336965376782</v>
      </c>
      <c r="AB365" s="65">
        <v>0.12215470468431772</v>
      </c>
      <c r="AC365" s="65">
        <v>0.13814602087576375</v>
      </c>
      <c r="AD365" s="65">
        <v>0.16088644093686355</v>
      </c>
      <c r="AE365" s="65">
        <v>0.15286571283095723</v>
      </c>
      <c r="AF365" s="65">
        <v>0.13885574083503055</v>
      </c>
      <c r="AG365" s="65">
        <v>0.14119669297352341</v>
      </c>
      <c r="AH365" s="65">
        <v>0.15179781313645621</v>
      </c>
      <c r="AI365" s="65">
        <v>0.18406055753564157</v>
      </c>
      <c r="AJ365" s="65">
        <v>0.13478733706720977</v>
      </c>
      <c r="AK365" s="65">
        <v>0.11508669297352342</v>
      </c>
      <c r="AL365" s="65">
        <v>0.23817585030549898</v>
      </c>
    </row>
    <row r="366" spans="1:38" x14ac:dyDescent="0.45">
      <c r="A366" s="3" t="s">
        <v>219</v>
      </c>
      <c r="B366" s="3" t="s">
        <v>94</v>
      </c>
      <c r="C366" s="3" t="s">
        <v>981</v>
      </c>
      <c r="D366" s="71">
        <v>1.9245699999999999</v>
      </c>
      <c r="E366" s="71">
        <v>4.4679999999999997E-2</v>
      </c>
      <c r="F366" s="71">
        <v>4.8399999999999999E-2</v>
      </c>
      <c r="G366" s="71">
        <v>4.7849999999999997E-2</v>
      </c>
      <c r="H366" s="71">
        <v>4.6989999999999997E-2</v>
      </c>
      <c r="I366" s="71">
        <v>4.0629999999999999E-2</v>
      </c>
      <c r="J366" s="71">
        <v>4.129E-2</v>
      </c>
      <c r="K366" s="71">
        <v>5.0599999999999999E-2</v>
      </c>
      <c r="L366" s="71">
        <v>5.697E-2</v>
      </c>
      <c r="M366" s="71">
        <v>6.0819999999999999E-2</v>
      </c>
      <c r="N366" s="71">
        <v>5.4370000000000002E-2</v>
      </c>
      <c r="O366" s="71">
        <v>5.0459999999999998E-2</v>
      </c>
      <c r="P366" s="71">
        <v>6.0299999999999999E-2</v>
      </c>
      <c r="Q366" s="71">
        <v>6.7210000000000006E-2</v>
      </c>
      <c r="R366" s="71">
        <v>7.7369999999999994E-2</v>
      </c>
      <c r="S366" s="71">
        <v>5.1380000000000002E-2</v>
      </c>
      <c r="T366" s="71">
        <v>4.2659999999999997E-2</v>
      </c>
      <c r="U366" s="71">
        <v>6.5100000000000005E-2</v>
      </c>
      <c r="V366" s="65">
        <v>4.2729999999999997E-2</v>
      </c>
      <c r="W366" s="65">
        <v>4.743E-2</v>
      </c>
      <c r="X366" s="65">
        <v>4.5530000000000001E-2</v>
      </c>
      <c r="Y366" s="65">
        <v>4.548E-2</v>
      </c>
      <c r="Z366" s="65">
        <v>4.0259999999999997E-2</v>
      </c>
      <c r="AA366" s="65">
        <v>4.2819999999999997E-2</v>
      </c>
      <c r="AB366" s="65">
        <v>5.3629999999999997E-2</v>
      </c>
      <c r="AC366" s="65">
        <v>5.8270000000000002E-2</v>
      </c>
      <c r="AD366" s="65">
        <v>6.2219999999999998E-2</v>
      </c>
      <c r="AE366" s="65">
        <v>5.772E-2</v>
      </c>
      <c r="AF366" s="65">
        <v>5.5149999999999998E-2</v>
      </c>
      <c r="AG366" s="65">
        <v>6.5280000000000005E-2</v>
      </c>
      <c r="AH366" s="65">
        <v>7.2950000000000001E-2</v>
      </c>
      <c r="AI366" s="65">
        <v>8.1269999999999995E-2</v>
      </c>
      <c r="AJ366" s="65">
        <v>5.815E-2</v>
      </c>
      <c r="AK366" s="65">
        <v>5.7099999999999998E-2</v>
      </c>
      <c r="AL366" s="65">
        <v>0.13150000000000001</v>
      </c>
    </row>
    <row r="367" spans="1:38" x14ac:dyDescent="0.45">
      <c r="A367" s="3" t="s">
        <v>219</v>
      </c>
      <c r="B367" s="3" t="s">
        <v>94</v>
      </c>
      <c r="C367" s="3" t="s">
        <v>982</v>
      </c>
      <c r="D367" s="71">
        <v>1.45913</v>
      </c>
      <c r="E367" s="71">
        <v>2.8923241270867296E-2</v>
      </c>
      <c r="F367" s="71">
        <v>3.2634004015578838E-2</v>
      </c>
      <c r="G367" s="71">
        <v>3.4014358973160436E-2</v>
      </c>
      <c r="H367" s="71">
        <v>3.647499860332281E-2</v>
      </c>
      <c r="I367" s="71">
        <v>2.9843093346071159E-2</v>
      </c>
      <c r="J367" s="71">
        <v>2.9033056105584192E-2</v>
      </c>
      <c r="K367" s="71">
        <v>3.4193836516257396E-2</v>
      </c>
      <c r="L367" s="71">
        <v>3.8434367426703371E-2</v>
      </c>
      <c r="M367" s="71">
        <v>4.4394710210756867E-2</v>
      </c>
      <c r="N367" s="71">
        <v>4.1184447802411234E-2</v>
      </c>
      <c r="O367" s="71">
        <v>4.0386006059027868E-2</v>
      </c>
      <c r="P367" s="71">
        <v>4.5907777349779216E-2</v>
      </c>
      <c r="Q367" s="71">
        <v>5.3089594335744617E-2</v>
      </c>
      <c r="R367" s="71">
        <v>6.5551132534743109E-2</v>
      </c>
      <c r="S367" s="71">
        <v>4.2536534613238093E-2</v>
      </c>
      <c r="T367" s="71">
        <v>3.5155998477374648E-2</v>
      </c>
      <c r="U367" s="71">
        <v>6.0892842359378863E-2</v>
      </c>
      <c r="V367" s="65">
        <v>2.7696829214782698E-2</v>
      </c>
      <c r="W367" s="65">
        <v>2.9817627345186455E-2</v>
      </c>
      <c r="X367" s="65">
        <v>3.1579602553875166E-2</v>
      </c>
      <c r="Y367" s="65">
        <v>3.4620251348684163E-2</v>
      </c>
      <c r="Z367" s="65">
        <v>2.6104888733415134E-2</v>
      </c>
      <c r="AA367" s="65">
        <v>2.6015215540847212E-2</v>
      </c>
      <c r="AB367" s="65">
        <v>3.362771303116846E-2</v>
      </c>
      <c r="AC367" s="65">
        <v>3.8129015834318596E-2</v>
      </c>
      <c r="AD367" s="65">
        <v>4.4289568219729361E-2</v>
      </c>
      <c r="AE367" s="65">
        <v>4.3149382189579435E-2</v>
      </c>
      <c r="AF367" s="65">
        <v>4.1660293453434548E-2</v>
      </c>
      <c r="AG367" s="65">
        <v>4.8264794582776792E-2</v>
      </c>
      <c r="AH367" s="65">
        <v>5.6127616519065053E-2</v>
      </c>
      <c r="AI367" s="65">
        <v>6.9109964083199041E-2</v>
      </c>
      <c r="AJ367" s="65">
        <v>4.9243658528198564E-2</v>
      </c>
      <c r="AK367" s="65">
        <v>5.0517181300810128E-2</v>
      </c>
      <c r="AL367" s="65">
        <v>0.11652639752092919</v>
      </c>
    </row>
    <row r="368" spans="1:38" x14ac:dyDescent="0.45">
      <c r="A368" s="3" t="s">
        <v>219</v>
      </c>
      <c r="B368" s="3" t="s">
        <v>94</v>
      </c>
      <c r="C368" s="3" t="s">
        <v>983</v>
      </c>
      <c r="D368" s="71">
        <v>0.73175000000000001</v>
      </c>
      <c r="E368" s="71">
        <v>1.329E-2</v>
      </c>
      <c r="F368" s="71">
        <v>1.49E-2</v>
      </c>
      <c r="G368" s="71">
        <v>1.523E-2</v>
      </c>
      <c r="H368" s="71">
        <v>1.5990000000000001E-2</v>
      </c>
      <c r="I368" s="71">
        <v>1.3679999999999999E-2</v>
      </c>
      <c r="J368" s="71">
        <v>1.261E-2</v>
      </c>
      <c r="K368" s="71">
        <v>1.6209999999999999E-2</v>
      </c>
      <c r="L368" s="71">
        <v>1.8610000000000002E-2</v>
      </c>
      <c r="M368" s="71">
        <v>1.9439999999999999E-2</v>
      </c>
      <c r="N368" s="71">
        <v>1.898E-2</v>
      </c>
      <c r="O368" s="71">
        <v>1.89E-2</v>
      </c>
      <c r="P368" s="71">
        <v>2.4709999999999999E-2</v>
      </c>
      <c r="Q368" s="71">
        <v>3.082E-2</v>
      </c>
      <c r="R368" s="71">
        <v>3.3500000000000002E-2</v>
      </c>
      <c r="S368" s="71">
        <v>2.3429999999999999E-2</v>
      </c>
      <c r="T368" s="71">
        <v>2.0320000000000001E-2</v>
      </c>
      <c r="U368" s="71">
        <v>3.4889999999999997E-2</v>
      </c>
      <c r="V368" s="65">
        <v>1.2710000000000001E-2</v>
      </c>
      <c r="W368" s="65">
        <v>1.4789999999999999E-2</v>
      </c>
      <c r="X368" s="65">
        <v>1.417E-2</v>
      </c>
      <c r="Y368" s="65">
        <v>1.4500000000000001E-2</v>
      </c>
      <c r="Z368" s="65">
        <v>1.179E-2</v>
      </c>
      <c r="AA368" s="65">
        <v>1.259E-2</v>
      </c>
      <c r="AB368" s="65">
        <v>1.7100000000000001E-2</v>
      </c>
      <c r="AC368" s="65">
        <v>1.8149999999999999E-2</v>
      </c>
      <c r="AD368" s="65">
        <v>1.9040000000000001E-2</v>
      </c>
      <c r="AE368" s="65">
        <v>1.831E-2</v>
      </c>
      <c r="AF368" s="65">
        <v>2.0080000000000001E-2</v>
      </c>
      <c r="AG368" s="65">
        <v>2.5530000000000001E-2</v>
      </c>
      <c r="AH368" s="65">
        <v>3.0079999999999999E-2</v>
      </c>
      <c r="AI368" s="65">
        <v>3.4709999999999998E-2</v>
      </c>
      <c r="AJ368" s="65">
        <v>2.647E-2</v>
      </c>
      <c r="AK368" s="65">
        <v>2.777E-2</v>
      </c>
      <c r="AL368" s="65">
        <v>6.8449999999999997E-2</v>
      </c>
    </row>
    <row r="369" spans="1:38" x14ac:dyDescent="0.45">
      <c r="A369" s="3" t="s">
        <v>219</v>
      </c>
      <c r="B369" s="3" t="s">
        <v>94</v>
      </c>
      <c r="C369" s="3" t="s">
        <v>984</v>
      </c>
      <c r="D369" s="71">
        <v>0.76007999999999998</v>
      </c>
      <c r="E369" s="71">
        <v>1.3912091047702026E-2</v>
      </c>
      <c r="F369" s="71">
        <v>1.6052378566761054E-2</v>
      </c>
      <c r="G369" s="71">
        <v>1.6782757569157047E-2</v>
      </c>
      <c r="H369" s="71">
        <v>1.7422705292964497E-2</v>
      </c>
      <c r="I369" s="71">
        <v>1.3282574602483119E-2</v>
      </c>
      <c r="J369" s="71">
        <v>1.3061816597691137E-2</v>
      </c>
      <c r="K369" s="71">
        <v>1.7042339359616642E-2</v>
      </c>
      <c r="L369" s="71">
        <v>1.9303162709649314E-2</v>
      </c>
      <c r="M369" s="71">
        <v>2.0583032019167936E-2</v>
      </c>
      <c r="N369" s="71">
        <v>1.8432809845349597E-2</v>
      </c>
      <c r="O369" s="71">
        <v>2.046397299063385E-2</v>
      </c>
      <c r="P369" s="71">
        <v>2.471429971683729E-2</v>
      </c>
      <c r="Q369" s="71">
        <v>3.0015619690699196E-2</v>
      </c>
      <c r="R369" s="71">
        <v>3.6806848181224129E-2</v>
      </c>
      <c r="S369" s="71">
        <v>2.2223437159660207E-2</v>
      </c>
      <c r="T369" s="71">
        <v>2.0343254192986278E-2</v>
      </c>
      <c r="U369" s="71">
        <v>3.6726900457416681E-2</v>
      </c>
      <c r="V369" s="65">
        <v>1.3484412897992293E-2</v>
      </c>
      <c r="W369" s="65">
        <v>1.5175743256945852E-2</v>
      </c>
      <c r="X369" s="65">
        <v>1.5385321435814238E-2</v>
      </c>
      <c r="Y369" s="65">
        <v>1.5985353883593591E-2</v>
      </c>
      <c r="Z369" s="65">
        <v>1.315489961468262E-2</v>
      </c>
      <c r="AA369" s="65">
        <v>1.3264640032447778E-2</v>
      </c>
      <c r="AB369" s="65">
        <v>1.7095905495842629E-2</v>
      </c>
      <c r="AC369" s="65">
        <v>1.9917138511458123E-2</v>
      </c>
      <c r="AD369" s="65">
        <v>2.0427138511458123E-2</v>
      </c>
      <c r="AE369" s="65">
        <v>1.8907430541472318E-2</v>
      </c>
      <c r="AF369" s="65">
        <v>2.1859312512674915E-2</v>
      </c>
      <c r="AG369" s="65">
        <v>2.6281162036098153E-2</v>
      </c>
      <c r="AH369" s="65">
        <v>3.1763400932873657E-2</v>
      </c>
      <c r="AI369" s="65">
        <v>3.494421212735753E-2</v>
      </c>
      <c r="AJ369" s="65">
        <v>2.6190415737172987E-2</v>
      </c>
      <c r="AK369" s="65">
        <v>2.8172167917258163E-2</v>
      </c>
      <c r="AL369" s="65">
        <v>7.0901344554857026E-2</v>
      </c>
    </row>
    <row r="370" spans="1:38" x14ac:dyDescent="0.45">
      <c r="A370" s="3" t="s">
        <v>219</v>
      </c>
      <c r="B370" s="3" t="s">
        <v>94</v>
      </c>
      <c r="C370" s="3" t="s">
        <v>985</v>
      </c>
      <c r="D370" s="71">
        <v>1.0235099999999999</v>
      </c>
      <c r="E370" s="71">
        <v>1.9964759058521523E-2</v>
      </c>
      <c r="F370" s="71">
        <v>2.3165253940310895E-2</v>
      </c>
      <c r="G370" s="71">
        <v>2.3754970625455344E-2</v>
      </c>
      <c r="H370" s="71">
        <v>2.5464217513975908E-2</v>
      </c>
      <c r="I370" s="71">
        <v>2.1923605810503573E-2</v>
      </c>
      <c r="J370" s="71">
        <v>1.9993471328456774E-2</v>
      </c>
      <c r="K370" s="71">
        <v>2.4634785836446411E-2</v>
      </c>
      <c r="L370" s="71">
        <v>2.8095979394184602E-2</v>
      </c>
      <c r="M370" s="71">
        <v>3.1296288511241797E-2</v>
      </c>
      <c r="N370" s="71">
        <v>2.889562957638428E-2</v>
      </c>
      <c r="O370" s="71">
        <v>2.6504859583401454E-2</v>
      </c>
      <c r="P370" s="71">
        <v>3.2005905574497943E-2</v>
      </c>
      <c r="Q370" s="71">
        <v>3.7877667998190812E-2</v>
      </c>
      <c r="R370" s="71">
        <v>4.6659984474914561E-2</v>
      </c>
      <c r="S370" s="71">
        <v>3.1416369582419411E-2</v>
      </c>
      <c r="T370" s="71">
        <v>2.6266106132897166E-2</v>
      </c>
      <c r="U370" s="71">
        <v>4.0370145058197547E-2</v>
      </c>
      <c r="V370" s="65">
        <v>1.9251396680437776E-2</v>
      </c>
      <c r="W370" s="65">
        <v>2.2451856925418571E-2</v>
      </c>
      <c r="X370" s="65">
        <v>2.2720077069894422E-2</v>
      </c>
      <c r="Y370" s="65">
        <v>2.5192360899712499E-2</v>
      </c>
      <c r="Z370" s="65">
        <v>2.0158092097315842E-2</v>
      </c>
      <c r="AA370" s="65">
        <v>1.9138487835519798E-2</v>
      </c>
      <c r="AB370" s="65">
        <v>2.3661305114638449E-2</v>
      </c>
      <c r="AC370" s="65">
        <v>2.6792584619844892E-2</v>
      </c>
      <c r="AD370" s="65">
        <v>3.1114717933850358E-2</v>
      </c>
      <c r="AE370" s="65">
        <v>2.9602277065062452E-2</v>
      </c>
      <c r="AF370" s="65">
        <v>2.8823283080862988E-2</v>
      </c>
      <c r="AG370" s="65">
        <v>3.2615044816506004E-2</v>
      </c>
      <c r="AH370" s="65">
        <v>3.909171148317267E-2</v>
      </c>
      <c r="AI370" s="65">
        <v>4.92559416298229E-2</v>
      </c>
      <c r="AJ370" s="65">
        <v>3.5799082167620982E-2</v>
      </c>
      <c r="AK370" s="65">
        <v>3.3977746369983818E-2</v>
      </c>
      <c r="AL370" s="65">
        <v>7.5574034210335581E-2</v>
      </c>
    </row>
    <row r="371" spans="1:38" x14ac:dyDescent="0.45">
      <c r="A371" s="3" t="s">
        <v>219</v>
      </c>
      <c r="B371" s="3" t="s">
        <v>94</v>
      </c>
      <c r="C371" s="3" t="s">
        <v>986</v>
      </c>
      <c r="D371" s="71">
        <v>0.90920999999999996</v>
      </c>
      <c r="E371" s="71">
        <v>1.8430240000000001E-2</v>
      </c>
      <c r="F371" s="71">
        <v>2.1770345454545453E-2</v>
      </c>
      <c r="G371" s="71">
        <v>2.131031636363636E-2</v>
      </c>
      <c r="H371" s="71">
        <v>2.2320345454545455E-2</v>
      </c>
      <c r="I371" s="71">
        <v>1.8120290909090907E-2</v>
      </c>
      <c r="J371" s="71">
        <v>1.7860254545454545E-2</v>
      </c>
      <c r="K371" s="71">
        <v>2.1540363636363635E-2</v>
      </c>
      <c r="L371" s="71">
        <v>2.6100396363636365E-2</v>
      </c>
      <c r="M371" s="71">
        <v>2.954039272727273E-2</v>
      </c>
      <c r="N371" s="71">
        <v>2.6590527272727271E-2</v>
      </c>
      <c r="O371" s="71">
        <v>2.5900494545454546E-2</v>
      </c>
      <c r="P371" s="71">
        <v>2.851076E-2</v>
      </c>
      <c r="Q371" s="71">
        <v>3.411090181818182E-2</v>
      </c>
      <c r="R371" s="71">
        <v>3.9441207272727277E-2</v>
      </c>
      <c r="S371" s="71">
        <v>2.6680760000000001E-2</v>
      </c>
      <c r="T371" s="71">
        <v>2.2380690909090908E-2</v>
      </c>
      <c r="U371" s="71">
        <v>3.5301712727272727E-2</v>
      </c>
      <c r="V371" s="65">
        <v>1.8004441301216836E-2</v>
      </c>
      <c r="W371" s="65">
        <v>2.0186407894250517E-2</v>
      </c>
      <c r="X371" s="65">
        <v>2.0596665718780879E-2</v>
      </c>
      <c r="Y371" s="65">
        <v>2.081645442378021E-2</v>
      </c>
      <c r="Z371" s="65">
        <v>1.7094674656471492E-2</v>
      </c>
      <c r="AA371" s="65">
        <v>1.6584443946460147E-2</v>
      </c>
      <c r="AB371" s="65">
        <v>2.1055373478971861E-2</v>
      </c>
      <c r="AC371" s="65">
        <v>2.5047179984916908E-2</v>
      </c>
      <c r="AD371" s="65">
        <v>2.8827622837725508E-2</v>
      </c>
      <c r="AE371" s="65">
        <v>2.6938457443635894E-2</v>
      </c>
      <c r="AF371" s="65">
        <v>2.6458724153546335E-2</v>
      </c>
      <c r="AG371" s="65">
        <v>3.0103253911887104E-2</v>
      </c>
      <c r="AH371" s="65">
        <v>3.4045162075236675E-2</v>
      </c>
      <c r="AI371" s="65">
        <v>4.2089435793790465E-2</v>
      </c>
      <c r="AJ371" s="65">
        <v>3.0774293043884956E-2</v>
      </c>
      <c r="AK371" s="65">
        <v>2.9487446707228224E-2</v>
      </c>
      <c r="AL371" s="65">
        <v>6.5189962628216011E-2</v>
      </c>
    </row>
    <row r="372" spans="1:38" x14ac:dyDescent="0.45">
      <c r="A372" s="2" t="s">
        <v>217</v>
      </c>
      <c r="B372" s="2" t="s">
        <v>95</v>
      </c>
      <c r="C372" s="2" t="s">
        <v>987</v>
      </c>
      <c r="D372" s="72">
        <v>16.558879999999998</v>
      </c>
      <c r="E372" s="72">
        <v>0.35836857523892612</v>
      </c>
      <c r="F372" s="72">
        <v>0.39367342299818397</v>
      </c>
      <c r="G372" s="72">
        <v>0.39295318553489395</v>
      </c>
      <c r="H372" s="72">
        <v>0.38957788624313039</v>
      </c>
      <c r="I372" s="72">
        <v>0.32334831002859171</v>
      </c>
      <c r="J372" s="72">
        <v>0.33809217306623612</v>
      </c>
      <c r="K372" s="72">
        <v>0.42041033214988582</v>
      </c>
      <c r="L372" s="72">
        <v>0.46490611236273949</v>
      </c>
      <c r="M372" s="72">
        <v>0.50622824058835303</v>
      </c>
      <c r="N372" s="72">
        <v>0.47208818774325007</v>
      </c>
      <c r="O372" s="72">
        <v>0.47293327639283067</v>
      </c>
      <c r="P372" s="72">
        <v>0.5328187476470132</v>
      </c>
      <c r="Q372" s="72">
        <v>0.61972735418608282</v>
      </c>
      <c r="R372" s="72">
        <v>0.68954970751409039</v>
      </c>
      <c r="S372" s="72">
        <v>0.44373196629349854</v>
      </c>
      <c r="T372" s="72">
        <v>0.3793385495847244</v>
      </c>
      <c r="U372" s="72">
        <v>0.60223397242756926</v>
      </c>
      <c r="V372" s="8">
        <v>0.34176854041081339</v>
      </c>
      <c r="W372" s="8">
        <v>0.37261841662736472</v>
      </c>
      <c r="X372" s="8">
        <v>0.3699310278096985</v>
      </c>
      <c r="Y372" s="8">
        <v>0.38529547863022373</v>
      </c>
      <c r="Z372" s="8">
        <v>0.34196756073115808</v>
      </c>
      <c r="AA372" s="8">
        <v>0.36859125605209692</v>
      </c>
      <c r="AB372" s="8">
        <v>0.44520402268469889</v>
      </c>
      <c r="AC372" s="8">
        <v>0.49201258601965647</v>
      </c>
      <c r="AD372" s="8">
        <v>0.52467652758422345</v>
      </c>
      <c r="AE372" s="8">
        <v>0.50760223693087592</v>
      </c>
      <c r="AF372" s="8">
        <v>0.51123789839581346</v>
      </c>
      <c r="AG372" s="8">
        <v>0.56049454301925439</v>
      </c>
      <c r="AH372" s="8">
        <v>0.63464230398766841</v>
      </c>
      <c r="AI372" s="8">
        <v>0.69310977853387579</v>
      </c>
      <c r="AJ372" s="8">
        <v>0.502936633271168</v>
      </c>
      <c r="AK372" s="8">
        <v>0.49699572707557055</v>
      </c>
      <c r="AL372" s="8">
        <v>1.2098154622358395</v>
      </c>
    </row>
    <row r="373" spans="1:38" x14ac:dyDescent="0.45">
      <c r="A373" s="3" t="s">
        <v>219</v>
      </c>
      <c r="B373" s="3" t="s">
        <v>95</v>
      </c>
      <c r="C373" s="3" t="s">
        <v>988</v>
      </c>
      <c r="D373" s="71">
        <v>6.84389</v>
      </c>
      <c r="E373" s="71">
        <v>0.15242112331274307</v>
      </c>
      <c r="F373" s="71">
        <v>0.16768168325326013</v>
      </c>
      <c r="G373" s="71">
        <v>0.16471192347288952</v>
      </c>
      <c r="H373" s="71">
        <v>0.16942032143674221</v>
      </c>
      <c r="I373" s="71">
        <v>0.15229040036604896</v>
      </c>
      <c r="J373" s="71">
        <v>0.15190069492107069</v>
      </c>
      <c r="K373" s="71">
        <v>0.18640125657744225</v>
      </c>
      <c r="L373" s="71">
        <v>0.2045812279798673</v>
      </c>
      <c r="M373" s="71">
        <v>0.23028136181651795</v>
      </c>
      <c r="N373" s="71">
        <v>0.21105093628460306</v>
      </c>
      <c r="O373" s="71">
        <v>0.19510101635781288</v>
      </c>
      <c r="P373" s="71">
        <v>0.20281149794097461</v>
      </c>
      <c r="Q373" s="71">
        <v>0.2321416603752002</v>
      </c>
      <c r="R373" s="71">
        <v>0.26120163349347975</v>
      </c>
      <c r="S373" s="71">
        <v>0.17382074925646307</v>
      </c>
      <c r="T373" s="71">
        <v>0.13993077556623199</v>
      </c>
      <c r="U373" s="71">
        <v>0.19549173758865246</v>
      </c>
      <c r="V373" s="65">
        <v>0.14502030927835052</v>
      </c>
      <c r="W373" s="65">
        <v>0.15658082474226803</v>
      </c>
      <c r="X373" s="65">
        <v>0.1581309793814433</v>
      </c>
      <c r="Y373" s="65">
        <v>0.16862005154639176</v>
      </c>
      <c r="Z373" s="65">
        <v>0.169190412371134</v>
      </c>
      <c r="AA373" s="65">
        <v>0.17913025773195879</v>
      </c>
      <c r="AB373" s="65">
        <v>0.20525041237113401</v>
      </c>
      <c r="AC373" s="65">
        <v>0.22669077319587627</v>
      </c>
      <c r="AD373" s="65">
        <v>0.24705072164948455</v>
      </c>
      <c r="AE373" s="65">
        <v>0.23661051546391751</v>
      </c>
      <c r="AF373" s="65">
        <v>0.22376025773195876</v>
      </c>
      <c r="AG373" s="65">
        <v>0.23124036082474228</v>
      </c>
      <c r="AH373" s="65">
        <v>0.249320412371134</v>
      </c>
      <c r="AI373" s="65">
        <v>0.27817067010309277</v>
      </c>
      <c r="AJ373" s="65">
        <v>0.20096056701030929</v>
      </c>
      <c r="AK373" s="65">
        <v>0.18145067010309279</v>
      </c>
      <c r="AL373" s="65">
        <v>0.39547180412371136</v>
      </c>
    </row>
    <row r="374" spans="1:38" x14ac:dyDescent="0.45">
      <c r="A374" s="3" t="s">
        <v>219</v>
      </c>
      <c r="B374" s="3" t="s">
        <v>95</v>
      </c>
      <c r="C374" s="3" t="s">
        <v>989</v>
      </c>
      <c r="D374" s="71">
        <v>1.3433900000000001</v>
      </c>
      <c r="E374" s="71">
        <v>2.384E-2</v>
      </c>
      <c r="F374" s="71">
        <v>2.6630000000000001E-2</v>
      </c>
      <c r="G374" s="71">
        <v>2.7310000000000001E-2</v>
      </c>
      <c r="H374" s="71">
        <v>2.7890000000000002E-2</v>
      </c>
      <c r="I374" s="71">
        <v>2.078E-2</v>
      </c>
      <c r="J374" s="71">
        <v>2.2450000000000001E-2</v>
      </c>
      <c r="K374" s="71">
        <v>2.9010000000000001E-2</v>
      </c>
      <c r="L374" s="71">
        <v>3.2070000000000001E-2</v>
      </c>
      <c r="M374" s="71">
        <v>3.3029999999999997E-2</v>
      </c>
      <c r="N374" s="71">
        <v>3.1379999999999998E-2</v>
      </c>
      <c r="O374" s="71">
        <v>3.5630000000000002E-2</v>
      </c>
      <c r="P374" s="71">
        <v>4.5030000000000001E-2</v>
      </c>
      <c r="Q374" s="71">
        <v>5.8560000000000001E-2</v>
      </c>
      <c r="R374" s="71">
        <v>6.5879999999999994E-2</v>
      </c>
      <c r="S374" s="71">
        <v>4.0739999999999998E-2</v>
      </c>
      <c r="T374" s="71">
        <v>3.7999999999999999E-2</v>
      </c>
      <c r="U374" s="71">
        <v>6.2269999999999999E-2</v>
      </c>
      <c r="V374" s="65">
        <v>2.2720000000000001E-2</v>
      </c>
      <c r="W374" s="65">
        <v>2.487E-2</v>
      </c>
      <c r="X374" s="65">
        <v>2.6540000000000001E-2</v>
      </c>
      <c r="Y374" s="65">
        <v>3.2930000000000001E-2</v>
      </c>
      <c r="Z374" s="65">
        <v>2.4219999999999998E-2</v>
      </c>
      <c r="AA374" s="65">
        <v>2.3789999999999999E-2</v>
      </c>
      <c r="AB374" s="65">
        <v>3.0089999999999999E-2</v>
      </c>
      <c r="AC374" s="65">
        <v>3.2660000000000002E-2</v>
      </c>
      <c r="AD374" s="65">
        <v>3.4639999999999997E-2</v>
      </c>
      <c r="AE374" s="65">
        <v>3.4029999999999998E-2</v>
      </c>
      <c r="AF374" s="65">
        <v>3.8100000000000002E-2</v>
      </c>
      <c r="AG374" s="65">
        <v>4.666E-2</v>
      </c>
      <c r="AH374" s="65">
        <v>5.7799999999999997E-2</v>
      </c>
      <c r="AI374" s="65">
        <v>6.3630000000000006E-2</v>
      </c>
      <c r="AJ374" s="65">
        <v>4.7840000000000001E-2</v>
      </c>
      <c r="AK374" s="65">
        <v>4.9509999999999998E-2</v>
      </c>
      <c r="AL374" s="65">
        <v>0.13286000000000001</v>
      </c>
    </row>
    <row r="375" spans="1:38" x14ac:dyDescent="0.45">
      <c r="A375" s="3" t="s">
        <v>219</v>
      </c>
      <c r="B375" s="3" t="s">
        <v>95</v>
      </c>
      <c r="C375" s="3" t="s">
        <v>990</v>
      </c>
      <c r="D375" s="71">
        <v>1.18021</v>
      </c>
      <c r="E375" s="71">
        <v>2.58E-2</v>
      </c>
      <c r="F375" s="71">
        <v>2.8590000000000001E-2</v>
      </c>
      <c r="G375" s="71">
        <v>2.8539999999999999E-2</v>
      </c>
      <c r="H375" s="71">
        <v>2.844E-2</v>
      </c>
      <c r="I375" s="71">
        <v>2.3890000000000002E-2</v>
      </c>
      <c r="J375" s="71">
        <v>2.5399999999999999E-2</v>
      </c>
      <c r="K375" s="71">
        <v>2.9729999999999999E-2</v>
      </c>
      <c r="L375" s="71">
        <v>3.2680000000000001E-2</v>
      </c>
      <c r="M375" s="71">
        <v>3.4320000000000003E-2</v>
      </c>
      <c r="N375" s="71">
        <v>3.1390000000000001E-2</v>
      </c>
      <c r="O375" s="71">
        <v>3.3480000000000003E-2</v>
      </c>
      <c r="P375" s="71">
        <v>3.857E-2</v>
      </c>
      <c r="Q375" s="71">
        <v>4.3830000000000001E-2</v>
      </c>
      <c r="R375" s="71">
        <v>5.0720000000000001E-2</v>
      </c>
      <c r="S375" s="71">
        <v>3.2160000000000001E-2</v>
      </c>
      <c r="T375" s="71">
        <v>2.8150000000000001E-2</v>
      </c>
      <c r="U375" s="71">
        <v>4.7660000000000001E-2</v>
      </c>
      <c r="V375" s="65">
        <v>2.4129999999999999E-2</v>
      </c>
      <c r="W375" s="65">
        <v>2.6950000000000002E-2</v>
      </c>
      <c r="X375" s="65">
        <v>2.6950000000000002E-2</v>
      </c>
      <c r="Y375" s="65">
        <v>2.6079999999999999E-2</v>
      </c>
      <c r="Z375" s="65">
        <v>2.12E-2</v>
      </c>
      <c r="AA375" s="65">
        <v>2.4510000000000001E-2</v>
      </c>
      <c r="AB375" s="65">
        <v>2.9659999999999999E-2</v>
      </c>
      <c r="AC375" s="65">
        <v>3.2910000000000002E-2</v>
      </c>
      <c r="AD375" s="65">
        <v>3.3020000000000001E-2</v>
      </c>
      <c r="AE375" s="65">
        <v>3.347E-2</v>
      </c>
      <c r="AF375" s="65">
        <v>3.456E-2</v>
      </c>
      <c r="AG375" s="65">
        <v>3.8640000000000001E-2</v>
      </c>
      <c r="AH375" s="65">
        <v>4.3819999999999998E-2</v>
      </c>
      <c r="AI375" s="65">
        <v>4.8710000000000003E-2</v>
      </c>
      <c r="AJ375" s="65">
        <v>3.5209999999999998E-2</v>
      </c>
      <c r="AK375" s="65">
        <v>3.6580000000000001E-2</v>
      </c>
      <c r="AL375" s="65">
        <v>0.10045999999999999</v>
      </c>
    </row>
    <row r="376" spans="1:38" x14ac:dyDescent="0.45">
      <c r="A376" s="3" t="s">
        <v>219</v>
      </c>
      <c r="B376" s="3" t="s">
        <v>95</v>
      </c>
      <c r="C376" s="3" t="s">
        <v>991</v>
      </c>
      <c r="D376" s="71">
        <v>0.85870000000000002</v>
      </c>
      <c r="E376" s="71">
        <v>1.7670000000000002E-2</v>
      </c>
      <c r="F376" s="71">
        <v>1.966E-2</v>
      </c>
      <c r="G376" s="71">
        <v>2.0580000000000001E-2</v>
      </c>
      <c r="H376" s="71">
        <v>1.891E-2</v>
      </c>
      <c r="I376" s="71">
        <v>1.5140000000000001E-2</v>
      </c>
      <c r="J376" s="71">
        <v>1.6760000000000001E-2</v>
      </c>
      <c r="K376" s="71">
        <v>1.975E-2</v>
      </c>
      <c r="L376" s="71">
        <v>2.2599999999999999E-2</v>
      </c>
      <c r="M376" s="71">
        <v>2.3730000000000001E-2</v>
      </c>
      <c r="N376" s="71">
        <v>2.3939999999999999E-2</v>
      </c>
      <c r="O376" s="71">
        <v>2.5000000000000001E-2</v>
      </c>
      <c r="P376" s="71">
        <v>2.7539999999999999E-2</v>
      </c>
      <c r="Q376" s="71">
        <v>3.2259999999999997E-2</v>
      </c>
      <c r="R376" s="71">
        <v>3.7280000000000001E-2</v>
      </c>
      <c r="S376" s="71">
        <v>2.546E-2</v>
      </c>
      <c r="T376" s="71">
        <v>2.2079999999999999E-2</v>
      </c>
      <c r="U376" s="71">
        <v>3.6130000000000002E-2</v>
      </c>
      <c r="V376" s="65">
        <v>1.6979999999999999E-2</v>
      </c>
      <c r="W376" s="65">
        <v>1.788E-2</v>
      </c>
      <c r="X376" s="65">
        <v>1.8200000000000001E-2</v>
      </c>
      <c r="Y376" s="65">
        <v>2.0289999999999999E-2</v>
      </c>
      <c r="Z376" s="65">
        <v>1.6070000000000001E-2</v>
      </c>
      <c r="AA376" s="65">
        <v>1.6740000000000001E-2</v>
      </c>
      <c r="AB376" s="65">
        <v>2.0820000000000002E-2</v>
      </c>
      <c r="AC376" s="65">
        <v>2.2919999999999999E-2</v>
      </c>
      <c r="AD376" s="65">
        <v>2.4649999999999998E-2</v>
      </c>
      <c r="AE376" s="65">
        <v>2.4369999999999999E-2</v>
      </c>
      <c r="AF376" s="65">
        <v>2.5780000000000001E-2</v>
      </c>
      <c r="AG376" s="65">
        <v>2.8289999999999999E-2</v>
      </c>
      <c r="AH376" s="65">
        <v>3.4020000000000002E-2</v>
      </c>
      <c r="AI376" s="65">
        <v>3.7350000000000001E-2</v>
      </c>
      <c r="AJ376" s="65">
        <v>2.8389999999999999E-2</v>
      </c>
      <c r="AK376" s="65">
        <v>2.9510000000000002E-2</v>
      </c>
      <c r="AL376" s="65">
        <v>7.195E-2</v>
      </c>
    </row>
    <row r="377" spans="1:38" x14ac:dyDescent="0.45">
      <c r="A377" s="3" t="s">
        <v>219</v>
      </c>
      <c r="B377" s="3" t="s">
        <v>95</v>
      </c>
      <c r="C377" s="3" t="s">
        <v>992</v>
      </c>
      <c r="D377" s="71">
        <v>2.3958499999999998</v>
      </c>
      <c r="E377" s="71">
        <v>5.4943220715714607E-2</v>
      </c>
      <c r="F377" s="71">
        <v>5.8893640809068684E-2</v>
      </c>
      <c r="G377" s="71">
        <v>5.9103740831295846E-2</v>
      </c>
      <c r="H377" s="71">
        <v>6.2263680817959549E-2</v>
      </c>
      <c r="I377" s="71">
        <v>4.8312860635696828E-2</v>
      </c>
      <c r="J377" s="71">
        <v>5.1212840631251394E-2</v>
      </c>
      <c r="K377" s="71">
        <v>6.324366081351411E-2</v>
      </c>
      <c r="L377" s="71">
        <v>6.7954300955767946E-2</v>
      </c>
      <c r="M377" s="71">
        <v>7.4144300955767947E-2</v>
      </c>
      <c r="N377" s="71">
        <v>6.9624841075794613E-2</v>
      </c>
      <c r="O377" s="71">
        <v>6.8705001111358077E-2</v>
      </c>
      <c r="P377" s="71">
        <v>7.5256821515892428E-2</v>
      </c>
      <c r="Q377" s="71">
        <v>8.5588361858190715E-2</v>
      </c>
      <c r="R377" s="71">
        <v>9.666008224049788E-2</v>
      </c>
      <c r="S377" s="71">
        <v>6.3926481440320065E-2</v>
      </c>
      <c r="T377" s="71">
        <v>5.3305861302511665E-2</v>
      </c>
      <c r="U377" s="71">
        <v>8.3790302289397642E-2</v>
      </c>
      <c r="V377" s="65">
        <v>5.1394040543200153E-2</v>
      </c>
      <c r="W377" s="65">
        <v>5.6709862231844127E-2</v>
      </c>
      <c r="X377" s="65">
        <v>5.4511460342452273E-2</v>
      </c>
      <c r="Y377" s="65">
        <v>5.7859976382601853E-2</v>
      </c>
      <c r="Z377" s="65">
        <v>4.9895524503050584E-2</v>
      </c>
      <c r="AA377" s="65">
        <v>5.348529620153513E-2</v>
      </c>
      <c r="AB377" s="65">
        <v>6.495054713639048E-2</v>
      </c>
      <c r="AC377" s="65">
        <v>7.1831802794725438E-2</v>
      </c>
      <c r="AD377" s="65">
        <v>7.7127852784884862E-2</v>
      </c>
      <c r="AE377" s="65">
        <v>7.422522731745719E-2</v>
      </c>
      <c r="AF377" s="65">
        <v>7.4138081086400312E-2</v>
      </c>
      <c r="AG377" s="65">
        <v>7.9077898051564649E-2</v>
      </c>
      <c r="AH377" s="65">
        <v>8.9999198976579403E-2</v>
      </c>
      <c r="AI377" s="65">
        <v>9.759661877583152E-2</v>
      </c>
      <c r="AJ377" s="65">
        <v>7.051835465459555E-2</v>
      </c>
      <c r="AK377" s="65">
        <v>6.7824290493997241E-2</v>
      </c>
      <c r="AL377" s="65">
        <v>0.16777396772288922</v>
      </c>
    </row>
    <row r="378" spans="1:38" x14ac:dyDescent="0.45">
      <c r="A378" s="3" t="s">
        <v>219</v>
      </c>
      <c r="B378" s="3" t="s">
        <v>95</v>
      </c>
      <c r="C378" s="3" t="s">
        <v>993</v>
      </c>
      <c r="D378" s="71">
        <v>0.82450000000000001</v>
      </c>
      <c r="E378" s="71">
        <v>1.555E-2</v>
      </c>
      <c r="F378" s="71">
        <v>1.746E-2</v>
      </c>
      <c r="G378" s="71">
        <v>1.6660000000000001E-2</v>
      </c>
      <c r="H378" s="71">
        <v>1.6459999999999999E-2</v>
      </c>
      <c r="I378" s="71">
        <v>1.3480000000000001E-2</v>
      </c>
      <c r="J378" s="71">
        <v>1.4109999999999999E-2</v>
      </c>
      <c r="K378" s="71">
        <v>1.8769999999999998E-2</v>
      </c>
      <c r="L378" s="71">
        <v>2.043E-2</v>
      </c>
      <c r="M378" s="71">
        <v>2.0299999999999999E-2</v>
      </c>
      <c r="N378" s="71">
        <v>1.9720000000000001E-2</v>
      </c>
      <c r="O378" s="71">
        <v>2.273E-2</v>
      </c>
      <c r="P378" s="71">
        <v>2.93E-2</v>
      </c>
      <c r="Q378" s="71">
        <v>3.6560000000000002E-2</v>
      </c>
      <c r="R378" s="71">
        <v>3.9489999999999997E-2</v>
      </c>
      <c r="S378" s="71">
        <v>2.3570000000000001E-2</v>
      </c>
      <c r="T378" s="71">
        <v>2.3040000000000001E-2</v>
      </c>
      <c r="U378" s="71">
        <v>4.0340000000000001E-2</v>
      </c>
      <c r="V378" s="65">
        <v>1.5169999999999999E-2</v>
      </c>
      <c r="W378" s="65">
        <v>1.6910000000000001E-2</v>
      </c>
      <c r="X378" s="65">
        <v>1.626E-2</v>
      </c>
      <c r="Y378" s="65">
        <v>1.6049999999999998E-2</v>
      </c>
      <c r="Z378" s="65">
        <v>1.5339999999999999E-2</v>
      </c>
      <c r="AA378" s="65">
        <v>1.546E-2</v>
      </c>
      <c r="AB378" s="65">
        <v>1.958E-2</v>
      </c>
      <c r="AC378" s="65">
        <v>2.0060000000000001E-2</v>
      </c>
      <c r="AD378" s="65">
        <v>2.0219999999999998E-2</v>
      </c>
      <c r="AE378" s="65">
        <v>1.9959999999999999E-2</v>
      </c>
      <c r="AF378" s="65">
        <v>2.393E-2</v>
      </c>
      <c r="AG378" s="65">
        <v>3.0009999999999998E-2</v>
      </c>
      <c r="AH378" s="65">
        <v>3.5459999999999998E-2</v>
      </c>
      <c r="AI378" s="65">
        <v>3.6470000000000002E-2</v>
      </c>
      <c r="AJ378" s="65">
        <v>2.6669999999999999E-2</v>
      </c>
      <c r="AK378" s="65">
        <v>3.1850000000000003E-2</v>
      </c>
      <c r="AL378" s="65">
        <v>7.7130000000000004E-2</v>
      </c>
    </row>
    <row r="379" spans="1:38" x14ac:dyDescent="0.45">
      <c r="A379" s="3" t="s">
        <v>219</v>
      </c>
      <c r="B379" s="3" t="s">
        <v>95</v>
      </c>
      <c r="C379" s="3" t="s">
        <v>994</v>
      </c>
      <c r="D379" s="71">
        <v>1.5740099999999999</v>
      </c>
      <c r="E379" s="71">
        <v>3.4971960727912831E-2</v>
      </c>
      <c r="F379" s="71">
        <v>3.7873576343816377E-2</v>
      </c>
      <c r="G379" s="71">
        <v>3.8633254218786876E-2</v>
      </c>
      <c r="H379" s="71">
        <v>3.3932889991936117E-2</v>
      </c>
      <c r="I379" s="71">
        <v>2.9732368039985049E-2</v>
      </c>
      <c r="J379" s="71">
        <v>3.1602454493155532E-2</v>
      </c>
      <c r="K379" s="71">
        <v>3.8442748505231689E-2</v>
      </c>
      <c r="L379" s="71">
        <v>4.3323485674317527E-2</v>
      </c>
      <c r="M379" s="71">
        <v>4.419335016176934E-2</v>
      </c>
      <c r="N379" s="71">
        <v>4.1054669307096218E-2</v>
      </c>
      <c r="O379" s="71">
        <v>4.357551514190465E-2</v>
      </c>
      <c r="P379" s="71">
        <v>5.3798096149496502E-2</v>
      </c>
      <c r="Q379" s="71">
        <v>6.1379616387872711E-2</v>
      </c>
      <c r="R379" s="71">
        <v>6.6599512294961055E-2</v>
      </c>
      <c r="S379" s="71">
        <v>4.170609536031783E-2</v>
      </c>
      <c r="T379" s="71">
        <v>3.7586530084670756E-2</v>
      </c>
      <c r="U379" s="71">
        <v>7.0233877116768942E-2</v>
      </c>
      <c r="V379" s="65">
        <v>3.4397023946543759E-2</v>
      </c>
      <c r="W379" s="65">
        <v>3.6613930924103422E-2</v>
      </c>
      <c r="X379" s="65">
        <v>3.4801494741221878E-2</v>
      </c>
      <c r="Y379" s="65">
        <v>3.3470437897995454E-2</v>
      </c>
      <c r="Z379" s="65">
        <v>2.8015602121824631E-2</v>
      </c>
      <c r="AA379" s="65">
        <v>3.2114951686993326E-2</v>
      </c>
      <c r="AB379" s="65">
        <v>4.0087390590861825E-2</v>
      </c>
      <c r="AC379" s="65">
        <v>4.2712468881809421E-2</v>
      </c>
      <c r="AD379" s="65">
        <v>4.4735719997804374E-2</v>
      </c>
      <c r="AE379" s="65">
        <v>4.3777711671039124E-2</v>
      </c>
      <c r="AF379" s="65">
        <v>4.7197422080462167E-2</v>
      </c>
      <c r="AG379" s="65">
        <v>5.3412705238432674E-2</v>
      </c>
      <c r="AH379" s="65">
        <v>6.0089979011476342E-2</v>
      </c>
      <c r="AI379" s="65">
        <v>6.4196236310034405E-2</v>
      </c>
      <c r="AJ379" s="65">
        <v>4.6861690275606487E-2</v>
      </c>
      <c r="AK379" s="65">
        <v>5.1262662546444807E-2</v>
      </c>
      <c r="AL379" s="65">
        <v>0.13162257207734593</v>
      </c>
    </row>
    <row r="380" spans="1:38" x14ac:dyDescent="0.45">
      <c r="A380" s="3" t="s">
        <v>219</v>
      </c>
      <c r="B380" s="3" t="s">
        <v>95</v>
      </c>
      <c r="C380" s="3" t="s">
        <v>995</v>
      </c>
      <c r="D380" s="71">
        <v>0.42364000000000002</v>
      </c>
      <c r="E380" s="71">
        <v>8.622484544214791E-3</v>
      </c>
      <c r="F380" s="71">
        <v>9.3326580988314489E-3</v>
      </c>
      <c r="G380" s="71">
        <v>9.7526810982832505E-3</v>
      </c>
      <c r="H380" s="71">
        <v>7.9823154110224021E-3</v>
      </c>
      <c r="I380" s="71">
        <v>5.3619358158405479E-3</v>
      </c>
      <c r="J380" s="71">
        <v>6.4818081357863643E-3</v>
      </c>
      <c r="K380" s="71">
        <v>9.1125787216488514E-3</v>
      </c>
      <c r="L380" s="71">
        <v>1.0703249234844921E-2</v>
      </c>
      <c r="M380" s="71">
        <v>1.2763548103377216E-2</v>
      </c>
      <c r="N380" s="71">
        <v>1.2143188373519288E-2</v>
      </c>
      <c r="O380" s="71">
        <v>1.3974132513998434E-2</v>
      </c>
      <c r="P380" s="71">
        <v>1.6255718335160051E-2</v>
      </c>
      <c r="Q380" s="71">
        <v>1.8445377764807293E-2</v>
      </c>
      <c r="R380" s="71">
        <v>2.0185483026887305E-2</v>
      </c>
      <c r="S380" s="71">
        <v>1.2463181648127038E-2</v>
      </c>
      <c r="T380" s="71">
        <v>1.1102960558628125E-2</v>
      </c>
      <c r="U380" s="71">
        <v>1.9536698615022677E-2</v>
      </c>
      <c r="V380" s="65">
        <v>8.2676372699543466E-3</v>
      </c>
      <c r="W380" s="65">
        <v>9.5992394917944462E-3</v>
      </c>
      <c r="X380" s="65">
        <v>9.3289453479356663E-3</v>
      </c>
      <c r="Y380" s="65">
        <v>7.4680079472990643E-3</v>
      </c>
      <c r="Z380" s="65">
        <v>4.7349282359571369E-3</v>
      </c>
      <c r="AA380" s="65">
        <v>5.9549503966639201E-3</v>
      </c>
      <c r="AB380" s="65">
        <v>9.0685038340069437E-3</v>
      </c>
      <c r="AC380" s="65">
        <v>1.1320956990888342E-2</v>
      </c>
      <c r="AD380" s="65">
        <v>1.1740555801678192E-2</v>
      </c>
      <c r="AE380" s="65">
        <v>1.1270406612145087E-2</v>
      </c>
      <c r="AF380" s="65">
        <v>1.2653298986467157E-2</v>
      </c>
      <c r="AG380" s="65">
        <v>1.4245024478951035E-2</v>
      </c>
      <c r="AH380" s="65">
        <v>1.7677566040147124E-2</v>
      </c>
      <c r="AI380" s="65">
        <v>1.8507114594109034E-2</v>
      </c>
      <c r="AJ380" s="65">
        <v>1.3703577024289752E-2</v>
      </c>
      <c r="AK380" s="65">
        <v>1.638897087360178E-2</v>
      </c>
      <c r="AL380" s="65">
        <v>3.7490316074110977E-2</v>
      </c>
    </row>
    <row r="381" spans="1:38" x14ac:dyDescent="0.45">
      <c r="A381" s="3" t="s">
        <v>219</v>
      </c>
      <c r="B381" s="3" t="s">
        <v>95</v>
      </c>
      <c r="C381" s="3" t="s">
        <v>996</v>
      </c>
      <c r="D381" s="71">
        <v>1.11469</v>
      </c>
      <c r="E381" s="71">
        <v>2.454978593834076E-2</v>
      </c>
      <c r="F381" s="71">
        <v>2.755186449320739E-2</v>
      </c>
      <c r="G381" s="71">
        <v>2.7661585913638358E-2</v>
      </c>
      <c r="H381" s="71">
        <v>2.4278678585470084E-2</v>
      </c>
      <c r="I381" s="71">
        <v>1.4360745171020423E-2</v>
      </c>
      <c r="J381" s="71">
        <v>1.8174374884972248E-2</v>
      </c>
      <c r="K381" s="71">
        <v>2.5950087532048825E-2</v>
      </c>
      <c r="L381" s="71">
        <v>3.0563848517941777E-2</v>
      </c>
      <c r="M381" s="71">
        <v>3.346567955092053E-2</v>
      </c>
      <c r="N381" s="71">
        <v>3.1784552702236894E-2</v>
      </c>
      <c r="O381" s="71">
        <v>3.4737611267756645E-2</v>
      </c>
      <c r="P381" s="71">
        <v>4.4256613705489597E-2</v>
      </c>
      <c r="Q381" s="71">
        <v>5.0962337800011921E-2</v>
      </c>
      <c r="R381" s="71">
        <v>5.1532996458264632E-2</v>
      </c>
      <c r="S381" s="71">
        <v>2.9885458588270571E-2</v>
      </c>
      <c r="T381" s="71">
        <v>2.6142422072681894E-2</v>
      </c>
      <c r="U381" s="71">
        <v>4.6781356817727465E-2</v>
      </c>
      <c r="V381" s="65">
        <v>2.3689529372764712E-2</v>
      </c>
      <c r="W381" s="65">
        <v>2.6504559237354765E-2</v>
      </c>
      <c r="X381" s="65">
        <v>2.5208147996645301E-2</v>
      </c>
      <c r="Y381" s="65">
        <v>2.2527004855935603E-2</v>
      </c>
      <c r="Z381" s="65">
        <v>1.3301093499191672E-2</v>
      </c>
      <c r="AA381" s="65">
        <v>1.7405800034945636E-2</v>
      </c>
      <c r="AB381" s="65">
        <v>2.569716875230578E-2</v>
      </c>
      <c r="AC381" s="65">
        <v>3.0906584156356939E-2</v>
      </c>
      <c r="AD381" s="65">
        <v>3.1491677350371373E-2</v>
      </c>
      <c r="AE381" s="65">
        <v>2.988837586631702E-2</v>
      </c>
      <c r="AF381" s="65">
        <v>3.1118838510525101E-2</v>
      </c>
      <c r="AG381" s="65">
        <v>3.8918554425563877E-2</v>
      </c>
      <c r="AH381" s="65">
        <v>4.6455147588331448E-2</v>
      </c>
      <c r="AI381" s="65">
        <v>4.8479138750808143E-2</v>
      </c>
      <c r="AJ381" s="65">
        <v>3.278244430636687E-2</v>
      </c>
      <c r="AK381" s="65">
        <v>3.2619133058433808E-2</v>
      </c>
      <c r="AL381" s="65">
        <v>9.5056802237781957E-2</v>
      </c>
    </row>
    <row r="382" spans="1:38" x14ac:dyDescent="0.45">
      <c r="A382" s="2" t="s">
        <v>217</v>
      </c>
      <c r="B382" s="2" t="s">
        <v>96</v>
      </c>
      <c r="C382" s="2" t="s">
        <v>997</v>
      </c>
      <c r="D382" s="72">
        <v>14.71536</v>
      </c>
      <c r="E382" s="72">
        <v>0.42735000279570318</v>
      </c>
      <c r="F382" s="72">
        <v>0.43869958796844644</v>
      </c>
      <c r="G382" s="72">
        <v>0.42398174233188607</v>
      </c>
      <c r="H382" s="72">
        <v>0.42890556424510839</v>
      </c>
      <c r="I382" s="72">
        <v>0.39457458421665448</v>
      </c>
      <c r="J382" s="72">
        <v>0.39845823439683226</v>
      </c>
      <c r="K382" s="72">
        <v>0.46191068418439157</v>
      </c>
      <c r="L382" s="72">
        <v>0.47850613553003396</v>
      </c>
      <c r="M382" s="72">
        <v>0.54434190733832521</v>
      </c>
      <c r="N382" s="72">
        <v>0.51190538910535199</v>
      </c>
      <c r="O382" s="72">
        <v>0.44721218114136885</v>
      </c>
      <c r="P382" s="72">
        <v>0.46240111702161235</v>
      </c>
      <c r="Q382" s="72">
        <v>0.48112777256317241</v>
      </c>
      <c r="R382" s="72">
        <v>0.48996980783541622</v>
      </c>
      <c r="S382" s="72">
        <v>0.26722794102026948</v>
      </c>
      <c r="T382" s="72">
        <v>0.25776810619121743</v>
      </c>
      <c r="U382" s="72">
        <v>0.34291924211420954</v>
      </c>
      <c r="V382" s="8">
        <v>0.40966825534868045</v>
      </c>
      <c r="W382" s="8">
        <v>0.42343802866035579</v>
      </c>
      <c r="X382" s="8">
        <v>0.40342429029832622</v>
      </c>
      <c r="Y382" s="8">
        <v>0.40569803088877626</v>
      </c>
      <c r="Z382" s="8">
        <v>0.37670435029786858</v>
      </c>
      <c r="AA382" s="8">
        <v>0.39240908849896244</v>
      </c>
      <c r="AB382" s="8">
        <v>0.4660716219679259</v>
      </c>
      <c r="AC382" s="8">
        <v>0.48790265886686973</v>
      </c>
      <c r="AD382" s="8">
        <v>0.5346934874883007</v>
      </c>
      <c r="AE382" s="8">
        <v>0.5080071505857785</v>
      </c>
      <c r="AF382" s="8">
        <v>0.44429374928495663</v>
      </c>
      <c r="AG382" s="8">
        <v>0.45062694205803572</v>
      </c>
      <c r="AH382" s="8">
        <v>0.46709793117417459</v>
      </c>
      <c r="AI382" s="8">
        <v>0.47790267918120788</v>
      </c>
      <c r="AJ382" s="8">
        <v>0.28902994959985084</v>
      </c>
      <c r="AK382" s="8">
        <v>0.3022383671031611</v>
      </c>
      <c r="AL382" s="8">
        <v>0.61889341869676828</v>
      </c>
    </row>
    <row r="383" spans="1:38" x14ac:dyDescent="0.45">
      <c r="A383" s="3" t="s">
        <v>219</v>
      </c>
      <c r="B383" s="3" t="s">
        <v>96</v>
      </c>
      <c r="C383" s="3" t="s">
        <v>998</v>
      </c>
      <c r="D383" s="71">
        <v>1.0281899999999999</v>
      </c>
      <c r="E383" s="71">
        <v>2.7141066830921556E-2</v>
      </c>
      <c r="F383" s="71">
        <v>2.8714441748993635E-2</v>
      </c>
      <c r="G383" s="71">
        <v>2.7605302365793082E-2</v>
      </c>
      <c r="H383" s="71">
        <v>3.2698527999696372E-2</v>
      </c>
      <c r="I383" s="71">
        <v>2.6026898903906914E-2</v>
      </c>
      <c r="J383" s="71">
        <v>2.5161449585459655E-2</v>
      </c>
      <c r="K383" s="71">
        <v>2.9496892132659724E-2</v>
      </c>
      <c r="L383" s="71">
        <v>3.0866582665164729E-2</v>
      </c>
      <c r="M383" s="71">
        <v>3.421976710691102E-2</v>
      </c>
      <c r="N383" s="71">
        <v>2.9953074844732874E-2</v>
      </c>
      <c r="O383" s="71">
        <v>2.8672355641215199E-2</v>
      </c>
      <c r="P383" s="71">
        <v>3.7306368685422142E-2</v>
      </c>
      <c r="Q383" s="71">
        <v>4.3266455941212742E-2</v>
      </c>
      <c r="R383" s="71">
        <v>4.4492436948041322E-2</v>
      </c>
      <c r="S383" s="71">
        <v>2.1620257984614869E-2</v>
      </c>
      <c r="T383" s="71">
        <v>2.0705774643732702E-2</v>
      </c>
      <c r="U383" s="71">
        <v>3.0942345971521453E-2</v>
      </c>
      <c r="V383" s="65">
        <v>2.6911123640154928E-2</v>
      </c>
      <c r="W383" s="65">
        <v>2.7041157605293815E-2</v>
      </c>
      <c r="X383" s="65">
        <v>2.5605382344334963E-2</v>
      </c>
      <c r="Y383" s="65">
        <v>2.7673524384094171E-2</v>
      </c>
      <c r="Z383" s="65">
        <v>2.6029977929671103E-2</v>
      </c>
      <c r="AA383" s="65">
        <v>2.4191338946182833E-2</v>
      </c>
      <c r="AB383" s="65">
        <v>2.9821612333872819E-2</v>
      </c>
      <c r="AC383" s="65">
        <v>3.1212129270627324E-2</v>
      </c>
      <c r="AD383" s="65">
        <v>3.1355866368895119E-2</v>
      </c>
      <c r="AE383" s="65">
        <v>2.7397247475909676E-2</v>
      </c>
      <c r="AF383" s="65">
        <v>2.7164097145671258E-2</v>
      </c>
      <c r="AG383" s="65">
        <v>3.3866751331817685E-2</v>
      </c>
      <c r="AH383" s="65">
        <v>3.6313326422700805E-2</v>
      </c>
      <c r="AI383" s="65">
        <v>3.5905075970541371E-2</v>
      </c>
      <c r="AJ383" s="65">
        <v>2.0698708019703072E-2</v>
      </c>
      <c r="AK383" s="65">
        <v>2.0962235178558452E-2</v>
      </c>
      <c r="AL383" s="65">
        <v>5.7150445631970616E-2</v>
      </c>
    </row>
    <row r="384" spans="1:38" x14ac:dyDescent="0.45">
      <c r="A384" s="3" t="s">
        <v>219</v>
      </c>
      <c r="B384" s="3" t="s">
        <v>96</v>
      </c>
      <c r="C384" s="3" t="s">
        <v>999</v>
      </c>
      <c r="D384" s="71">
        <v>5.1416300000000001</v>
      </c>
      <c r="E384" s="71">
        <v>0.15336959999999999</v>
      </c>
      <c r="F384" s="71">
        <v>0.15627089999999999</v>
      </c>
      <c r="G384" s="71">
        <v>0.15400949999999999</v>
      </c>
      <c r="H384" s="71">
        <v>0.1565694</v>
      </c>
      <c r="I384" s="71">
        <v>0.14642459999999999</v>
      </c>
      <c r="J384" s="71">
        <v>0.14176360000000002</v>
      </c>
      <c r="K384" s="71">
        <v>0.1590078</v>
      </c>
      <c r="L384" s="71">
        <v>0.16329730000000001</v>
      </c>
      <c r="M384" s="71">
        <v>0.19234209999999999</v>
      </c>
      <c r="N384" s="71">
        <v>0.1821304</v>
      </c>
      <c r="O384" s="71">
        <v>0.15511370000000002</v>
      </c>
      <c r="P384" s="71">
        <v>0.15433649999999999</v>
      </c>
      <c r="Q384" s="71">
        <v>0.16024089999999999</v>
      </c>
      <c r="R384" s="71">
        <v>0.16136229999999999</v>
      </c>
      <c r="S384" s="71">
        <v>9.0574700000000008E-2</v>
      </c>
      <c r="T384" s="71">
        <v>8.7251700000000001E-2</v>
      </c>
      <c r="U384" s="71">
        <v>0.113055</v>
      </c>
      <c r="V384" s="65">
        <v>0.14494449020931802</v>
      </c>
      <c r="W384" s="65">
        <v>0.15108522282241729</v>
      </c>
      <c r="X384" s="65">
        <v>0.14772415935178934</v>
      </c>
      <c r="Y384" s="65">
        <v>0.14807368669817692</v>
      </c>
      <c r="Z384" s="65">
        <v>0.14126349763673193</v>
      </c>
      <c r="AA384" s="65">
        <v>0.14220285955435516</v>
      </c>
      <c r="AB384" s="65">
        <v>0.16370392302498313</v>
      </c>
      <c r="AC384" s="65">
        <v>0.16823475016880485</v>
      </c>
      <c r="AD384" s="65">
        <v>0.19240484469952734</v>
      </c>
      <c r="AE384" s="65">
        <v>0.18517423024983121</v>
      </c>
      <c r="AF384" s="65">
        <v>0.15469288318703578</v>
      </c>
      <c r="AG384" s="65">
        <v>0.15222359216745443</v>
      </c>
      <c r="AH384" s="65">
        <v>0.15690449020931801</v>
      </c>
      <c r="AI384" s="65">
        <v>0.15766501012829168</v>
      </c>
      <c r="AJ384" s="65">
        <v>9.8472835921674537E-2</v>
      </c>
      <c r="AK384" s="65">
        <v>0.10349271775827143</v>
      </c>
      <c r="AL384" s="65">
        <v>0.20624680621201888</v>
      </c>
    </row>
    <row r="385" spans="1:38" x14ac:dyDescent="0.45">
      <c r="A385" s="3" t="s">
        <v>219</v>
      </c>
      <c r="B385" s="3" t="s">
        <v>96</v>
      </c>
      <c r="C385" s="3" t="s">
        <v>1000</v>
      </c>
      <c r="D385" s="71">
        <v>7.4357199999999999</v>
      </c>
      <c r="E385" s="71">
        <v>0.21472575611025743</v>
      </c>
      <c r="F385" s="71">
        <v>0.22119916750483345</v>
      </c>
      <c r="G385" s="71">
        <v>0.21230549428271361</v>
      </c>
      <c r="H385" s="71">
        <v>0.21127881032153095</v>
      </c>
      <c r="I385" s="71">
        <v>0.20231642187286938</v>
      </c>
      <c r="J385" s="71">
        <v>0.20700202692279435</v>
      </c>
      <c r="K385" s="71">
        <v>0.23939974558241942</v>
      </c>
      <c r="L385" s="71">
        <v>0.24506073460733119</v>
      </c>
      <c r="M385" s="71">
        <v>0.27730153274131442</v>
      </c>
      <c r="N385" s="71">
        <v>0.26477402086262375</v>
      </c>
      <c r="O385" s="71">
        <v>0.22806004465838942</v>
      </c>
      <c r="P385" s="71">
        <v>0.22775747347235578</v>
      </c>
      <c r="Q385" s="71">
        <v>0.23141972297242047</v>
      </c>
      <c r="R385" s="71">
        <v>0.24254561896321772</v>
      </c>
      <c r="S385" s="71">
        <v>0.13267306492196304</v>
      </c>
      <c r="T385" s="71">
        <v>0.13015177944233117</v>
      </c>
      <c r="U385" s="71">
        <v>0.16655858476063493</v>
      </c>
      <c r="V385" s="65">
        <v>0.20714031834458044</v>
      </c>
      <c r="W385" s="65">
        <v>0.21274343096670645</v>
      </c>
      <c r="X385" s="65">
        <v>0.2020229268271721</v>
      </c>
      <c r="Y385" s="65">
        <v>0.20433117422211267</v>
      </c>
      <c r="Z385" s="65">
        <v>0.19033527296783911</v>
      </c>
      <c r="AA385" s="65">
        <v>0.20190462629017603</v>
      </c>
      <c r="AB385" s="65">
        <v>0.23825606388884879</v>
      </c>
      <c r="AC385" s="65">
        <v>0.24944488958329897</v>
      </c>
      <c r="AD385" s="65">
        <v>0.27284073615508297</v>
      </c>
      <c r="AE385" s="65">
        <v>0.26302010220467642</v>
      </c>
      <c r="AF385" s="65">
        <v>0.23090273488193877</v>
      </c>
      <c r="AG385" s="65">
        <v>0.22614034526721283</v>
      </c>
      <c r="AH385" s="65">
        <v>0.23222686863150349</v>
      </c>
      <c r="AI385" s="65">
        <v>0.24593582912639969</v>
      </c>
      <c r="AJ385" s="65">
        <v>0.14966180908452384</v>
      </c>
      <c r="AK385" s="65">
        <v>0.1559453036379343</v>
      </c>
      <c r="AL385" s="65">
        <v>0.29833756791999305</v>
      </c>
    </row>
    <row r="386" spans="1:38" x14ac:dyDescent="0.45">
      <c r="A386" s="3" t="s">
        <v>219</v>
      </c>
      <c r="B386" s="3" t="s">
        <v>96</v>
      </c>
      <c r="C386" s="3" t="s">
        <v>1001</v>
      </c>
      <c r="D386" s="71">
        <v>0.55610999999999999</v>
      </c>
      <c r="E386" s="71">
        <v>1.5260636942675159E-2</v>
      </c>
      <c r="F386" s="71">
        <v>1.5531178343949046E-2</v>
      </c>
      <c r="G386" s="71">
        <v>1.4360732484076435E-2</v>
      </c>
      <c r="H386" s="71">
        <v>1.4841719745222928E-2</v>
      </c>
      <c r="I386" s="71">
        <v>9.6804777070063699E-3</v>
      </c>
      <c r="J386" s="71">
        <v>1.0990509554140129E-2</v>
      </c>
      <c r="K386" s="71">
        <v>1.5830573248407642E-2</v>
      </c>
      <c r="L386" s="71">
        <v>1.8050987261146498E-2</v>
      </c>
      <c r="M386" s="71">
        <v>1.9251305732484077E-2</v>
      </c>
      <c r="N386" s="71">
        <v>1.6111210191082803E-2</v>
      </c>
      <c r="O386" s="71">
        <v>1.7471433121019109E-2</v>
      </c>
      <c r="P386" s="71">
        <v>2.2642038216560509E-2</v>
      </c>
      <c r="Q386" s="71">
        <v>2.4451910828025478E-2</v>
      </c>
      <c r="R386" s="71">
        <v>2.1211592356687896E-2</v>
      </c>
      <c r="S386" s="71">
        <v>1.2011178343949045E-2</v>
      </c>
      <c r="T386" s="71">
        <v>1.0921464968152866E-2</v>
      </c>
      <c r="U386" s="71">
        <v>1.9291050955414012E-2</v>
      </c>
      <c r="V386" s="65">
        <v>1.4096118546845126E-2</v>
      </c>
      <c r="W386" s="65">
        <v>1.5287954110898661E-2</v>
      </c>
      <c r="X386" s="65">
        <v>1.3560095602294455E-2</v>
      </c>
      <c r="Y386" s="65">
        <v>1.3440095602294455E-2</v>
      </c>
      <c r="Z386" s="65">
        <v>9.3467304015296369E-3</v>
      </c>
      <c r="AA386" s="65">
        <v>1.0253059273422561E-2</v>
      </c>
      <c r="AB386" s="65">
        <v>1.5357036328871893E-2</v>
      </c>
      <c r="AC386" s="65">
        <v>1.7886730401529636E-2</v>
      </c>
      <c r="AD386" s="65">
        <v>1.726887189292543E-2</v>
      </c>
      <c r="AE386" s="65">
        <v>1.5187342256214148E-2</v>
      </c>
      <c r="AF386" s="65">
        <v>1.6269789674952198E-2</v>
      </c>
      <c r="AG386" s="65">
        <v>2.0841319311663477E-2</v>
      </c>
      <c r="AH386" s="65">
        <v>2.2663154875717018E-2</v>
      </c>
      <c r="AI386" s="65">
        <v>2.0290095602294455E-2</v>
      </c>
      <c r="AJ386" s="65">
        <v>1.1039177820267686E-2</v>
      </c>
      <c r="AK386" s="65">
        <v>1.1878871892925431E-2</v>
      </c>
      <c r="AL386" s="65">
        <v>3.3533556405353722E-2</v>
      </c>
    </row>
    <row r="387" spans="1:38" x14ac:dyDescent="0.45">
      <c r="A387" s="3" t="s">
        <v>219</v>
      </c>
      <c r="B387" s="3" t="s">
        <v>96</v>
      </c>
      <c r="C387" s="3" t="s">
        <v>1002</v>
      </c>
      <c r="D387" s="71">
        <v>0.55371000000000004</v>
      </c>
      <c r="E387" s="71">
        <v>1.6852942911849179E-2</v>
      </c>
      <c r="F387" s="71">
        <v>1.69839003706704E-2</v>
      </c>
      <c r="G387" s="71">
        <v>1.5700713199302847E-2</v>
      </c>
      <c r="H387" s="71">
        <v>1.3517106178658223E-2</v>
      </c>
      <c r="I387" s="71">
        <v>1.0126185732871835E-2</v>
      </c>
      <c r="J387" s="71">
        <v>1.3540648334437981E-2</v>
      </c>
      <c r="K387" s="71">
        <v>1.8175673220904829E-2</v>
      </c>
      <c r="L387" s="71">
        <v>2.1230530996391484E-2</v>
      </c>
      <c r="M387" s="71">
        <v>2.1227201757615929E-2</v>
      </c>
      <c r="N387" s="71">
        <v>1.8936683206912636E-2</v>
      </c>
      <c r="O387" s="71">
        <v>1.7894647720745269E-2</v>
      </c>
      <c r="P387" s="71">
        <v>2.0358736647273976E-2</v>
      </c>
      <c r="Q387" s="71">
        <v>2.1748782821513615E-2</v>
      </c>
      <c r="R387" s="71">
        <v>2.0357859567469376E-2</v>
      </c>
      <c r="S387" s="71">
        <v>1.0348739769742495E-2</v>
      </c>
      <c r="T387" s="71">
        <v>8.7373871370007607E-3</v>
      </c>
      <c r="U387" s="71">
        <v>1.3072260426639172E-2</v>
      </c>
      <c r="V387" s="65">
        <v>1.6576204607782006E-2</v>
      </c>
      <c r="W387" s="65">
        <v>1.7280263155039565E-2</v>
      </c>
      <c r="X387" s="65">
        <v>1.4511726172735344E-2</v>
      </c>
      <c r="Y387" s="65">
        <v>1.2179549982098078E-2</v>
      </c>
      <c r="Z387" s="65">
        <v>9.7288713620968161E-3</v>
      </c>
      <c r="AA387" s="65">
        <v>1.385720443482584E-2</v>
      </c>
      <c r="AB387" s="65">
        <v>1.8932986391349382E-2</v>
      </c>
      <c r="AC387" s="65">
        <v>2.1124159442608866E-2</v>
      </c>
      <c r="AD387" s="65">
        <v>2.0823168371869798E-2</v>
      </c>
      <c r="AE387" s="65">
        <v>1.7228228399147089E-2</v>
      </c>
      <c r="AF387" s="65">
        <v>1.5264244395358648E-2</v>
      </c>
      <c r="AG387" s="65">
        <v>1.7554933979887305E-2</v>
      </c>
      <c r="AH387" s="65">
        <v>1.8990091034935232E-2</v>
      </c>
      <c r="AI387" s="65">
        <v>1.8106668353680678E-2</v>
      </c>
      <c r="AJ387" s="65">
        <v>9.1574187536817009E-3</v>
      </c>
      <c r="AK387" s="65">
        <v>9.9592386354715873E-3</v>
      </c>
      <c r="AL387" s="65">
        <v>2.3625042527432062E-2</v>
      </c>
    </row>
  </sheetData>
  <mergeCells count="3">
    <mergeCell ref="E3:U3"/>
    <mergeCell ref="V3:AL3"/>
    <mergeCell ref="D3:D4"/>
  </mergeCells>
  <phoneticPr fontId="4"/>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5"/>
  </sheetPr>
  <dimension ref="A1:AL8"/>
  <sheetViews>
    <sheetView workbookViewId="0">
      <selection activeCell="S5" sqref="S5"/>
    </sheetView>
  </sheetViews>
  <sheetFormatPr defaultRowHeight="15" x14ac:dyDescent="0.45"/>
  <cols>
    <col min="1" max="1" width="10.44140625" customWidth="1"/>
    <col min="2" max="2" width="9.44140625" customWidth="1"/>
    <col min="3" max="3" width="21.6640625" customWidth="1"/>
    <col min="4" max="37" width="7.33203125" customWidth="1"/>
    <col min="38" max="38" width="14.33203125" bestFit="1" customWidth="1"/>
  </cols>
  <sheetData>
    <row r="1" spans="1:38" x14ac:dyDescent="0.45">
      <c r="A1" t="s">
        <v>1037</v>
      </c>
      <c r="E1" s="125" t="s">
        <v>1038</v>
      </c>
    </row>
    <row r="2" spans="1:38" x14ac:dyDescent="0.45">
      <c r="A2" s="68"/>
      <c r="B2" s="68"/>
      <c r="D2" s="70"/>
      <c r="E2" s="125" t="s">
        <v>1039</v>
      </c>
      <c r="F2" s="70"/>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row>
    <row r="3" spans="1:38" x14ac:dyDescent="0.45">
      <c r="A3" s="9"/>
      <c r="B3" s="9"/>
      <c r="C3" s="9"/>
      <c r="D3" s="227" t="s">
        <v>1040</v>
      </c>
      <c r="E3" s="228"/>
      <c r="F3" s="228"/>
      <c r="G3" s="228"/>
      <c r="H3" s="228"/>
      <c r="I3" s="228"/>
      <c r="J3" s="228"/>
      <c r="K3" s="228"/>
      <c r="L3" s="228"/>
      <c r="M3" s="228"/>
      <c r="N3" s="228"/>
      <c r="O3" s="228"/>
      <c r="P3" s="228"/>
      <c r="Q3" s="228"/>
      <c r="R3" s="228"/>
      <c r="S3" s="228"/>
      <c r="T3" s="229"/>
      <c r="U3" s="227" t="s">
        <v>1041</v>
      </c>
      <c r="V3" s="228"/>
      <c r="W3" s="228"/>
      <c r="X3" s="228"/>
      <c r="Y3" s="228"/>
      <c r="Z3" s="228"/>
      <c r="AA3" s="228"/>
      <c r="AB3" s="228"/>
      <c r="AC3" s="228"/>
      <c r="AD3" s="228"/>
      <c r="AE3" s="228"/>
      <c r="AF3" s="228"/>
      <c r="AG3" s="228"/>
      <c r="AH3" s="228"/>
      <c r="AI3" s="228"/>
      <c r="AJ3" s="228"/>
      <c r="AK3" s="229"/>
    </row>
    <row r="4" spans="1:38" ht="36.75" customHeight="1" x14ac:dyDescent="0.45">
      <c r="A4" s="64" t="s">
        <v>211</v>
      </c>
      <c r="B4" s="64" t="s">
        <v>212</v>
      </c>
      <c r="C4" s="64" t="s">
        <v>213</v>
      </c>
      <c r="D4" s="6" t="s">
        <v>601</v>
      </c>
      <c r="E4" s="6" t="s">
        <v>602</v>
      </c>
      <c r="F4" s="6" t="s">
        <v>603</v>
      </c>
      <c r="G4" s="6" t="s">
        <v>604</v>
      </c>
      <c r="H4" s="6" t="s">
        <v>605</v>
      </c>
      <c r="I4" s="6" t="s">
        <v>606</v>
      </c>
      <c r="J4" s="6" t="s">
        <v>607</v>
      </c>
      <c r="K4" s="6" t="s">
        <v>608</v>
      </c>
      <c r="L4" s="6" t="s">
        <v>609</v>
      </c>
      <c r="M4" s="6" t="s">
        <v>610</v>
      </c>
      <c r="N4" s="6" t="s">
        <v>611</v>
      </c>
      <c r="O4" s="6" t="s">
        <v>612</v>
      </c>
      <c r="P4" s="6" t="s">
        <v>613</v>
      </c>
      <c r="Q4" s="6" t="s">
        <v>614</v>
      </c>
      <c r="R4" s="6" t="s">
        <v>615</v>
      </c>
      <c r="S4" s="6" t="s">
        <v>616</v>
      </c>
      <c r="T4" s="6" t="s">
        <v>617</v>
      </c>
      <c r="U4" s="6" t="s">
        <v>601</v>
      </c>
      <c r="V4" s="6" t="s">
        <v>602</v>
      </c>
      <c r="W4" s="6" t="s">
        <v>603</v>
      </c>
      <c r="X4" s="6" t="s">
        <v>604</v>
      </c>
      <c r="Y4" s="6" t="s">
        <v>605</v>
      </c>
      <c r="Z4" s="6" t="s">
        <v>606</v>
      </c>
      <c r="AA4" s="6" t="s">
        <v>607</v>
      </c>
      <c r="AB4" s="6" t="s">
        <v>608</v>
      </c>
      <c r="AC4" s="6" t="s">
        <v>609</v>
      </c>
      <c r="AD4" s="6" t="s">
        <v>610</v>
      </c>
      <c r="AE4" s="6" t="s">
        <v>611</v>
      </c>
      <c r="AF4" s="6" t="s">
        <v>612</v>
      </c>
      <c r="AG4" s="6" t="s">
        <v>613</v>
      </c>
      <c r="AH4" s="6" t="s">
        <v>614</v>
      </c>
      <c r="AI4" s="6" t="s">
        <v>615</v>
      </c>
      <c r="AJ4" s="6" t="s">
        <v>616</v>
      </c>
      <c r="AK4" s="6" t="s">
        <v>617</v>
      </c>
    </row>
    <row r="5" spans="1:38" x14ac:dyDescent="0.45">
      <c r="A5" s="236" t="s">
        <v>1042</v>
      </c>
      <c r="B5" s="236"/>
      <c r="C5" s="236"/>
      <c r="D5" s="180">
        <v>6372.4844441082369</v>
      </c>
      <c r="E5" s="180">
        <v>3465.3079050807614</v>
      </c>
      <c r="F5" s="180">
        <v>2404.7310761005861</v>
      </c>
      <c r="G5" s="180">
        <v>1446.1534865920521</v>
      </c>
      <c r="H5" s="180">
        <v>1179.7944071356101</v>
      </c>
      <c r="I5" s="180">
        <v>1315.5146986007651</v>
      </c>
      <c r="J5" s="180">
        <v>1484.6256745678038</v>
      </c>
      <c r="K5" s="180">
        <v>1640.9968204556637</v>
      </c>
      <c r="L5" s="180">
        <v>1973.3899712933237</v>
      </c>
      <c r="M5" s="180">
        <v>2343.087639303928</v>
      </c>
      <c r="N5" s="180">
        <v>2940.1420217498444</v>
      </c>
      <c r="O5" s="180">
        <v>3568.3721960770858</v>
      </c>
      <c r="P5" s="180">
        <v>4636.6910292327011</v>
      </c>
      <c r="Q5" s="180">
        <v>6036.2472334423946</v>
      </c>
      <c r="R5" s="180">
        <v>7836.9356308181741</v>
      </c>
      <c r="S5" s="180">
        <v>9950.8930817255514</v>
      </c>
      <c r="T5" s="180">
        <v>10741.339624539025</v>
      </c>
      <c r="U5" s="180">
        <v>6081.035153326935</v>
      </c>
      <c r="V5" s="180">
        <v>3153.0408114860493</v>
      </c>
      <c r="W5" s="180">
        <v>2063.5731176794197</v>
      </c>
      <c r="X5" s="180">
        <v>1708.3620071476039</v>
      </c>
      <c r="Y5" s="180">
        <v>2013.605523153868</v>
      </c>
      <c r="Z5" s="180">
        <v>2752.7348547958873</v>
      </c>
      <c r="AA5" s="180">
        <v>3282.4772871955329</v>
      </c>
      <c r="AB5" s="180">
        <v>3285.9014323259544</v>
      </c>
      <c r="AC5" s="180">
        <v>3115.8627482490924</v>
      </c>
      <c r="AD5" s="180">
        <v>3267.1085904135825</v>
      </c>
      <c r="AE5" s="180">
        <v>3908.2964080611928</v>
      </c>
      <c r="AF5" s="180">
        <v>4520.4532964912059</v>
      </c>
      <c r="AG5" s="180">
        <v>5407.3392591330121</v>
      </c>
      <c r="AH5" s="180">
        <v>6725.1275944769486</v>
      </c>
      <c r="AI5" s="180">
        <v>8593.449757908882</v>
      </c>
      <c r="AJ5" s="180">
        <v>10517.360085595865</v>
      </c>
      <c r="AK5" s="180">
        <v>10080.369499497252</v>
      </c>
      <c r="AL5" s="181"/>
    </row>
    <row r="8" spans="1:38" x14ac:dyDescent="0.45">
      <c r="D8" s="117"/>
      <c r="E8" s="117"/>
      <c r="F8" s="117"/>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8"/>
    </row>
  </sheetData>
  <mergeCells count="3">
    <mergeCell ref="D3:T3"/>
    <mergeCell ref="U3:AK3"/>
    <mergeCell ref="A5:C5"/>
  </mergeCells>
  <phoneticPr fontId="4"/>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A9F3D-3C9C-4D35-A029-9A2CCF8A3B76}">
  <sheetPr codeName="Sheet10">
    <tabColor theme="5"/>
  </sheetPr>
  <dimension ref="A1:XEY48"/>
  <sheetViews>
    <sheetView zoomScale="85" zoomScaleNormal="85" workbookViewId="0">
      <selection activeCell="A5" sqref="A5:AK5"/>
    </sheetView>
  </sheetViews>
  <sheetFormatPr defaultColWidth="9.109375" defaultRowHeight="15" x14ac:dyDescent="0.45"/>
  <cols>
    <col min="1" max="1" width="38.88671875" style="86" bestFit="1" customWidth="1"/>
    <col min="2" max="2" width="10.44140625" style="86" customWidth="1"/>
    <col min="3" max="3" width="12.109375" style="86" bestFit="1" customWidth="1"/>
    <col min="4" max="37" width="7.44140625" style="86" customWidth="1"/>
    <col min="38" max="16384" width="9.109375" style="86"/>
  </cols>
  <sheetData>
    <row r="1" spans="1:16379" x14ac:dyDescent="0.45">
      <c r="A1" s="74" t="s">
        <v>1043</v>
      </c>
      <c r="B1" s="74"/>
      <c r="C1" s="86" t="s">
        <v>1044</v>
      </c>
    </row>
    <row r="2" spans="1:16379" ht="15.75" customHeight="1" x14ac:dyDescent="0.45">
      <c r="A2" s="119"/>
      <c r="B2" s="119"/>
      <c r="C2" s="120" t="s">
        <v>1017</v>
      </c>
    </row>
    <row r="3" spans="1:16379" s="74" customFormat="1" ht="12.6" x14ac:dyDescent="0.45">
      <c r="A3" s="85"/>
      <c r="B3" s="85"/>
      <c r="C3" s="231" t="s">
        <v>1045</v>
      </c>
      <c r="D3" s="233" t="s">
        <v>1046</v>
      </c>
      <c r="E3" s="234"/>
      <c r="F3" s="234"/>
      <c r="G3" s="234"/>
      <c r="H3" s="234"/>
      <c r="I3" s="234"/>
      <c r="J3" s="234"/>
      <c r="K3" s="234"/>
      <c r="L3" s="234"/>
      <c r="M3" s="234"/>
      <c r="N3" s="234"/>
      <c r="O3" s="234"/>
      <c r="P3" s="234"/>
      <c r="Q3" s="234"/>
      <c r="R3" s="234"/>
      <c r="S3" s="234"/>
      <c r="T3" s="235"/>
      <c r="U3" s="233" t="s">
        <v>1047</v>
      </c>
      <c r="V3" s="234"/>
      <c r="W3" s="234"/>
      <c r="X3" s="234"/>
      <c r="Y3" s="234"/>
      <c r="Z3" s="234"/>
      <c r="AA3" s="234"/>
      <c r="AB3" s="234"/>
      <c r="AC3" s="234"/>
      <c r="AD3" s="234"/>
      <c r="AE3" s="234"/>
      <c r="AF3" s="234"/>
      <c r="AG3" s="234"/>
      <c r="AH3" s="234"/>
      <c r="AI3" s="234"/>
      <c r="AJ3" s="234"/>
      <c r="AK3" s="235"/>
    </row>
    <row r="4" spans="1:16379" s="74" customFormat="1" ht="36.75" customHeight="1" x14ac:dyDescent="0.45">
      <c r="A4" s="83"/>
      <c r="B4" s="83" t="s">
        <v>213</v>
      </c>
      <c r="C4" s="232"/>
      <c r="D4" s="84" t="s">
        <v>601</v>
      </c>
      <c r="E4" s="84" t="s">
        <v>602</v>
      </c>
      <c r="F4" s="84" t="s">
        <v>603</v>
      </c>
      <c r="G4" s="84" t="s">
        <v>604</v>
      </c>
      <c r="H4" s="84" t="s">
        <v>605</v>
      </c>
      <c r="I4" s="84" t="s">
        <v>606</v>
      </c>
      <c r="J4" s="84" t="s">
        <v>607</v>
      </c>
      <c r="K4" s="84" t="s">
        <v>608</v>
      </c>
      <c r="L4" s="84" t="s">
        <v>609</v>
      </c>
      <c r="M4" s="84" t="s">
        <v>610</v>
      </c>
      <c r="N4" s="84" t="s">
        <v>611</v>
      </c>
      <c r="O4" s="84" t="s">
        <v>612</v>
      </c>
      <c r="P4" s="84" t="s">
        <v>613</v>
      </c>
      <c r="Q4" s="84" t="s">
        <v>614</v>
      </c>
      <c r="R4" s="84" t="s">
        <v>615</v>
      </c>
      <c r="S4" s="84" t="s">
        <v>616</v>
      </c>
      <c r="T4" s="84" t="s">
        <v>617</v>
      </c>
      <c r="U4" s="84" t="s">
        <v>601</v>
      </c>
      <c r="V4" s="84" t="s">
        <v>602</v>
      </c>
      <c r="W4" s="84" t="s">
        <v>603</v>
      </c>
      <c r="X4" s="84" t="s">
        <v>604</v>
      </c>
      <c r="Y4" s="84" t="s">
        <v>605</v>
      </c>
      <c r="Z4" s="84" t="s">
        <v>606</v>
      </c>
      <c r="AA4" s="84" t="s">
        <v>607</v>
      </c>
      <c r="AB4" s="84" t="s">
        <v>608</v>
      </c>
      <c r="AC4" s="84" t="s">
        <v>609</v>
      </c>
      <c r="AD4" s="84" t="s">
        <v>610</v>
      </c>
      <c r="AE4" s="84" t="s">
        <v>611</v>
      </c>
      <c r="AF4" s="84" t="s">
        <v>612</v>
      </c>
      <c r="AG4" s="84" t="s">
        <v>613</v>
      </c>
      <c r="AH4" s="84" t="s">
        <v>614</v>
      </c>
      <c r="AI4" s="84" t="s">
        <v>615</v>
      </c>
      <c r="AJ4" s="84" t="s">
        <v>616</v>
      </c>
      <c r="AK4" s="84" t="s">
        <v>617</v>
      </c>
    </row>
    <row r="5" spans="1:16379" ht="16.350000000000001" customHeight="1" x14ac:dyDescent="0.45">
      <c r="A5" s="121" t="s">
        <v>1048</v>
      </c>
      <c r="B5" s="81" t="s">
        <v>620</v>
      </c>
      <c r="C5" s="182">
        <v>5843300</v>
      </c>
      <c r="D5" s="182">
        <v>164162.41424259057</v>
      </c>
      <c r="E5" s="182">
        <v>95711.297681119657</v>
      </c>
      <c r="F5" s="182">
        <v>68250.674053238195</v>
      </c>
      <c r="G5" s="182">
        <v>44498.236827661909</v>
      </c>
      <c r="H5" s="182">
        <v>38484.961580680574</v>
      </c>
      <c r="I5" s="182">
        <v>44097.351811196488</v>
      </c>
      <c r="J5" s="182">
        <v>55522.574780461036</v>
      </c>
      <c r="K5" s="182">
        <v>67148.240257958299</v>
      </c>
      <c r="L5" s="182">
        <v>95410.633918770574</v>
      </c>
      <c r="M5" s="182">
        <v>114252.22969264546</v>
      </c>
      <c r="N5" s="182">
        <v>122169.70876783755</v>
      </c>
      <c r="O5" s="182">
        <v>135900.02058177828</v>
      </c>
      <c r="P5" s="182">
        <v>176890.51351536775</v>
      </c>
      <c r="Q5" s="182">
        <v>284628.36169045005</v>
      </c>
      <c r="R5" s="182">
        <v>285931.23799396271</v>
      </c>
      <c r="S5" s="182">
        <v>295652.69964324922</v>
      </c>
      <c r="T5" s="182">
        <v>405495.19415477506</v>
      </c>
      <c r="U5" s="182">
        <v>148928.78361690452</v>
      </c>
      <c r="V5" s="182">
        <v>82782.755900109798</v>
      </c>
      <c r="W5" s="182">
        <v>55723.017288693743</v>
      </c>
      <c r="X5" s="182">
        <v>50010.405804061469</v>
      </c>
      <c r="Y5" s="182">
        <v>62337.620060373221</v>
      </c>
      <c r="Z5" s="182">
        <v>87292.712335345786</v>
      </c>
      <c r="AA5" s="182">
        <v>117459.30982436883</v>
      </c>
      <c r="AB5" s="182">
        <v>129586.08157244787</v>
      </c>
      <c r="AC5" s="182">
        <v>145521.26097694843</v>
      </c>
      <c r="AD5" s="182">
        <v>155142.50137211857</v>
      </c>
      <c r="AE5" s="182">
        <v>160153.56407793635</v>
      </c>
      <c r="AF5" s="182">
        <v>172380.55708013172</v>
      </c>
      <c r="AG5" s="182">
        <v>210865.51866081229</v>
      </c>
      <c r="AH5" s="182">
        <v>337144.29884742043</v>
      </c>
      <c r="AI5" s="182">
        <v>355785.45211306261</v>
      </c>
      <c r="AJ5" s="182">
        <v>387856.25343029643</v>
      </c>
      <c r="AK5" s="182">
        <v>690123.55584522511</v>
      </c>
      <c r="AL5" s="132"/>
      <c r="AM5" s="132"/>
      <c r="AN5" s="132"/>
      <c r="AO5" s="132"/>
      <c r="AP5" s="132"/>
      <c r="AQ5" s="132"/>
      <c r="AR5" s="132"/>
      <c r="AS5" s="132"/>
      <c r="AT5" s="132"/>
      <c r="AU5" s="132"/>
      <c r="AV5" s="132"/>
      <c r="AW5" s="132"/>
      <c r="AX5" s="132"/>
      <c r="AY5" s="132"/>
      <c r="AZ5" s="132"/>
      <c r="BA5" s="132"/>
      <c r="BB5" s="132"/>
      <c r="BC5" s="133"/>
      <c r="BD5" s="133"/>
      <c r="BE5" s="133"/>
      <c r="BF5" s="133"/>
      <c r="BG5" s="133"/>
      <c r="BH5" s="133"/>
      <c r="BI5" s="133"/>
      <c r="BJ5" s="133"/>
      <c r="BK5" s="133"/>
      <c r="BL5" s="133"/>
      <c r="BM5" s="133"/>
      <c r="BN5" s="133"/>
      <c r="BO5" s="133"/>
      <c r="BP5" s="133"/>
      <c r="BQ5" s="133"/>
      <c r="BR5" s="133"/>
      <c r="BS5" s="133"/>
      <c r="BT5" s="133"/>
      <c r="BU5" s="133"/>
      <c r="BV5" s="133"/>
      <c r="BW5" s="132"/>
      <c r="BX5" s="132"/>
      <c r="BY5" s="132"/>
      <c r="BZ5" s="132"/>
      <c r="CA5" s="132"/>
      <c r="CB5" s="132"/>
      <c r="CC5" s="132"/>
      <c r="CD5" s="132"/>
      <c r="CE5" s="132"/>
      <c r="CF5" s="132"/>
      <c r="CG5" s="132"/>
      <c r="CH5" s="132"/>
      <c r="CI5" s="132"/>
      <c r="CJ5" s="132"/>
      <c r="CK5" s="132"/>
      <c r="CL5" s="132"/>
      <c r="CM5" s="132"/>
      <c r="CN5" s="132"/>
      <c r="CO5" s="133"/>
      <c r="CP5" s="133"/>
      <c r="CQ5" s="133"/>
      <c r="CR5" s="133"/>
      <c r="CS5" s="133"/>
      <c r="CT5" s="133"/>
      <c r="CU5" s="133"/>
      <c r="CV5" s="133"/>
      <c r="CW5" s="133"/>
      <c r="CX5" s="133"/>
      <c r="CY5" s="133"/>
      <c r="CZ5" s="133"/>
      <c r="DA5" s="133"/>
      <c r="DB5" s="133"/>
      <c r="DC5" s="133"/>
      <c r="DD5" s="133"/>
      <c r="DE5" s="133"/>
      <c r="DF5" s="133"/>
      <c r="DG5" s="133"/>
      <c r="DH5" s="133"/>
      <c r="DI5" s="132"/>
      <c r="DJ5" s="132"/>
      <c r="DK5" s="132"/>
      <c r="DL5" s="132"/>
      <c r="DM5" s="132"/>
      <c r="DN5" s="132"/>
      <c r="DO5" s="132"/>
      <c r="DP5" s="132"/>
      <c r="DQ5" s="132"/>
      <c r="DR5" s="132"/>
      <c r="DS5" s="132"/>
      <c r="DT5" s="132"/>
      <c r="DU5" s="132"/>
      <c r="DV5" s="132"/>
      <c r="DW5" s="132"/>
      <c r="DX5" s="132"/>
      <c r="DY5" s="132"/>
      <c r="DZ5" s="132"/>
      <c r="EA5" s="133"/>
      <c r="EB5" s="133"/>
      <c r="EC5" s="133"/>
      <c r="ED5" s="133"/>
      <c r="EE5" s="133"/>
      <c r="EF5" s="133"/>
      <c r="EG5" s="133"/>
      <c r="EH5" s="133"/>
      <c r="EI5" s="133"/>
      <c r="EJ5" s="133"/>
      <c r="EK5" s="133"/>
      <c r="EL5" s="133"/>
      <c r="EM5" s="133"/>
      <c r="EN5" s="133"/>
      <c r="EO5" s="133"/>
      <c r="EP5" s="133"/>
      <c r="EQ5" s="133"/>
      <c r="ER5" s="133"/>
      <c r="ES5" s="133"/>
      <c r="ET5" s="133"/>
      <c r="EU5" s="132"/>
      <c r="EV5" s="132"/>
      <c r="EW5" s="132"/>
      <c r="EX5" s="132"/>
      <c r="EY5" s="132"/>
      <c r="EZ5" s="132"/>
      <c r="FA5" s="132"/>
      <c r="FB5" s="132"/>
      <c r="FC5" s="132"/>
      <c r="FD5" s="132"/>
      <c r="FE5" s="132"/>
      <c r="FF5" s="132"/>
      <c r="FG5" s="132"/>
      <c r="FH5" s="132"/>
      <c r="FI5" s="132"/>
      <c r="FJ5" s="132"/>
      <c r="FK5" s="132"/>
      <c r="FL5" s="132"/>
      <c r="FM5" s="133"/>
      <c r="FN5" s="133"/>
      <c r="FO5" s="133"/>
      <c r="FP5" s="133"/>
      <c r="FQ5" s="133"/>
      <c r="FR5" s="133"/>
      <c r="FS5" s="133"/>
      <c r="FT5" s="133"/>
      <c r="FU5" s="133"/>
      <c r="FV5" s="133"/>
      <c r="FW5" s="133"/>
      <c r="FX5" s="133"/>
      <c r="FY5" s="133"/>
      <c r="FZ5" s="133"/>
      <c r="GA5" s="133"/>
      <c r="GB5" s="133"/>
      <c r="GC5" s="133"/>
      <c r="GD5" s="133"/>
      <c r="GE5" s="133"/>
      <c r="GF5" s="133"/>
      <c r="GG5" s="132"/>
      <c r="GH5" s="132"/>
      <c r="GI5" s="132"/>
      <c r="GJ5" s="132"/>
      <c r="GK5" s="132"/>
      <c r="GL5" s="132"/>
      <c r="GM5" s="132"/>
      <c r="GN5" s="132"/>
      <c r="GO5" s="132"/>
      <c r="GP5" s="132"/>
      <c r="GQ5" s="132"/>
      <c r="GR5" s="132"/>
      <c r="GS5" s="132"/>
      <c r="GT5" s="132"/>
      <c r="GU5" s="132"/>
      <c r="GV5" s="132"/>
      <c r="GW5" s="132"/>
      <c r="GX5" s="132"/>
      <c r="GY5" s="133"/>
      <c r="GZ5" s="133"/>
      <c r="HA5" s="133"/>
      <c r="HB5" s="133"/>
      <c r="HC5" s="133"/>
      <c r="HD5" s="133"/>
      <c r="HE5" s="133"/>
      <c r="HF5" s="133"/>
      <c r="HG5" s="133"/>
      <c r="HH5" s="133"/>
      <c r="HI5" s="133"/>
      <c r="HJ5" s="133"/>
      <c r="HK5" s="133"/>
      <c r="HL5" s="133"/>
      <c r="HM5" s="133"/>
      <c r="HN5" s="133"/>
      <c r="HO5" s="133"/>
      <c r="HP5" s="133"/>
      <c r="HQ5" s="133"/>
      <c r="HR5" s="133"/>
      <c r="HS5" s="132"/>
      <c r="HT5" s="132"/>
      <c r="HU5" s="132"/>
      <c r="HV5" s="132"/>
      <c r="HW5" s="132"/>
      <c r="HX5" s="132"/>
      <c r="HY5" s="132"/>
      <c r="HZ5" s="132"/>
      <c r="IA5" s="132"/>
      <c r="IB5" s="132"/>
      <c r="IC5" s="132"/>
      <c r="ID5" s="132"/>
      <c r="IE5" s="132"/>
      <c r="IF5" s="132"/>
      <c r="IG5" s="132"/>
      <c r="IH5" s="132"/>
      <c r="II5" s="132"/>
      <c r="IJ5" s="132"/>
      <c r="IK5" s="133"/>
      <c r="IL5" s="133"/>
      <c r="IM5" s="133"/>
      <c r="IN5" s="133"/>
      <c r="IO5" s="133"/>
      <c r="IP5" s="133"/>
      <c r="IQ5" s="133"/>
      <c r="IR5" s="133"/>
      <c r="IS5" s="133"/>
      <c r="IT5" s="133"/>
      <c r="IU5" s="133"/>
      <c r="IV5" s="133"/>
      <c r="IW5" s="133"/>
      <c r="IX5" s="133"/>
      <c r="IY5" s="133"/>
      <c r="IZ5" s="133"/>
      <c r="JA5" s="133"/>
      <c r="JB5" s="133"/>
      <c r="JC5" s="133"/>
      <c r="JD5" s="133"/>
      <c r="JE5" s="132"/>
      <c r="JF5" s="132"/>
      <c r="JG5" s="132"/>
      <c r="JH5" s="132"/>
      <c r="JI5" s="132"/>
      <c r="JJ5" s="132"/>
      <c r="JK5" s="132"/>
      <c r="JL5" s="132"/>
      <c r="JM5" s="132"/>
      <c r="JN5" s="132"/>
      <c r="JO5" s="132"/>
      <c r="JP5" s="132"/>
      <c r="JQ5" s="132"/>
      <c r="JR5" s="132"/>
      <c r="JS5" s="132"/>
      <c r="JT5" s="132"/>
      <c r="JU5" s="132"/>
      <c r="JV5" s="132"/>
      <c r="JW5" s="133"/>
      <c r="JX5" s="133"/>
      <c r="JY5" s="133"/>
      <c r="JZ5" s="133"/>
      <c r="KA5" s="133"/>
      <c r="KB5" s="133"/>
      <c r="KC5" s="133"/>
      <c r="KD5" s="133"/>
      <c r="KE5" s="133"/>
      <c r="KF5" s="133"/>
      <c r="KG5" s="133"/>
      <c r="KH5" s="133"/>
      <c r="KI5" s="133"/>
      <c r="KJ5" s="133"/>
      <c r="KK5" s="133"/>
      <c r="KL5" s="133"/>
      <c r="KM5" s="133"/>
      <c r="KN5" s="133"/>
      <c r="KO5" s="133"/>
      <c r="KP5" s="133"/>
      <c r="KQ5" s="132"/>
      <c r="KR5" s="132"/>
      <c r="KS5" s="132"/>
      <c r="KT5" s="132"/>
      <c r="KU5" s="132"/>
      <c r="KV5" s="132"/>
      <c r="KW5" s="132"/>
      <c r="KX5" s="132"/>
      <c r="KY5" s="132"/>
      <c r="KZ5" s="132"/>
      <c r="LA5" s="132"/>
      <c r="LB5" s="132"/>
      <c r="LC5" s="132"/>
      <c r="LD5" s="132"/>
      <c r="LE5" s="132"/>
      <c r="LF5" s="132"/>
      <c r="LG5" s="132"/>
      <c r="LH5" s="132"/>
      <c r="LI5" s="133"/>
      <c r="LJ5" s="133"/>
      <c r="LK5" s="133"/>
      <c r="LL5" s="133"/>
      <c r="LM5" s="133"/>
      <c r="LN5" s="133"/>
      <c r="LO5" s="133"/>
      <c r="LP5" s="133"/>
      <c r="LQ5" s="133"/>
      <c r="LR5" s="133"/>
      <c r="LS5" s="133"/>
      <c r="LT5" s="133"/>
      <c r="LU5" s="133"/>
      <c r="LV5" s="133"/>
      <c r="LW5" s="133"/>
      <c r="LX5" s="133"/>
      <c r="LY5" s="133"/>
      <c r="LZ5" s="133"/>
      <c r="MA5" s="133"/>
      <c r="MB5" s="133"/>
      <c r="MC5" s="132"/>
      <c r="MD5" s="132"/>
      <c r="ME5" s="132"/>
      <c r="MF5" s="132"/>
      <c r="MG5" s="132"/>
      <c r="MH5" s="132"/>
      <c r="MI5" s="132"/>
      <c r="MJ5" s="132"/>
      <c r="MK5" s="132"/>
      <c r="ML5" s="132"/>
      <c r="MM5" s="132"/>
      <c r="MN5" s="132"/>
      <c r="MO5" s="132"/>
      <c r="MP5" s="132"/>
      <c r="MQ5" s="132"/>
      <c r="MR5" s="132"/>
      <c r="MS5" s="132"/>
      <c r="MT5" s="132"/>
      <c r="MU5" s="133"/>
      <c r="MV5" s="133"/>
      <c r="MW5" s="133"/>
      <c r="MX5" s="133"/>
      <c r="MY5" s="133"/>
      <c r="MZ5" s="133"/>
      <c r="NA5" s="133"/>
      <c r="NB5" s="133"/>
      <c r="NC5" s="133"/>
      <c r="ND5" s="133"/>
      <c r="NE5" s="133"/>
      <c r="NF5" s="133"/>
      <c r="NG5" s="133"/>
      <c r="NH5" s="133"/>
      <c r="NI5" s="133"/>
      <c r="NJ5" s="133"/>
      <c r="NK5" s="133"/>
      <c r="NL5" s="133"/>
      <c r="NM5" s="133"/>
      <c r="NN5" s="133"/>
      <c r="NO5" s="132"/>
      <c r="NP5" s="132"/>
      <c r="NQ5" s="132"/>
      <c r="NR5" s="132"/>
      <c r="NS5" s="132"/>
      <c r="NT5" s="132"/>
      <c r="NU5" s="132"/>
      <c r="NV5" s="132"/>
      <c r="NW5" s="132"/>
      <c r="NX5" s="132"/>
      <c r="NY5" s="132"/>
      <c r="NZ5" s="132"/>
      <c r="OA5" s="132"/>
      <c r="OB5" s="132"/>
      <c r="OC5" s="132"/>
      <c r="OD5" s="132"/>
      <c r="OE5" s="132"/>
      <c r="OF5" s="132"/>
      <c r="OG5" s="133"/>
      <c r="OH5" s="133"/>
      <c r="OI5" s="133"/>
      <c r="OJ5" s="133"/>
      <c r="OK5" s="133"/>
      <c r="OL5" s="133"/>
      <c r="OM5" s="133"/>
      <c r="ON5" s="133"/>
      <c r="OO5" s="133"/>
      <c r="OP5" s="133"/>
      <c r="OQ5" s="133"/>
      <c r="OR5" s="133"/>
      <c r="OS5" s="133"/>
      <c r="OT5" s="133"/>
      <c r="OU5" s="133"/>
      <c r="OV5" s="133"/>
      <c r="OW5" s="133"/>
      <c r="OX5" s="133"/>
      <c r="OY5" s="133"/>
      <c r="OZ5" s="133"/>
      <c r="PA5" s="132"/>
      <c r="PB5" s="132"/>
      <c r="PC5" s="132"/>
      <c r="PD5" s="132"/>
      <c r="PE5" s="132"/>
      <c r="PF5" s="132"/>
      <c r="PG5" s="132"/>
      <c r="PH5" s="132"/>
      <c r="PI5" s="132"/>
      <c r="PJ5" s="132"/>
      <c r="PK5" s="132"/>
      <c r="PL5" s="132"/>
      <c r="PM5" s="132"/>
      <c r="PN5" s="132"/>
      <c r="PO5" s="132"/>
      <c r="PP5" s="132"/>
      <c r="PQ5" s="132"/>
      <c r="PR5" s="132"/>
      <c r="PS5" s="133"/>
      <c r="PT5" s="133"/>
      <c r="PU5" s="133"/>
      <c r="PV5" s="133"/>
      <c r="PW5" s="133"/>
      <c r="PX5" s="133"/>
      <c r="PY5" s="133"/>
      <c r="PZ5" s="133"/>
      <c r="QA5" s="133"/>
      <c r="QB5" s="133"/>
      <c r="QC5" s="133"/>
      <c r="QD5" s="133"/>
      <c r="QE5" s="133"/>
      <c r="QF5" s="133"/>
      <c r="QG5" s="133"/>
      <c r="QH5" s="133"/>
      <c r="QI5" s="133"/>
      <c r="QJ5" s="133"/>
      <c r="QK5" s="133"/>
      <c r="QL5" s="133"/>
      <c r="QM5" s="132"/>
      <c r="QN5" s="132"/>
      <c r="QO5" s="132"/>
      <c r="QP5" s="132"/>
      <c r="QQ5" s="132"/>
      <c r="QR5" s="132"/>
      <c r="QS5" s="132"/>
      <c r="QT5" s="132"/>
      <c r="QU5" s="132"/>
      <c r="QV5" s="132"/>
      <c r="QW5" s="132"/>
      <c r="QX5" s="132"/>
      <c r="QY5" s="132"/>
      <c r="QZ5" s="132"/>
      <c r="RA5" s="132"/>
      <c r="RB5" s="132"/>
      <c r="RC5" s="132"/>
      <c r="RD5" s="132"/>
      <c r="RE5" s="133"/>
      <c r="RF5" s="133"/>
      <c r="RG5" s="133"/>
      <c r="RH5" s="133"/>
      <c r="RI5" s="133"/>
      <c r="RJ5" s="133"/>
      <c r="RK5" s="133"/>
      <c r="RL5" s="133"/>
      <c r="RM5" s="133"/>
      <c r="RN5" s="133"/>
      <c r="RO5" s="133"/>
      <c r="RP5" s="133"/>
      <c r="RQ5" s="133"/>
      <c r="RR5" s="133"/>
      <c r="RS5" s="133"/>
      <c r="RT5" s="133"/>
      <c r="RU5" s="133"/>
      <c r="RV5" s="133"/>
      <c r="RW5" s="133"/>
      <c r="RX5" s="133"/>
      <c r="RY5" s="132"/>
      <c r="RZ5" s="132"/>
      <c r="SA5" s="132"/>
      <c r="SB5" s="132"/>
      <c r="SC5" s="132"/>
      <c r="SD5" s="132"/>
      <c r="SE5" s="132"/>
      <c r="SF5" s="132"/>
      <c r="SG5" s="132"/>
      <c r="SH5" s="132"/>
      <c r="SI5" s="132"/>
      <c r="SJ5" s="132"/>
      <c r="SK5" s="132"/>
      <c r="SL5" s="132"/>
      <c r="SM5" s="132"/>
      <c r="SN5" s="132"/>
      <c r="SO5" s="132"/>
      <c r="SP5" s="132"/>
      <c r="SQ5" s="133"/>
      <c r="SR5" s="133"/>
      <c r="SS5" s="133"/>
      <c r="ST5" s="133"/>
      <c r="SU5" s="133"/>
      <c r="SV5" s="133"/>
      <c r="SW5" s="133"/>
      <c r="SX5" s="133"/>
      <c r="SY5" s="133"/>
      <c r="SZ5" s="133"/>
      <c r="TA5" s="133"/>
      <c r="TB5" s="133"/>
      <c r="TC5" s="133"/>
      <c r="TD5" s="133"/>
      <c r="TE5" s="133"/>
      <c r="TF5" s="133"/>
      <c r="TG5" s="133"/>
      <c r="TH5" s="133"/>
      <c r="TI5" s="133"/>
      <c r="TJ5" s="133"/>
      <c r="TK5" s="132"/>
      <c r="TL5" s="132"/>
      <c r="TM5" s="132"/>
      <c r="TN5" s="132"/>
      <c r="TO5" s="132"/>
      <c r="TP5" s="132"/>
      <c r="TQ5" s="132"/>
      <c r="TR5" s="132"/>
      <c r="TS5" s="132"/>
      <c r="TT5" s="132"/>
      <c r="TU5" s="132"/>
      <c r="TV5" s="132"/>
      <c r="TW5" s="132"/>
      <c r="TX5" s="132"/>
      <c r="TY5" s="132"/>
      <c r="TZ5" s="132"/>
      <c r="UA5" s="132"/>
      <c r="UB5" s="132"/>
      <c r="UC5" s="133"/>
      <c r="UD5" s="133"/>
      <c r="UE5" s="133"/>
      <c r="UF5" s="133"/>
      <c r="UG5" s="133"/>
      <c r="UH5" s="133"/>
      <c r="UI5" s="133"/>
      <c r="UJ5" s="133"/>
      <c r="UK5" s="133"/>
      <c r="UL5" s="133"/>
      <c r="UM5" s="133"/>
      <c r="UN5" s="133"/>
      <c r="UO5" s="133"/>
      <c r="UP5" s="133"/>
      <c r="UQ5" s="133"/>
      <c r="UR5" s="133"/>
      <c r="US5" s="133"/>
      <c r="UT5" s="133"/>
      <c r="UU5" s="133"/>
      <c r="UV5" s="133"/>
      <c r="UW5" s="132"/>
      <c r="UX5" s="132"/>
      <c r="UY5" s="132"/>
      <c r="UZ5" s="132"/>
      <c r="VA5" s="132"/>
      <c r="VB5" s="132"/>
      <c r="VC5" s="132"/>
      <c r="VD5" s="132"/>
      <c r="VE5" s="132"/>
      <c r="VF5" s="132"/>
      <c r="VG5" s="132"/>
      <c r="VH5" s="132"/>
      <c r="VI5" s="132"/>
      <c r="VJ5" s="132"/>
      <c r="VK5" s="132"/>
      <c r="VL5" s="132"/>
      <c r="VM5" s="132"/>
      <c r="VN5" s="132"/>
      <c r="VO5" s="133"/>
      <c r="VP5" s="133"/>
      <c r="VQ5" s="133"/>
      <c r="VR5" s="133"/>
      <c r="VS5" s="133"/>
      <c r="VT5" s="133"/>
      <c r="VU5" s="133"/>
      <c r="VV5" s="133"/>
      <c r="VW5" s="133"/>
      <c r="VX5" s="133"/>
      <c r="VY5" s="133"/>
      <c r="VZ5" s="133"/>
      <c r="WA5" s="133"/>
      <c r="WB5" s="133"/>
      <c r="WC5" s="133"/>
      <c r="WD5" s="133"/>
      <c r="WE5" s="133"/>
      <c r="WF5" s="133"/>
      <c r="WG5" s="133"/>
      <c r="WH5" s="133"/>
      <c r="WI5" s="132"/>
      <c r="WJ5" s="132"/>
      <c r="WK5" s="132"/>
      <c r="WL5" s="132"/>
      <c r="WM5" s="132"/>
      <c r="WN5" s="132"/>
      <c r="WO5" s="132"/>
      <c r="WP5" s="132"/>
      <c r="WQ5" s="132"/>
      <c r="WR5" s="132"/>
      <c r="WS5" s="132"/>
      <c r="WT5" s="132"/>
      <c r="WU5" s="132"/>
      <c r="WV5" s="132"/>
      <c r="WW5" s="132"/>
      <c r="WX5" s="132"/>
      <c r="WY5" s="132"/>
      <c r="WZ5" s="132"/>
      <c r="XA5" s="133"/>
      <c r="XB5" s="133"/>
      <c r="XC5" s="133"/>
      <c r="XD5" s="133"/>
      <c r="XE5" s="133"/>
      <c r="XF5" s="133"/>
      <c r="XG5" s="133"/>
      <c r="XH5" s="133"/>
      <c r="XI5" s="133"/>
      <c r="XJ5" s="133"/>
      <c r="XK5" s="133"/>
      <c r="XL5" s="133"/>
      <c r="XM5" s="133"/>
      <c r="XN5" s="133"/>
      <c r="XO5" s="133"/>
      <c r="XP5" s="133"/>
      <c r="XQ5" s="133"/>
      <c r="XR5" s="133"/>
      <c r="XS5" s="133"/>
      <c r="XT5" s="133"/>
      <c r="XU5" s="132"/>
      <c r="XV5" s="132"/>
      <c r="XW5" s="132"/>
      <c r="XX5" s="132"/>
      <c r="XY5" s="132"/>
      <c r="XZ5" s="132"/>
      <c r="YA5" s="132"/>
      <c r="YB5" s="132"/>
      <c r="YC5" s="132"/>
      <c r="YD5" s="132"/>
      <c r="YE5" s="132"/>
      <c r="YF5" s="132"/>
      <c r="YG5" s="132"/>
      <c r="YH5" s="132"/>
      <c r="YI5" s="132"/>
      <c r="YJ5" s="132"/>
      <c r="YK5" s="132"/>
      <c r="YL5" s="132"/>
      <c r="YM5" s="133"/>
      <c r="YN5" s="133"/>
      <c r="YO5" s="133"/>
      <c r="YP5" s="133"/>
      <c r="YQ5" s="133"/>
      <c r="YR5" s="133"/>
      <c r="YS5" s="133"/>
      <c r="YT5" s="133"/>
      <c r="YU5" s="133"/>
      <c r="YV5" s="133"/>
      <c r="YW5" s="133"/>
      <c r="YX5" s="133"/>
      <c r="YY5" s="133"/>
      <c r="YZ5" s="133"/>
      <c r="ZA5" s="133"/>
      <c r="ZB5" s="133"/>
      <c r="ZC5" s="133"/>
      <c r="ZD5" s="133"/>
      <c r="ZE5" s="133"/>
      <c r="ZF5" s="133"/>
      <c r="ZG5" s="132"/>
      <c r="ZH5" s="132"/>
      <c r="ZI5" s="132"/>
      <c r="ZJ5" s="132"/>
      <c r="ZK5" s="132"/>
      <c r="ZL5" s="132"/>
      <c r="ZM5" s="132"/>
      <c r="ZN5" s="132"/>
      <c r="ZO5" s="132"/>
      <c r="ZP5" s="132"/>
      <c r="ZQ5" s="132"/>
      <c r="ZR5" s="132"/>
      <c r="ZS5" s="132"/>
      <c r="ZT5" s="132"/>
      <c r="ZU5" s="132"/>
      <c r="ZV5" s="132"/>
      <c r="ZW5" s="132"/>
      <c r="ZX5" s="132"/>
      <c r="ZY5" s="133"/>
      <c r="ZZ5" s="133"/>
      <c r="AAA5" s="133"/>
      <c r="AAB5" s="133"/>
      <c r="AAC5" s="133"/>
      <c r="AAD5" s="133"/>
      <c r="AAE5" s="133"/>
      <c r="AAF5" s="133"/>
      <c r="AAG5" s="133"/>
      <c r="AAH5" s="133"/>
      <c r="AAI5" s="133"/>
      <c r="AAJ5" s="133"/>
      <c r="AAK5" s="133"/>
      <c r="AAL5" s="133"/>
      <c r="AAM5" s="133"/>
      <c r="AAN5" s="133"/>
      <c r="AAO5" s="133"/>
      <c r="AAP5" s="133"/>
      <c r="AAQ5" s="133"/>
      <c r="AAR5" s="133"/>
      <c r="AAS5" s="132"/>
      <c r="AAT5" s="132"/>
      <c r="AAU5" s="132"/>
      <c r="AAV5" s="132"/>
      <c r="AAW5" s="132"/>
      <c r="AAX5" s="132"/>
      <c r="AAY5" s="132"/>
      <c r="AAZ5" s="132"/>
      <c r="ABA5" s="132"/>
      <c r="ABB5" s="132"/>
      <c r="ABC5" s="132"/>
      <c r="ABD5" s="132"/>
      <c r="ABE5" s="132"/>
      <c r="ABF5" s="132"/>
      <c r="ABG5" s="132"/>
      <c r="ABH5" s="132"/>
      <c r="ABI5" s="132"/>
      <c r="ABJ5" s="132"/>
      <c r="ABK5" s="133"/>
      <c r="ABL5" s="133"/>
      <c r="ABM5" s="133"/>
      <c r="ABN5" s="133"/>
      <c r="ABO5" s="133"/>
      <c r="ABP5" s="133"/>
      <c r="ABQ5" s="133"/>
      <c r="ABR5" s="133"/>
      <c r="ABS5" s="133"/>
      <c r="ABT5" s="133"/>
      <c r="ABU5" s="133"/>
      <c r="ABV5" s="133"/>
      <c r="ABW5" s="133"/>
      <c r="ABX5" s="133"/>
      <c r="ABY5" s="133"/>
      <c r="ABZ5" s="133"/>
      <c r="ACA5" s="133"/>
      <c r="ACB5" s="133"/>
      <c r="ACC5" s="133"/>
      <c r="ACD5" s="133"/>
      <c r="ACE5" s="132"/>
      <c r="ACF5" s="132"/>
      <c r="ACG5" s="132"/>
      <c r="ACH5" s="132"/>
      <c r="ACI5" s="132"/>
      <c r="ACJ5" s="132"/>
      <c r="ACK5" s="132"/>
      <c r="ACL5" s="132"/>
      <c r="ACM5" s="132"/>
      <c r="ACN5" s="132"/>
      <c r="ACO5" s="132"/>
      <c r="ACP5" s="132"/>
      <c r="ACQ5" s="132"/>
      <c r="ACR5" s="132"/>
      <c r="ACS5" s="132"/>
      <c r="ACT5" s="132"/>
      <c r="ACU5" s="132"/>
      <c r="ACV5" s="132"/>
      <c r="ACW5" s="133"/>
      <c r="ACX5" s="133"/>
      <c r="ACY5" s="133"/>
      <c r="ACZ5" s="133"/>
      <c r="ADA5" s="133"/>
      <c r="ADB5" s="133"/>
      <c r="ADC5" s="133"/>
      <c r="ADD5" s="133"/>
      <c r="ADE5" s="133"/>
      <c r="ADF5" s="133"/>
      <c r="ADG5" s="133"/>
      <c r="ADH5" s="133"/>
      <c r="ADI5" s="133"/>
      <c r="ADJ5" s="133"/>
      <c r="ADK5" s="133"/>
      <c r="ADL5" s="133"/>
      <c r="ADM5" s="133"/>
      <c r="ADN5" s="133"/>
      <c r="ADO5" s="133"/>
      <c r="ADP5" s="133"/>
      <c r="ADQ5" s="132"/>
      <c r="ADR5" s="132"/>
      <c r="ADS5" s="132"/>
      <c r="ADT5" s="132"/>
      <c r="ADU5" s="132"/>
      <c r="ADV5" s="132"/>
      <c r="ADW5" s="132"/>
      <c r="ADX5" s="132"/>
      <c r="ADY5" s="132"/>
      <c r="ADZ5" s="132"/>
      <c r="AEA5" s="132"/>
      <c r="AEB5" s="132"/>
      <c r="AEC5" s="132"/>
      <c r="AED5" s="132"/>
      <c r="AEE5" s="132"/>
      <c r="AEF5" s="132"/>
      <c r="AEG5" s="132"/>
      <c r="AEH5" s="132"/>
      <c r="AEI5" s="133"/>
      <c r="AEJ5" s="133"/>
      <c r="AEK5" s="133"/>
      <c r="AEL5" s="133"/>
      <c r="AEM5" s="133"/>
      <c r="AEN5" s="133"/>
      <c r="AEO5" s="133"/>
      <c r="AEP5" s="133"/>
      <c r="AEQ5" s="133"/>
      <c r="AER5" s="133"/>
      <c r="AES5" s="133"/>
      <c r="AET5" s="133"/>
      <c r="AEU5" s="133"/>
      <c r="AEV5" s="133"/>
      <c r="AEW5" s="133"/>
      <c r="AEX5" s="133"/>
      <c r="AEY5" s="133"/>
      <c r="AEZ5" s="133"/>
      <c r="AFA5" s="133"/>
      <c r="AFB5" s="133"/>
      <c r="AFC5" s="132"/>
      <c r="AFD5" s="132"/>
      <c r="AFE5" s="132"/>
      <c r="AFF5" s="132"/>
      <c r="AFG5" s="132"/>
      <c r="AFH5" s="132"/>
      <c r="AFI5" s="132"/>
      <c r="AFJ5" s="132"/>
      <c r="AFK5" s="132"/>
      <c r="AFL5" s="132"/>
      <c r="AFM5" s="132"/>
      <c r="AFN5" s="132"/>
      <c r="AFO5" s="132"/>
      <c r="AFP5" s="132"/>
      <c r="AFQ5" s="132"/>
      <c r="AFR5" s="132"/>
      <c r="AFS5" s="132"/>
      <c r="AFT5" s="132"/>
      <c r="AFU5" s="133"/>
      <c r="AFV5" s="133"/>
      <c r="AFW5" s="133"/>
      <c r="AFX5" s="133"/>
      <c r="AFY5" s="133"/>
      <c r="AFZ5" s="133"/>
      <c r="AGA5" s="133"/>
      <c r="AGB5" s="133"/>
      <c r="AGC5" s="133"/>
      <c r="AGD5" s="133"/>
      <c r="AGE5" s="133"/>
      <c r="AGF5" s="133"/>
      <c r="AGG5" s="133"/>
      <c r="AGH5" s="133"/>
      <c r="AGI5" s="133"/>
      <c r="AGJ5" s="133"/>
      <c r="AGK5" s="133"/>
      <c r="AGL5" s="133"/>
      <c r="AGM5" s="133"/>
      <c r="AGN5" s="133"/>
      <c r="AGO5" s="132"/>
      <c r="AGP5" s="132"/>
      <c r="AGQ5" s="132"/>
      <c r="AGR5" s="132"/>
      <c r="AGS5" s="132"/>
      <c r="AGT5" s="132"/>
      <c r="AGU5" s="132"/>
      <c r="AGV5" s="132"/>
      <c r="AGW5" s="132"/>
      <c r="AGX5" s="132"/>
      <c r="AGY5" s="132"/>
      <c r="AGZ5" s="132"/>
      <c r="AHA5" s="132"/>
      <c r="AHB5" s="132"/>
      <c r="AHC5" s="132"/>
      <c r="AHD5" s="132"/>
      <c r="AHE5" s="132"/>
      <c r="AHF5" s="132"/>
      <c r="AHG5" s="133"/>
      <c r="AHH5" s="133"/>
      <c r="AHI5" s="133"/>
      <c r="AHJ5" s="133"/>
      <c r="AHK5" s="133"/>
      <c r="AHL5" s="133"/>
      <c r="AHM5" s="133"/>
      <c r="AHN5" s="133"/>
      <c r="AHO5" s="133"/>
      <c r="AHP5" s="133"/>
      <c r="AHQ5" s="133"/>
      <c r="AHR5" s="133"/>
      <c r="AHS5" s="133"/>
      <c r="AHT5" s="133"/>
      <c r="AHU5" s="133"/>
      <c r="AHV5" s="133"/>
      <c r="AHW5" s="133"/>
      <c r="AHX5" s="133"/>
      <c r="AHY5" s="133"/>
      <c r="AHZ5" s="133"/>
      <c r="AIA5" s="132"/>
      <c r="AIB5" s="132"/>
      <c r="AIC5" s="132"/>
      <c r="AID5" s="132"/>
      <c r="AIE5" s="132"/>
      <c r="AIF5" s="132"/>
      <c r="AIG5" s="132"/>
      <c r="AIH5" s="132"/>
      <c r="AII5" s="132"/>
      <c r="AIJ5" s="132"/>
      <c r="AIK5" s="132"/>
      <c r="AIL5" s="132"/>
      <c r="AIM5" s="132"/>
      <c r="AIN5" s="132"/>
      <c r="AIO5" s="132"/>
      <c r="AIP5" s="132"/>
      <c r="AIQ5" s="132"/>
      <c r="AIR5" s="132"/>
      <c r="AIS5" s="133"/>
      <c r="AIT5" s="133"/>
      <c r="AIU5" s="133"/>
      <c r="AIV5" s="133"/>
      <c r="AIW5" s="133"/>
      <c r="AIX5" s="133"/>
      <c r="AIY5" s="133"/>
      <c r="AIZ5" s="133"/>
      <c r="AJA5" s="133"/>
      <c r="AJB5" s="133"/>
      <c r="AJC5" s="133"/>
      <c r="AJD5" s="133"/>
      <c r="AJE5" s="133"/>
      <c r="AJF5" s="133"/>
      <c r="AJG5" s="133"/>
      <c r="AJH5" s="133"/>
      <c r="AJI5" s="133"/>
      <c r="AJJ5" s="133"/>
      <c r="AJK5" s="133"/>
      <c r="AJL5" s="133"/>
      <c r="AJM5" s="132"/>
      <c r="AJN5" s="132"/>
      <c r="AJO5" s="132"/>
      <c r="AJP5" s="132"/>
      <c r="AJQ5" s="132"/>
      <c r="AJR5" s="132"/>
      <c r="AJS5" s="132"/>
      <c r="AJT5" s="132"/>
      <c r="AJU5" s="132"/>
      <c r="AJV5" s="132"/>
      <c r="AJW5" s="132"/>
      <c r="AJX5" s="132"/>
      <c r="AJY5" s="132"/>
      <c r="AJZ5" s="132"/>
      <c r="AKA5" s="132"/>
      <c r="AKB5" s="132"/>
      <c r="AKC5" s="132"/>
      <c r="AKD5" s="132"/>
      <c r="AKE5" s="133"/>
      <c r="AKF5" s="133"/>
      <c r="AKG5" s="133"/>
      <c r="AKH5" s="133"/>
      <c r="AKI5" s="133"/>
      <c r="AKJ5" s="133"/>
      <c r="AKK5" s="133"/>
      <c r="AKL5" s="133"/>
      <c r="AKM5" s="133"/>
      <c r="AKN5" s="133"/>
      <c r="AKO5" s="133"/>
      <c r="AKP5" s="133"/>
      <c r="AKQ5" s="133"/>
      <c r="AKR5" s="133"/>
      <c r="AKS5" s="133"/>
      <c r="AKT5" s="133"/>
      <c r="AKU5" s="133"/>
      <c r="AKV5" s="133"/>
      <c r="AKW5" s="133"/>
      <c r="AKX5" s="133"/>
      <c r="AKY5" s="132"/>
      <c r="AKZ5" s="132"/>
      <c r="ALA5" s="132"/>
      <c r="ALB5" s="132"/>
      <c r="ALC5" s="132"/>
      <c r="ALD5" s="132"/>
      <c r="ALE5" s="132"/>
      <c r="ALF5" s="132"/>
      <c r="ALG5" s="132"/>
      <c r="ALH5" s="132"/>
      <c r="ALI5" s="132"/>
      <c r="ALJ5" s="132"/>
      <c r="ALK5" s="132"/>
      <c r="ALL5" s="132"/>
      <c r="ALM5" s="132"/>
      <c r="ALN5" s="132"/>
      <c r="ALO5" s="132"/>
      <c r="ALP5" s="132"/>
      <c r="ALQ5" s="133"/>
      <c r="ALR5" s="133"/>
      <c r="ALS5" s="133"/>
      <c r="ALT5" s="133"/>
      <c r="ALU5" s="133"/>
      <c r="ALV5" s="133"/>
      <c r="ALW5" s="133"/>
      <c r="ALX5" s="133"/>
      <c r="ALY5" s="133"/>
      <c r="ALZ5" s="133"/>
      <c r="AMA5" s="133"/>
      <c r="AMB5" s="133"/>
      <c r="AMC5" s="133"/>
      <c r="AMD5" s="133"/>
      <c r="AME5" s="133"/>
      <c r="AMF5" s="133"/>
      <c r="AMG5" s="133"/>
      <c r="AMH5" s="133"/>
      <c r="AMI5" s="133"/>
      <c r="AMJ5" s="133"/>
      <c r="AMK5" s="132"/>
      <c r="AML5" s="132"/>
      <c r="AMM5" s="132"/>
      <c r="AMN5" s="132"/>
      <c r="AMO5" s="132"/>
      <c r="AMP5" s="132"/>
      <c r="AMQ5" s="132"/>
      <c r="AMR5" s="132"/>
      <c r="AMS5" s="132"/>
      <c r="AMT5" s="132"/>
      <c r="AMU5" s="132"/>
      <c r="AMV5" s="132"/>
      <c r="AMW5" s="132"/>
      <c r="AMX5" s="132"/>
      <c r="AMY5" s="132"/>
      <c r="AMZ5" s="132"/>
      <c r="ANA5" s="132"/>
      <c r="ANB5" s="132"/>
      <c r="ANC5" s="133"/>
      <c r="AND5" s="133"/>
      <c r="ANE5" s="133"/>
      <c r="ANF5" s="133"/>
      <c r="ANG5" s="133"/>
      <c r="ANH5" s="133"/>
      <c r="ANI5" s="133"/>
      <c r="ANJ5" s="133"/>
      <c r="ANK5" s="133"/>
      <c r="ANL5" s="133"/>
      <c r="ANM5" s="133"/>
      <c r="ANN5" s="133"/>
      <c r="ANO5" s="133"/>
      <c r="ANP5" s="133"/>
      <c r="ANQ5" s="133"/>
      <c r="ANR5" s="133"/>
      <c r="ANS5" s="133"/>
      <c r="ANT5" s="133"/>
      <c r="ANU5" s="133"/>
      <c r="ANV5" s="133"/>
      <c r="ANW5" s="132"/>
      <c r="ANX5" s="132"/>
      <c r="ANY5" s="132"/>
      <c r="ANZ5" s="132"/>
      <c r="AOA5" s="132"/>
      <c r="AOB5" s="132"/>
      <c r="AOC5" s="132"/>
      <c r="AOD5" s="132"/>
      <c r="AOE5" s="132"/>
      <c r="AOF5" s="132"/>
      <c r="AOG5" s="132"/>
      <c r="AOH5" s="132"/>
      <c r="AOI5" s="132"/>
      <c r="AOJ5" s="132"/>
      <c r="AOK5" s="132"/>
      <c r="AOL5" s="132"/>
      <c r="AOM5" s="132"/>
      <c r="AON5" s="132"/>
      <c r="AOO5" s="133"/>
      <c r="AOP5" s="133"/>
      <c r="AOQ5" s="133"/>
      <c r="AOR5" s="133"/>
      <c r="AOS5" s="133"/>
      <c r="AOT5" s="133"/>
      <c r="AOU5" s="133"/>
      <c r="AOV5" s="133"/>
      <c r="AOW5" s="133"/>
      <c r="AOX5" s="133"/>
      <c r="AOY5" s="133"/>
      <c r="AOZ5" s="133"/>
      <c r="APA5" s="133"/>
      <c r="APB5" s="133"/>
      <c r="APC5" s="133"/>
      <c r="APD5" s="133"/>
      <c r="APE5" s="133"/>
      <c r="APF5" s="133"/>
      <c r="APG5" s="133"/>
      <c r="APH5" s="133"/>
      <c r="API5" s="132"/>
      <c r="APJ5" s="132"/>
      <c r="APK5" s="132"/>
      <c r="APL5" s="132"/>
      <c r="APM5" s="132"/>
      <c r="APN5" s="132"/>
      <c r="APO5" s="132"/>
      <c r="APP5" s="132"/>
      <c r="APQ5" s="132"/>
      <c r="APR5" s="132"/>
      <c r="APS5" s="132"/>
      <c r="APT5" s="132"/>
      <c r="APU5" s="132"/>
      <c r="APV5" s="132"/>
      <c r="APW5" s="132"/>
      <c r="APX5" s="132"/>
      <c r="APY5" s="132"/>
      <c r="APZ5" s="132"/>
      <c r="AQA5" s="133"/>
      <c r="AQB5" s="133"/>
      <c r="AQC5" s="133"/>
      <c r="AQD5" s="133"/>
      <c r="AQE5" s="133"/>
      <c r="AQF5" s="133"/>
      <c r="AQG5" s="133"/>
      <c r="AQH5" s="133"/>
      <c r="AQI5" s="133"/>
      <c r="AQJ5" s="133"/>
      <c r="AQK5" s="133"/>
      <c r="AQL5" s="133"/>
      <c r="AQM5" s="133"/>
      <c r="AQN5" s="133"/>
      <c r="AQO5" s="133"/>
      <c r="AQP5" s="133"/>
      <c r="AQQ5" s="133"/>
      <c r="AQR5" s="133"/>
      <c r="AQS5" s="133"/>
      <c r="AQT5" s="133"/>
      <c r="AQU5" s="132"/>
      <c r="AQV5" s="132"/>
      <c r="AQW5" s="132"/>
      <c r="AQX5" s="132"/>
      <c r="AQY5" s="132"/>
      <c r="AQZ5" s="132"/>
      <c r="ARA5" s="132"/>
      <c r="ARB5" s="132"/>
      <c r="ARC5" s="132"/>
      <c r="ARD5" s="132"/>
      <c r="ARE5" s="132"/>
      <c r="ARF5" s="132"/>
      <c r="ARG5" s="132"/>
      <c r="ARH5" s="132"/>
      <c r="ARI5" s="132"/>
      <c r="ARJ5" s="132"/>
      <c r="ARK5" s="132"/>
      <c r="ARL5" s="132"/>
      <c r="ARM5" s="133"/>
      <c r="ARN5" s="133"/>
      <c r="ARO5" s="133"/>
      <c r="ARP5" s="133"/>
      <c r="ARQ5" s="133"/>
      <c r="ARR5" s="133"/>
      <c r="ARS5" s="133"/>
      <c r="ART5" s="133"/>
      <c r="ARU5" s="133"/>
      <c r="ARV5" s="133"/>
      <c r="ARW5" s="133"/>
      <c r="ARX5" s="133"/>
      <c r="ARY5" s="133"/>
      <c r="ARZ5" s="133"/>
      <c r="ASA5" s="133"/>
      <c r="ASB5" s="133"/>
      <c r="ASC5" s="133"/>
      <c r="ASD5" s="133"/>
      <c r="ASE5" s="133"/>
      <c r="ASF5" s="133"/>
      <c r="ASG5" s="132"/>
      <c r="ASH5" s="132"/>
      <c r="ASI5" s="132"/>
      <c r="ASJ5" s="132"/>
      <c r="ASK5" s="132"/>
      <c r="ASL5" s="132"/>
      <c r="ASM5" s="132"/>
      <c r="ASN5" s="132"/>
      <c r="ASO5" s="132"/>
      <c r="ASP5" s="132"/>
      <c r="ASQ5" s="132"/>
      <c r="ASR5" s="132"/>
      <c r="ASS5" s="132"/>
      <c r="AST5" s="132"/>
      <c r="ASU5" s="132"/>
      <c r="ASV5" s="132"/>
      <c r="ASW5" s="132"/>
      <c r="ASX5" s="132"/>
      <c r="ASY5" s="133"/>
      <c r="ASZ5" s="133"/>
      <c r="ATA5" s="133"/>
      <c r="ATB5" s="133"/>
      <c r="ATC5" s="133"/>
      <c r="ATD5" s="133"/>
      <c r="ATE5" s="133"/>
      <c r="ATF5" s="133"/>
      <c r="ATG5" s="133"/>
      <c r="ATH5" s="133"/>
      <c r="ATI5" s="133"/>
      <c r="ATJ5" s="133"/>
      <c r="ATK5" s="133"/>
      <c r="ATL5" s="133"/>
      <c r="ATM5" s="133"/>
      <c r="ATN5" s="133"/>
      <c r="ATO5" s="133"/>
      <c r="ATP5" s="133"/>
      <c r="ATQ5" s="133"/>
      <c r="ATR5" s="133"/>
      <c r="ATS5" s="132"/>
      <c r="ATT5" s="132"/>
      <c r="ATU5" s="132"/>
      <c r="ATV5" s="132"/>
      <c r="ATW5" s="132"/>
      <c r="ATX5" s="132"/>
      <c r="ATY5" s="132"/>
      <c r="ATZ5" s="132"/>
      <c r="AUA5" s="132"/>
      <c r="AUB5" s="132"/>
      <c r="AUC5" s="132"/>
      <c r="AUD5" s="132"/>
      <c r="AUE5" s="132"/>
      <c r="AUF5" s="132"/>
      <c r="AUG5" s="132"/>
      <c r="AUH5" s="132"/>
      <c r="AUI5" s="132"/>
      <c r="AUJ5" s="132"/>
      <c r="AUK5" s="133"/>
      <c r="AUL5" s="133"/>
      <c r="AUM5" s="133"/>
      <c r="AUN5" s="133"/>
      <c r="AUO5" s="133"/>
      <c r="AUP5" s="133"/>
      <c r="AUQ5" s="133"/>
      <c r="AUR5" s="133"/>
      <c r="AUS5" s="133"/>
      <c r="AUT5" s="133"/>
      <c r="AUU5" s="133"/>
      <c r="AUV5" s="133"/>
      <c r="AUW5" s="133"/>
      <c r="AUX5" s="133"/>
      <c r="AUY5" s="133"/>
      <c r="AUZ5" s="133"/>
      <c r="AVA5" s="133"/>
      <c r="AVB5" s="133"/>
      <c r="AVC5" s="133"/>
      <c r="AVD5" s="133"/>
      <c r="AVE5" s="132"/>
      <c r="AVF5" s="132"/>
      <c r="AVG5" s="132"/>
      <c r="AVH5" s="132"/>
      <c r="AVI5" s="132"/>
      <c r="AVJ5" s="132"/>
      <c r="AVK5" s="132"/>
      <c r="AVL5" s="132"/>
      <c r="AVM5" s="132"/>
      <c r="AVN5" s="132"/>
      <c r="AVO5" s="132"/>
      <c r="AVP5" s="132"/>
      <c r="AVQ5" s="132"/>
      <c r="AVR5" s="132"/>
      <c r="AVS5" s="132"/>
      <c r="AVT5" s="132"/>
      <c r="AVU5" s="132"/>
      <c r="AVV5" s="132"/>
      <c r="AVW5" s="133"/>
      <c r="AVX5" s="133"/>
      <c r="AVY5" s="133"/>
      <c r="AVZ5" s="133"/>
      <c r="AWA5" s="133"/>
      <c r="AWB5" s="133"/>
      <c r="AWC5" s="133"/>
      <c r="AWD5" s="133"/>
      <c r="AWE5" s="133"/>
      <c r="AWF5" s="133"/>
      <c r="AWG5" s="133"/>
      <c r="AWH5" s="133"/>
      <c r="AWI5" s="133"/>
      <c r="AWJ5" s="133"/>
      <c r="AWK5" s="133"/>
      <c r="AWL5" s="133"/>
      <c r="AWM5" s="133"/>
      <c r="AWN5" s="133"/>
      <c r="AWO5" s="133"/>
      <c r="AWP5" s="133"/>
      <c r="AWQ5" s="132"/>
      <c r="AWR5" s="132"/>
      <c r="AWS5" s="132"/>
      <c r="AWT5" s="132"/>
      <c r="AWU5" s="132"/>
      <c r="AWV5" s="132"/>
      <c r="AWW5" s="132"/>
      <c r="AWX5" s="132"/>
      <c r="AWY5" s="132"/>
      <c r="AWZ5" s="132"/>
      <c r="AXA5" s="132"/>
      <c r="AXB5" s="132"/>
      <c r="AXC5" s="132"/>
      <c r="AXD5" s="132"/>
      <c r="AXE5" s="132"/>
      <c r="AXF5" s="132"/>
      <c r="AXG5" s="132"/>
      <c r="AXH5" s="132"/>
      <c r="AXI5" s="133"/>
      <c r="AXJ5" s="133"/>
      <c r="AXK5" s="133"/>
      <c r="AXL5" s="133"/>
      <c r="AXM5" s="133"/>
      <c r="AXN5" s="133"/>
      <c r="AXO5" s="133"/>
      <c r="AXP5" s="133"/>
      <c r="AXQ5" s="133"/>
      <c r="AXR5" s="133"/>
      <c r="AXS5" s="133"/>
      <c r="AXT5" s="133"/>
      <c r="AXU5" s="133"/>
      <c r="AXV5" s="133"/>
      <c r="AXW5" s="133"/>
      <c r="AXX5" s="133"/>
      <c r="AXY5" s="133"/>
      <c r="AXZ5" s="133"/>
      <c r="AYA5" s="133"/>
      <c r="AYB5" s="133"/>
      <c r="AYC5" s="132"/>
      <c r="AYD5" s="132"/>
      <c r="AYE5" s="132"/>
      <c r="AYF5" s="132"/>
      <c r="AYG5" s="132"/>
      <c r="AYH5" s="132"/>
      <c r="AYI5" s="132"/>
      <c r="AYJ5" s="132"/>
      <c r="AYK5" s="132"/>
      <c r="AYL5" s="132"/>
      <c r="AYM5" s="132"/>
      <c r="AYN5" s="132"/>
      <c r="AYO5" s="132"/>
      <c r="AYP5" s="132"/>
      <c r="AYQ5" s="132"/>
      <c r="AYR5" s="132"/>
      <c r="AYS5" s="132"/>
      <c r="AYT5" s="132"/>
      <c r="AYU5" s="133"/>
      <c r="AYV5" s="133"/>
      <c r="AYW5" s="133"/>
      <c r="AYX5" s="133"/>
      <c r="AYY5" s="133"/>
      <c r="AYZ5" s="133"/>
      <c r="AZA5" s="133"/>
      <c r="AZB5" s="133"/>
      <c r="AZC5" s="133"/>
      <c r="AZD5" s="133"/>
      <c r="AZE5" s="133"/>
      <c r="AZF5" s="133"/>
      <c r="AZG5" s="133"/>
      <c r="AZH5" s="133"/>
      <c r="AZI5" s="133"/>
      <c r="AZJ5" s="133"/>
      <c r="AZK5" s="133"/>
      <c r="AZL5" s="133"/>
      <c r="AZM5" s="133"/>
      <c r="AZN5" s="133"/>
      <c r="AZO5" s="132"/>
      <c r="AZP5" s="132"/>
      <c r="AZQ5" s="132"/>
      <c r="AZR5" s="132"/>
      <c r="AZS5" s="132"/>
      <c r="AZT5" s="132"/>
      <c r="AZU5" s="132"/>
      <c r="AZV5" s="132"/>
      <c r="AZW5" s="132"/>
      <c r="AZX5" s="132"/>
      <c r="AZY5" s="132"/>
      <c r="AZZ5" s="132"/>
      <c r="BAA5" s="132"/>
      <c r="BAB5" s="132"/>
      <c r="BAC5" s="132"/>
      <c r="BAD5" s="132"/>
      <c r="BAE5" s="132"/>
      <c r="BAF5" s="132"/>
      <c r="BAG5" s="133"/>
      <c r="BAH5" s="133"/>
      <c r="BAI5" s="133"/>
      <c r="BAJ5" s="133"/>
      <c r="BAK5" s="133"/>
      <c r="BAL5" s="133"/>
      <c r="BAM5" s="133"/>
      <c r="BAN5" s="133"/>
      <c r="BAO5" s="133"/>
      <c r="BAP5" s="133"/>
      <c r="BAQ5" s="133"/>
      <c r="BAR5" s="133"/>
      <c r="BAS5" s="133"/>
      <c r="BAT5" s="133"/>
      <c r="BAU5" s="133"/>
      <c r="BAV5" s="133"/>
      <c r="BAW5" s="133"/>
      <c r="BAX5" s="133"/>
      <c r="BAY5" s="133"/>
      <c r="BAZ5" s="133"/>
      <c r="BBA5" s="132"/>
      <c r="BBB5" s="132"/>
      <c r="BBC5" s="132"/>
      <c r="BBD5" s="132"/>
      <c r="BBE5" s="132"/>
      <c r="BBF5" s="132"/>
      <c r="BBG5" s="132"/>
      <c r="BBH5" s="132"/>
      <c r="BBI5" s="132"/>
      <c r="BBJ5" s="132"/>
      <c r="BBK5" s="132"/>
      <c r="BBL5" s="132"/>
      <c r="BBM5" s="132"/>
      <c r="BBN5" s="132"/>
      <c r="BBO5" s="132"/>
      <c r="BBP5" s="132"/>
      <c r="BBQ5" s="132"/>
      <c r="BBR5" s="132"/>
      <c r="BBS5" s="133"/>
      <c r="BBT5" s="133"/>
      <c r="BBU5" s="133"/>
      <c r="BBV5" s="133"/>
      <c r="BBW5" s="133"/>
      <c r="BBX5" s="133"/>
      <c r="BBY5" s="133"/>
      <c r="BBZ5" s="133"/>
      <c r="BCA5" s="133"/>
      <c r="BCB5" s="133"/>
      <c r="BCC5" s="133"/>
      <c r="BCD5" s="133"/>
      <c r="BCE5" s="133"/>
      <c r="BCF5" s="133"/>
      <c r="BCG5" s="133"/>
      <c r="BCH5" s="133"/>
      <c r="BCI5" s="133"/>
      <c r="BCJ5" s="133"/>
      <c r="BCK5" s="133"/>
      <c r="BCL5" s="133"/>
      <c r="BCM5" s="132"/>
      <c r="BCN5" s="132"/>
      <c r="BCO5" s="132"/>
      <c r="BCP5" s="132"/>
      <c r="BCQ5" s="132"/>
      <c r="BCR5" s="132"/>
      <c r="BCS5" s="132"/>
      <c r="BCT5" s="132"/>
      <c r="BCU5" s="132"/>
      <c r="BCV5" s="132"/>
      <c r="BCW5" s="132"/>
      <c r="BCX5" s="132"/>
      <c r="BCY5" s="132"/>
      <c r="BCZ5" s="132"/>
      <c r="BDA5" s="132"/>
      <c r="BDB5" s="132"/>
      <c r="BDC5" s="132"/>
      <c r="BDD5" s="132"/>
      <c r="BDE5" s="133"/>
      <c r="BDF5" s="133"/>
      <c r="BDG5" s="133"/>
      <c r="BDH5" s="133"/>
      <c r="BDI5" s="133"/>
      <c r="BDJ5" s="133"/>
      <c r="BDK5" s="133"/>
      <c r="BDL5" s="133"/>
      <c r="BDM5" s="133"/>
      <c r="BDN5" s="133"/>
      <c r="BDO5" s="133"/>
      <c r="BDP5" s="133"/>
      <c r="BDQ5" s="133"/>
      <c r="BDR5" s="133"/>
      <c r="BDS5" s="133"/>
      <c r="BDT5" s="133"/>
      <c r="BDU5" s="133"/>
      <c r="BDV5" s="133"/>
      <c r="BDW5" s="133"/>
      <c r="BDX5" s="133"/>
      <c r="BDY5" s="132"/>
      <c r="BDZ5" s="132"/>
      <c r="BEA5" s="132"/>
      <c r="BEB5" s="132"/>
      <c r="BEC5" s="132"/>
      <c r="BED5" s="132"/>
      <c r="BEE5" s="132"/>
      <c r="BEF5" s="132"/>
      <c r="BEG5" s="132"/>
      <c r="BEH5" s="132"/>
      <c r="BEI5" s="132"/>
      <c r="BEJ5" s="132"/>
      <c r="BEK5" s="132"/>
      <c r="BEL5" s="132"/>
      <c r="BEM5" s="132"/>
      <c r="BEN5" s="132"/>
      <c r="BEO5" s="132"/>
      <c r="BEP5" s="132"/>
      <c r="BEQ5" s="133"/>
      <c r="BER5" s="133"/>
      <c r="BES5" s="133"/>
      <c r="BET5" s="133"/>
      <c r="BEU5" s="133"/>
      <c r="BEV5" s="133"/>
      <c r="BEW5" s="133"/>
      <c r="BEX5" s="133"/>
      <c r="BEY5" s="133"/>
      <c r="BEZ5" s="133"/>
      <c r="BFA5" s="133"/>
      <c r="BFB5" s="133"/>
      <c r="BFC5" s="133"/>
      <c r="BFD5" s="133"/>
      <c r="BFE5" s="133"/>
      <c r="BFF5" s="133"/>
      <c r="BFG5" s="133"/>
      <c r="BFH5" s="133"/>
      <c r="BFI5" s="133"/>
      <c r="BFJ5" s="133"/>
      <c r="BFK5" s="132"/>
      <c r="BFL5" s="132"/>
      <c r="BFM5" s="132"/>
      <c r="BFN5" s="132"/>
      <c r="BFO5" s="132"/>
      <c r="BFP5" s="132"/>
      <c r="BFQ5" s="132"/>
      <c r="BFR5" s="132"/>
      <c r="BFS5" s="132"/>
      <c r="BFT5" s="132"/>
      <c r="BFU5" s="132"/>
      <c r="BFV5" s="132"/>
      <c r="BFW5" s="132"/>
      <c r="BFX5" s="132"/>
      <c r="BFY5" s="132"/>
      <c r="BFZ5" s="132"/>
      <c r="BGA5" s="132"/>
      <c r="BGB5" s="132"/>
      <c r="BGC5" s="133"/>
      <c r="BGD5" s="133"/>
      <c r="BGE5" s="133"/>
      <c r="BGF5" s="133"/>
      <c r="BGG5" s="133"/>
      <c r="BGH5" s="133"/>
      <c r="BGI5" s="133"/>
      <c r="BGJ5" s="133"/>
      <c r="BGK5" s="133"/>
      <c r="BGL5" s="133"/>
      <c r="BGM5" s="133"/>
      <c r="BGN5" s="133"/>
      <c r="BGO5" s="133"/>
      <c r="BGP5" s="133"/>
      <c r="BGQ5" s="133"/>
      <c r="BGR5" s="133"/>
      <c r="BGS5" s="133"/>
      <c r="BGT5" s="133"/>
      <c r="BGU5" s="133"/>
      <c r="BGV5" s="133"/>
      <c r="BGW5" s="132"/>
      <c r="BGX5" s="132"/>
      <c r="BGY5" s="132"/>
      <c r="BGZ5" s="132"/>
      <c r="BHA5" s="132"/>
      <c r="BHB5" s="132"/>
      <c r="BHC5" s="132"/>
      <c r="BHD5" s="132"/>
      <c r="BHE5" s="132"/>
      <c r="BHF5" s="132"/>
      <c r="BHG5" s="132"/>
      <c r="BHH5" s="132"/>
      <c r="BHI5" s="132"/>
      <c r="BHJ5" s="132"/>
      <c r="BHK5" s="132"/>
      <c r="BHL5" s="132"/>
      <c r="BHM5" s="132"/>
      <c r="BHN5" s="132"/>
      <c r="BHO5" s="133"/>
      <c r="BHP5" s="133"/>
      <c r="BHQ5" s="133"/>
      <c r="BHR5" s="133"/>
      <c r="BHS5" s="133"/>
      <c r="BHT5" s="133"/>
      <c r="BHU5" s="133"/>
      <c r="BHV5" s="133"/>
      <c r="BHW5" s="133"/>
      <c r="BHX5" s="133"/>
      <c r="BHY5" s="133"/>
      <c r="BHZ5" s="133"/>
      <c r="BIA5" s="133"/>
      <c r="BIB5" s="133"/>
      <c r="BIC5" s="133"/>
      <c r="BID5" s="133"/>
      <c r="BIE5" s="133"/>
      <c r="BIF5" s="133"/>
      <c r="BIG5" s="133"/>
      <c r="BIH5" s="133"/>
      <c r="BII5" s="132"/>
      <c r="BIJ5" s="132"/>
      <c r="BIK5" s="132"/>
      <c r="BIL5" s="132"/>
      <c r="BIM5" s="132"/>
      <c r="BIN5" s="132"/>
      <c r="BIO5" s="132"/>
      <c r="BIP5" s="132"/>
      <c r="BIQ5" s="132"/>
      <c r="BIR5" s="132"/>
      <c r="BIS5" s="132"/>
      <c r="BIT5" s="132"/>
      <c r="BIU5" s="132"/>
      <c r="BIV5" s="132"/>
      <c r="BIW5" s="132"/>
      <c r="BIX5" s="132"/>
      <c r="BIY5" s="132"/>
      <c r="BIZ5" s="132"/>
      <c r="BJA5" s="133"/>
      <c r="BJB5" s="133"/>
      <c r="BJC5" s="133"/>
      <c r="BJD5" s="133"/>
      <c r="BJE5" s="133"/>
      <c r="BJF5" s="133"/>
      <c r="BJG5" s="133"/>
      <c r="BJH5" s="133"/>
      <c r="BJI5" s="133"/>
      <c r="BJJ5" s="133"/>
      <c r="BJK5" s="133"/>
      <c r="BJL5" s="133"/>
      <c r="BJM5" s="133"/>
      <c r="BJN5" s="133"/>
      <c r="BJO5" s="133"/>
      <c r="BJP5" s="133"/>
      <c r="BJQ5" s="133"/>
      <c r="BJR5" s="133"/>
      <c r="BJS5" s="133"/>
      <c r="BJT5" s="133"/>
      <c r="BJU5" s="132"/>
      <c r="BJV5" s="132"/>
      <c r="BJW5" s="132"/>
      <c r="BJX5" s="132"/>
      <c r="BJY5" s="132"/>
      <c r="BJZ5" s="132"/>
      <c r="BKA5" s="132"/>
      <c r="BKB5" s="132"/>
      <c r="BKC5" s="132"/>
      <c r="BKD5" s="132"/>
      <c r="BKE5" s="132"/>
      <c r="BKF5" s="132"/>
      <c r="BKG5" s="132"/>
      <c r="BKH5" s="132"/>
      <c r="BKI5" s="132"/>
      <c r="BKJ5" s="132"/>
      <c r="BKK5" s="132"/>
      <c r="BKL5" s="132"/>
      <c r="BKM5" s="133"/>
      <c r="BKN5" s="133"/>
      <c r="BKO5" s="133"/>
      <c r="BKP5" s="133"/>
      <c r="BKQ5" s="133"/>
      <c r="BKR5" s="133"/>
      <c r="BKS5" s="133"/>
      <c r="BKT5" s="133"/>
      <c r="BKU5" s="133"/>
      <c r="BKV5" s="133"/>
      <c r="BKW5" s="133"/>
      <c r="BKX5" s="133"/>
      <c r="BKY5" s="133"/>
      <c r="BKZ5" s="133"/>
      <c r="BLA5" s="133"/>
      <c r="BLB5" s="133"/>
      <c r="BLC5" s="133"/>
      <c r="BLD5" s="133"/>
      <c r="BLE5" s="133"/>
      <c r="BLF5" s="133"/>
      <c r="BLG5" s="132"/>
      <c r="BLH5" s="132"/>
      <c r="BLI5" s="132"/>
      <c r="BLJ5" s="132"/>
      <c r="BLK5" s="132"/>
      <c r="BLL5" s="132"/>
      <c r="BLM5" s="132"/>
      <c r="BLN5" s="132"/>
      <c r="BLO5" s="132"/>
      <c r="BLP5" s="132"/>
      <c r="BLQ5" s="132"/>
      <c r="BLR5" s="132"/>
      <c r="BLS5" s="132"/>
      <c r="BLT5" s="132"/>
      <c r="BLU5" s="132"/>
      <c r="BLV5" s="132"/>
      <c r="BLW5" s="132"/>
      <c r="BLX5" s="132"/>
      <c r="BLY5" s="133"/>
      <c r="BLZ5" s="133"/>
      <c r="BMA5" s="133"/>
      <c r="BMB5" s="133"/>
      <c r="BMC5" s="133"/>
      <c r="BMD5" s="133"/>
      <c r="BME5" s="133"/>
      <c r="BMF5" s="133"/>
      <c r="BMG5" s="133"/>
      <c r="BMH5" s="133"/>
      <c r="BMI5" s="133"/>
      <c r="BMJ5" s="133"/>
      <c r="BMK5" s="133"/>
      <c r="BML5" s="133"/>
      <c r="BMM5" s="133"/>
      <c r="BMN5" s="133"/>
      <c r="BMO5" s="133"/>
      <c r="BMP5" s="133"/>
      <c r="BMQ5" s="133"/>
      <c r="BMR5" s="133"/>
      <c r="BMS5" s="132"/>
      <c r="BMT5" s="132"/>
      <c r="BMU5" s="132"/>
      <c r="BMV5" s="132"/>
      <c r="BMW5" s="132"/>
      <c r="BMX5" s="132"/>
      <c r="BMY5" s="132"/>
      <c r="BMZ5" s="132"/>
      <c r="BNA5" s="132"/>
      <c r="BNB5" s="132"/>
      <c r="BNC5" s="132"/>
      <c r="BND5" s="132"/>
      <c r="BNE5" s="132"/>
      <c r="BNF5" s="132"/>
      <c r="BNG5" s="132"/>
      <c r="BNH5" s="132"/>
      <c r="BNI5" s="132"/>
      <c r="BNJ5" s="132"/>
      <c r="BNK5" s="133"/>
      <c r="BNL5" s="133"/>
      <c r="BNM5" s="133"/>
      <c r="BNN5" s="133"/>
      <c r="BNO5" s="133"/>
      <c r="BNP5" s="133"/>
      <c r="BNQ5" s="133"/>
      <c r="BNR5" s="133"/>
      <c r="BNS5" s="133"/>
      <c r="BNT5" s="133"/>
      <c r="BNU5" s="133"/>
      <c r="BNV5" s="133"/>
      <c r="BNW5" s="133"/>
      <c r="BNX5" s="133"/>
      <c r="BNY5" s="133"/>
      <c r="BNZ5" s="133"/>
      <c r="BOA5" s="133"/>
      <c r="BOB5" s="133"/>
      <c r="BOC5" s="133"/>
      <c r="BOD5" s="133"/>
      <c r="BOE5" s="132"/>
      <c r="BOF5" s="132"/>
      <c r="BOG5" s="132"/>
      <c r="BOH5" s="132"/>
      <c r="BOI5" s="132"/>
      <c r="BOJ5" s="132"/>
      <c r="BOK5" s="132"/>
      <c r="BOL5" s="132"/>
      <c r="BOM5" s="132"/>
      <c r="BON5" s="132"/>
      <c r="BOO5" s="132"/>
      <c r="BOP5" s="132"/>
      <c r="BOQ5" s="132"/>
      <c r="BOR5" s="132"/>
      <c r="BOS5" s="132"/>
      <c r="BOT5" s="132"/>
      <c r="BOU5" s="132"/>
      <c r="BOV5" s="132"/>
      <c r="BOW5" s="133"/>
      <c r="BOX5" s="133"/>
      <c r="BOY5" s="133"/>
      <c r="BOZ5" s="133"/>
      <c r="BPA5" s="133"/>
      <c r="BPB5" s="133"/>
      <c r="BPC5" s="133"/>
      <c r="BPD5" s="133"/>
      <c r="BPE5" s="133"/>
      <c r="BPF5" s="133"/>
      <c r="BPG5" s="133"/>
      <c r="BPH5" s="133"/>
      <c r="BPI5" s="133"/>
      <c r="BPJ5" s="133"/>
      <c r="BPK5" s="133"/>
      <c r="BPL5" s="133"/>
      <c r="BPM5" s="133"/>
      <c r="BPN5" s="133"/>
      <c r="BPO5" s="133"/>
      <c r="BPP5" s="133"/>
      <c r="BPQ5" s="132"/>
      <c r="BPR5" s="132"/>
      <c r="BPS5" s="132"/>
      <c r="BPT5" s="132"/>
      <c r="BPU5" s="132"/>
      <c r="BPV5" s="132"/>
      <c r="BPW5" s="132"/>
      <c r="BPX5" s="132"/>
      <c r="BPY5" s="132"/>
      <c r="BPZ5" s="132"/>
      <c r="BQA5" s="132"/>
      <c r="BQB5" s="132"/>
      <c r="BQC5" s="132"/>
      <c r="BQD5" s="132"/>
      <c r="BQE5" s="132"/>
      <c r="BQF5" s="132"/>
      <c r="BQG5" s="132"/>
      <c r="BQH5" s="132"/>
      <c r="BQI5" s="133"/>
      <c r="BQJ5" s="133"/>
      <c r="BQK5" s="133"/>
      <c r="BQL5" s="133"/>
      <c r="BQM5" s="133"/>
      <c r="BQN5" s="133"/>
      <c r="BQO5" s="133"/>
      <c r="BQP5" s="133"/>
      <c r="BQQ5" s="133"/>
      <c r="BQR5" s="133"/>
      <c r="BQS5" s="133"/>
      <c r="BQT5" s="133"/>
      <c r="BQU5" s="133"/>
      <c r="BQV5" s="133"/>
      <c r="BQW5" s="133"/>
      <c r="BQX5" s="133"/>
      <c r="BQY5" s="133"/>
      <c r="BQZ5" s="133"/>
      <c r="BRA5" s="133"/>
      <c r="BRB5" s="133"/>
      <c r="BRC5" s="132"/>
      <c r="BRD5" s="132"/>
      <c r="BRE5" s="132"/>
      <c r="BRF5" s="132"/>
      <c r="BRG5" s="132"/>
      <c r="BRH5" s="132"/>
      <c r="BRI5" s="132"/>
      <c r="BRJ5" s="132"/>
      <c r="BRK5" s="132"/>
      <c r="BRL5" s="132"/>
      <c r="BRM5" s="132"/>
      <c r="BRN5" s="132"/>
      <c r="BRO5" s="132"/>
      <c r="BRP5" s="132"/>
      <c r="BRQ5" s="132"/>
      <c r="BRR5" s="132"/>
      <c r="BRS5" s="132"/>
      <c r="BRT5" s="132"/>
      <c r="BRU5" s="133"/>
      <c r="BRV5" s="133"/>
      <c r="BRW5" s="133"/>
      <c r="BRX5" s="133"/>
      <c r="BRY5" s="133"/>
      <c r="BRZ5" s="133"/>
      <c r="BSA5" s="133"/>
      <c r="BSB5" s="133"/>
      <c r="BSC5" s="133"/>
      <c r="BSD5" s="133"/>
      <c r="BSE5" s="133"/>
      <c r="BSF5" s="133"/>
      <c r="BSG5" s="133"/>
      <c r="BSH5" s="133"/>
      <c r="BSI5" s="133"/>
      <c r="BSJ5" s="133"/>
      <c r="BSK5" s="133"/>
      <c r="BSL5" s="133"/>
      <c r="BSM5" s="133"/>
      <c r="BSN5" s="133"/>
      <c r="BSO5" s="132"/>
      <c r="BSP5" s="132"/>
      <c r="BSQ5" s="132"/>
      <c r="BSR5" s="132"/>
      <c r="BSS5" s="132"/>
      <c r="BST5" s="132"/>
      <c r="BSU5" s="132"/>
      <c r="BSV5" s="132"/>
      <c r="BSW5" s="132"/>
      <c r="BSX5" s="132"/>
      <c r="BSY5" s="132"/>
      <c r="BSZ5" s="132"/>
      <c r="BTA5" s="132"/>
      <c r="BTB5" s="132"/>
      <c r="BTC5" s="132"/>
      <c r="BTD5" s="132"/>
      <c r="BTE5" s="132"/>
      <c r="BTF5" s="132"/>
      <c r="BTG5" s="133"/>
      <c r="BTH5" s="133"/>
      <c r="BTI5" s="133"/>
      <c r="BTJ5" s="133"/>
      <c r="BTK5" s="133"/>
      <c r="BTL5" s="133"/>
      <c r="BTM5" s="133"/>
      <c r="BTN5" s="133"/>
      <c r="BTO5" s="133"/>
      <c r="BTP5" s="133"/>
      <c r="BTQ5" s="133"/>
      <c r="BTR5" s="133"/>
      <c r="BTS5" s="133"/>
      <c r="BTT5" s="133"/>
      <c r="BTU5" s="133"/>
      <c r="BTV5" s="133"/>
      <c r="BTW5" s="133"/>
      <c r="BTX5" s="133"/>
      <c r="BTY5" s="133"/>
      <c r="BTZ5" s="133"/>
      <c r="BUA5" s="132"/>
      <c r="BUB5" s="132"/>
      <c r="BUC5" s="132"/>
      <c r="BUD5" s="132"/>
      <c r="BUE5" s="132"/>
      <c r="BUF5" s="132"/>
      <c r="BUG5" s="132"/>
      <c r="BUH5" s="132"/>
      <c r="BUI5" s="132"/>
      <c r="BUJ5" s="132"/>
      <c r="BUK5" s="132"/>
      <c r="BUL5" s="132"/>
      <c r="BUM5" s="132"/>
      <c r="BUN5" s="132"/>
      <c r="BUO5" s="132"/>
      <c r="BUP5" s="132"/>
      <c r="BUQ5" s="132"/>
      <c r="BUR5" s="132"/>
      <c r="BUS5" s="133"/>
      <c r="BUT5" s="133"/>
      <c r="BUU5" s="133"/>
      <c r="BUV5" s="133"/>
      <c r="BUW5" s="133"/>
      <c r="BUX5" s="133"/>
      <c r="BUY5" s="133"/>
      <c r="BUZ5" s="133"/>
      <c r="BVA5" s="133"/>
      <c r="BVB5" s="133"/>
      <c r="BVC5" s="133"/>
      <c r="BVD5" s="133"/>
      <c r="BVE5" s="133"/>
      <c r="BVF5" s="133"/>
      <c r="BVG5" s="133"/>
      <c r="BVH5" s="133"/>
      <c r="BVI5" s="133"/>
      <c r="BVJ5" s="133"/>
      <c r="BVK5" s="133"/>
      <c r="BVL5" s="133"/>
      <c r="BVM5" s="132"/>
      <c r="BVN5" s="132"/>
      <c r="BVO5" s="132"/>
      <c r="BVP5" s="132"/>
      <c r="BVQ5" s="132"/>
      <c r="BVR5" s="132"/>
      <c r="BVS5" s="132"/>
      <c r="BVT5" s="132"/>
      <c r="BVU5" s="132"/>
      <c r="BVV5" s="132"/>
      <c r="BVW5" s="132"/>
      <c r="BVX5" s="132"/>
      <c r="BVY5" s="132"/>
      <c r="BVZ5" s="132"/>
      <c r="BWA5" s="132"/>
      <c r="BWB5" s="132"/>
      <c r="BWC5" s="132"/>
      <c r="BWD5" s="132"/>
      <c r="BWE5" s="133"/>
      <c r="BWF5" s="133"/>
      <c r="BWG5" s="133"/>
      <c r="BWH5" s="133"/>
      <c r="BWI5" s="133"/>
      <c r="BWJ5" s="133"/>
      <c r="BWK5" s="133"/>
      <c r="BWL5" s="133"/>
      <c r="BWM5" s="133"/>
      <c r="BWN5" s="133"/>
      <c r="BWO5" s="133"/>
      <c r="BWP5" s="133"/>
      <c r="BWQ5" s="133"/>
      <c r="BWR5" s="133"/>
      <c r="BWS5" s="133"/>
      <c r="BWT5" s="133"/>
      <c r="BWU5" s="133"/>
      <c r="BWV5" s="133"/>
      <c r="BWW5" s="133"/>
      <c r="BWX5" s="133"/>
      <c r="BWY5" s="132"/>
      <c r="BWZ5" s="132"/>
      <c r="BXA5" s="132"/>
      <c r="BXB5" s="132"/>
      <c r="BXC5" s="132"/>
      <c r="BXD5" s="132"/>
      <c r="BXE5" s="132"/>
      <c r="BXF5" s="132"/>
      <c r="BXG5" s="132"/>
      <c r="BXH5" s="132"/>
      <c r="BXI5" s="132"/>
      <c r="BXJ5" s="132"/>
      <c r="BXK5" s="132"/>
      <c r="BXL5" s="132"/>
      <c r="BXM5" s="132"/>
      <c r="BXN5" s="132"/>
      <c r="BXO5" s="132"/>
      <c r="BXP5" s="132"/>
      <c r="BXQ5" s="133"/>
      <c r="BXR5" s="133"/>
      <c r="BXS5" s="133"/>
      <c r="BXT5" s="133"/>
      <c r="BXU5" s="133"/>
      <c r="BXV5" s="133"/>
      <c r="BXW5" s="133"/>
      <c r="BXX5" s="133"/>
      <c r="BXY5" s="133"/>
      <c r="BXZ5" s="133"/>
      <c r="BYA5" s="133"/>
      <c r="BYB5" s="133"/>
      <c r="BYC5" s="133"/>
      <c r="BYD5" s="133"/>
      <c r="BYE5" s="133"/>
      <c r="BYF5" s="133"/>
      <c r="BYG5" s="133"/>
      <c r="BYH5" s="133"/>
      <c r="BYI5" s="133"/>
      <c r="BYJ5" s="133"/>
      <c r="BYK5" s="132"/>
      <c r="BYL5" s="132"/>
      <c r="BYM5" s="132"/>
      <c r="BYN5" s="132"/>
      <c r="BYO5" s="132"/>
      <c r="BYP5" s="132"/>
      <c r="BYQ5" s="132"/>
      <c r="BYR5" s="132"/>
      <c r="BYS5" s="132"/>
      <c r="BYT5" s="132"/>
      <c r="BYU5" s="132"/>
      <c r="BYV5" s="132"/>
      <c r="BYW5" s="132"/>
      <c r="BYX5" s="132"/>
      <c r="BYY5" s="132"/>
      <c r="BYZ5" s="132"/>
      <c r="BZA5" s="132"/>
      <c r="BZB5" s="132"/>
      <c r="BZC5" s="133"/>
      <c r="BZD5" s="133"/>
      <c r="BZE5" s="133"/>
      <c r="BZF5" s="133"/>
      <c r="BZG5" s="133"/>
      <c r="BZH5" s="133"/>
      <c r="BZI5" s="133"/>
      <c r="BZJ5" s="133"/>
      <c r="BZK5" s="133"/>
      <c r="BZL5" s="133"/>
      <c r="BZM5" s="133"/>
      <c r="BZN5" s="133"/>
      <c r="BZO5" s="133"/>
      <c r="BZP5" s="133"/>
      <c r="BZQ5" s="133"/>
      <c r="BZR5" s="133"/>
      <c r="BZS5" s="133"/>
      <c r="BZT5" s="133"/>
      <c r="BZU5" s="133"/>
      <c r="BZV5" s="133"/>
      <c r="BZW5" s="132"/>
      <c r="BZX5" s="132"/>
      <c r="BZY5" s="132"/>
      <c r="BZZ5" s="132"/>
      <c r="CAA5" s="132"/>
      <c r="CAB5" s="132"/>
      <c r="CAC5" s="132"/>
      <c r="CAD5" s="132"/>
      <c r="CAE5" s="132"/>
      <c r="CAF5" s="132"/>
      <c r="CAG5" s="132"/>
      <c r="CAH5" s="132"/>
      <c r="CAI5" s="132"/>
      <c r="CAJ5" s="132"/>
      <c r="CAK5" s="132"/>
      <c r="CAL5" s="132"/>
      <c r="CAM5" s="132"/>
      <c r="CAN5" s="132"/>
      <c r="CAO5" s="133"/>
      <c r="CAP5" s="133"/>
      <c r="CAQ5" s="133"/>
      <c r="CAR5" s="133"/>
      <c r="CAS5" s="133"/>
      <c r="CAT5" s="133"/>
      <c r="CAU5" s="133"/>
      <c r="CAV5" s="133"/>
      <c r="CAW5" s="133"/>
      <c r="CAX5" s="133"/>
      <c r="CAY5" s="133"/>
      <c r="CAZ5" s="133"/>
      <c r="CBA5" s="133"/>
      <c r="CBB5" s="133"/>
      <c r="CBC5" s="133"/>
      <c r="CBD5" s="133"/>
      <c r="CBE5" s="133"/>
      <c r="CBF5" s="133"/>
      <c r="CBG5" s="133"/>
      <c r="CBH5" s="133"/>
      <c r="CBI5" s="132"/>
      <c r="CBJ5" s="132"/>
      <c r="CBK5" s="132"/>
      <c r="CBL5" s="132"/>
      <c r="CBM5" s="132"/>
      <c r="CBN5" s="132"/>
      <c r="CBO5" s="132"/>
      <c r="CBP5" s="132"/>
      <c r="CBQ5" s="132"/>
      <c r="CBR5" s="132"/>
      <c r="CBS5" s="132"/>
      <c r="CBT5" s="132"/>
      <c r="CBU5" s="132"/>
      <c r="CBV5" s="132"/>
      <c r="CBW5" s="132"/>
      <c r="CBX5" s="132"/>
      <c r="CBY5" s="132"/>
      <c r="CBZ5" s="132"/>
      <c r="CCA5" s="133"/>
      <c r="CCB5" s="133"/>
      <c r="CCC5" s="133"/>
      <c r="CCD5" s="133"/>
      <c r="CCE5" s="133"/>
      <c r="CCF5" s="133"/>
      <c r="CCG5" s="133"/>
      <c r="CCH5" s="133"/>
      <c r="CCI5" s="133"/>
      <c r="CCJ5" s="133"/>
      <c r="CCK5" s="133"/>
      <c r="CCL5" s="133"/>
      <c r="CCM5" s="133"/>
      <c r="CCN5" s="133"/>
      <c r="CCO5" s="133"/>
      <c r="CCP5" s="133"/>
      <c r="CCQ5" s="133"/>
      <c r="CCR5" s="133"/>
      <c r="CCS5" s="133"/>
      <c r="CCT5" s="133"/>
      <c r="CCU5" s="132"/>
      <c r="CCV5" s="132"/>
      <c r="CCW5" s="132"/>
      <c r="CCX5" s="132"/>
      <c r="CCY5" s="132"/>
      <c r="CCZ5" s="132"/>
      <c r="CDA5" s="132"/>
      <c r="CDB5" s="132"/>
      <c r="CDC5" s="132"/>
      <c r="CDD5" s="132"/>
      <c r="CDE5" s="132"/>
      <c r="CDF5" s="132"/>
      <c r="CDG5" s="132"/>
      <c r="CDH5" s="132"/>
      <c r="CDI5" s="132"/>
      <c r="CDJ5" s="132"/>
      <c r="CDK5" s="132"/>
      <c r="CDL5" s="132"/>
      <c r="CDM5" s="133"/>
      <c r="CDN5" s="133"/>
      <c r="CDO5" s="133"/>
      <c r="CDP5" s="133"/>
      <c r="CDQ5" s="133"/>
      <c r="CDR5" s="133"/>
      <c r="CDS5" s="133"/>
      <c r="CDT5" s="133"/>
      <c r="CDU5" s="133"/>
      <c r="CDV5" s="133"/>
      <c r="CDW5" s="133"/>
      <c r="CDX5" s="133"/>
      <c r="CDY5" s="133"/>
      <c r="CDZ5" s="133"/>
      <c r="CEA5" s="133"/>
      <c r="CEB5" s="133"/>
      <c r="CEC5" s="133"/>
      <c r="CED5" s="133"/>
      <c r="CEE5" s="133"/>
      <c r="CEF5" s="133"/>
      <c r="CEG5" s="132"/>
      <c r="CEH5" s="132"/>
      <c r="CEI5" s="132"/>
      <c r="CEJ5" s="132"/>
      <c r="CEK5" s="132"/>
      <c r="CEL5" s="132"/>
      <c r="CEM5" s="132"/>
      <c r="CEN5" s="132"/>
      <c r="CEO5" s="132"/>
      <c r="CEP5" s="132"/>
      <c r="CEQ5" s="132"/>
      <c r="CER5" s="132"/>
      <c r="CES5" s="132"/>
      <c r="CET5" s="132"/>
      <c r="CEU5" s="132"/>
      <c r="CEV5" s="132"/>
      <c r="CEW5" s="132"/>
      <c r="CEX5" s="132"/>
      <c r="CEY5" s="133"/>
      <c r="CEZ5" s="133"/>
      <c r="CFA5" s="133"/>
      <c r="CFB5" s="133"/>
      <c r="CFC5" s="133"/>
      <c r="CFD5" s="133"/>
      <c r="CFE5" s="133"/>
      <c r="CFF5" s="133"/>
      <c r="CFG5" s="133"/>
      <c r="CFH5" s="133"/>
      <c r="CFI5" s="133"/>
      <c r="CFJ5" s="133"/>
      <c r="CFK5" s="133"/>
      <c r="CFL5" s="133"/>
      <c r="CFM5" s="133"/>
      <c r="CFN5" s="133"/>
      <c r="CFO5" s="133"/>
      <c r="CFP5" s="133"/>
      <c r="CFQ5" s="133"/>
      <c r="CFR5" s="133"/>
      <c r="CFS5" s="132"/>
      <c r="CFT5" s="132"/>
      <c r="CFU5" s="132"/>
      <c r="CFV5" s="132"/>
      <c r="CFW5" s="132"/>
      <c r="CFX5" s="132"/>
      <c r="CFY5" s="132"/>
      <c r="CFZ5" s="132"/>
      <c r="CGA5" s="132"/>
      <c r="CGB5" s="132"/>
      <c r="CGC5" s="132"/>
      <c r="CGD5" s="132"/>
      <c r="CGE5" s="132"/>
      <c r="CGF5" s="132"/>
      <c r="CGG5" s="132"/>
      <c r="CGH5" s="132"/>
      <c r="CGI5" s="132"/>
      <c r="CGJ5" s="132"/>
      <c r="CGK5" s="133"/>
      <c r="CGL5" s="133"/>
      <c r="CGM5" s="133"/>
      <c r="CGN5" s="133"/>
      <c r="CGO5" s="133"/>
      <c r="CGP5" s="133"/>
      <c r="CGQ5" s="133"/>
      <c r="CGR5" s="133"/>
      <c r="CGS5" s="133"/>
      <c r="CGT5" s="133"/>
      <c r="CGU5" s="133"/>
      <c r="CGV5" s="133"/>
      <c r="CGW5" s="133"/>
      <c r="CGX5" s="133"/>
      <c r="CGY5" s="133"/>
      <c r="CGZ5" s="133"/>
      <c r="CHA5" s="133"/>
      <c r="CHB5" s="133"/>
      <c r="CHC5" s="133"/>
      <c r="CHD5" s="133"/>
      <c r="CHE5" s="132"/>
      <c r="CHF5" s="132"/>
      <c r="CHG5" s="132"/>
      <c r="CHH5" s="132"/>
      <c r="CHI5" s="132"/>
      <c r="CHJ5" s="132"/>
      <c r="CHK5" s="132"/>
      <c r="CHL5" s="132"/>
      <c r="CHM5" s="132"/>
      <c r="CHN5" s="132"/>
      <c r="CHO5" s="132"/>
      <c r="CHP5" s="132"/>
      <c r="CHQ5" s="132"/>
      <c r="CHR5" s="132"/>
      <c r="CHS5" s="132"/>
      <c r="CHT5" s="132"/>
      <c r="CHU5" s="132"/>
      <c r="CHV5" s="132"/>
      <c r="CHW5" s="133"/>
      <c r="CHX5" s="133"/>
      <c r="CHY5" s="133"/>
      <c r="CHZ5" s="133"/>
      <c r="CIA5" s="133"/>
      <c r="CIB5" s="133"/>
      <c r="CIC5" s="133"/>
      <c r="CID5" s="133"/>
      <c r="CIE5" s="133"/>
      <c r="CIF5" s="133"/>
      <c r="CIG5" s="133"/>
      <c r="CIH5" s="133"/>
      <c r="CII5" s="133"/>
      <c r="CIJ5" s="133"/>
      <c r="CIK5" s="133"/>
      <c r="CIL5" s="133"/>
      <c r="CIM5" s="133"/>
      <c r="CIN5" s="133"/>
      <c r="CIO5" s="133"/>
      <c r="CIP5" s="133"/>
      <c r="CIQ5" s="132"/>
      <c r="CIR5" s="132"/>
      <c r="CIS5" s="132"/>
      <c r="CIT5" s="132"/>
      <c r="CIU5" s="132"/>
      <c r="CIV5" s="132"/>
      <c r="CIW5" s="132"/>
      <c r="CIX5" s="132"/>
      <c r="CIY5" s="132"/>
      <c r="CIZ5" s="132"/>
      <c r="CJA5" s="132"/>
      <c r="CJB5" s="132"/>
      <c r="CJC5" s="132"/>
      <c r="CJD5" s="132"/>
      <c r="CJE5" s="132"/>
      <c r="CJF5" s="132"/>
      <c r="CJG5" s="132"/>
      <c r="CJH5" s="132"/>
      <c r="CJI5" s="133"/>
      <c r="CJJ5" s="133"/>
      <c r="CJK5" s="133"/>
      <c r="CJL5" s="133"/>
      <c r="CJM5" s="133"/>
      <c r="CJN5" s="133"/>
      <c r="CJO5" s="133"/>
      <c r="CJP5" s="133"/>
      <c r="CJQ5" s="133"/>
      <c r="CJR5" s="133"/>
      <c r="CJS5" s="133"/>
      <c r="CJT5" s="133"/>
      <c r="CJU5" s="133"/>
      <c r="CJV5" s="133"/>
      <c r="CJW5" s="133"/>
      <c r="CJX5" s="133"/>
      <c r="CJY5" s="133"/>
      <c r="CJZ5" s="133"/>
      <c r="CKA5" s="133"/>
      <c r="CKB5" s="133"/>
      <c r="CKC5" s="132"/>
      <c r="CKD5" s="132"/>
      <c r="CKE5" s="132"/>
      <c r="CKF5" s="132"/>
      <c r="CKG5" s="132"/>
      <c r="CKH5" s="132"/>
      <c r="CKI5" s="132"/>
      <c r="CKJ5" s="132"/>
      <c r="CKK5" s="132"/>
      <c r="CKL5" s="132"/>
      <c r="CKM5" s="132"/>
      <c r="CKN5" s="132"/>
      <c r="CKO5" s="132"/>
      <c r="CKP5" s="132"/>
      <c r="CKQ5" s="132"/>
      <c r="CKR5" s="132"/>
      <c r="CKS5" s="132"/>
      <c r="CKT5" s="132"/>
      <c r="CKU5" s="133"/>
      <c r="CKV5" s="133"/>
      <c r="CKW5" s="133"/>
      <c r="CKX5" s="133"/>
      <c r="CKY5" s="133"/>
      <c r="CKZ5" s="133"/>
      <c r="CLA5" s="133"/>
      <c r="CLB5" s="133"/>
      <c r="CLC5" s="133"/>
      <c r="CLD5" s="133"/>
      <c r="CLE5" s="133"/>
      <c r="CLF5" s="133"/>
      <c r="CLG5" s="133"/>
      <c r="CLH5" s="133"/>
      <c r="CLI5" s="133"/>
      <c r="CLJ5" s="133"/>
      <c r="CLK5" s="133"/>
      <c r="CLL5" s="133"/>
      <c r="CLM5" s="133"/>
      <c r="CLN5" s="133"/>
      <c r="CLO5" s="132"/>
      <c r="CLP5" s="132"/>
      <c r="CLQ5" s="132"/>
      <c r="CLR5" s="132"/>
      <c r="CLS5" s="132"/>
      <c r="CLT5" s="132"/>
      <c r="CLU5" s="132"/>
      <c r="CLV5" s="132"/>
      <c r="CLW5" s="132"/>
      <c r="CLX5" s="132"/>
      <c r="CLY5" s="132"/>
      <c r="CLZ5" s="132"/>
      <c r="CMA5" s="132"/>
      <c r="CMB5" s="132"/>
      <c r="CMC5" s="132"/>
      <c r="CMD5" s="132"/>
      <c r="CME5" s="132"/>
      <c r="CMF5" s="132"/>
      <c r="CMG5" s="133"/>
      <c r="CMH5" s="133"/>
      <c r="CMI5" s="133"/>
      <c r="CMJ5" s="133"/>
      <c r="CMK5" s="133"/>
      <c r="CML5" s="133"/>
      <c r="CMM5" s="133"/>
      <c r="CMN5" s="133"/>
      <c r="CMO5" s="133"/>
      <c r="CMP5" s="133"/>
      <c r="CMQ5" s="133"/>
      <c r="CMR5" s="133"/>
      <c r="CMS5" s="133"/>
      <c r="CMT5" s="133"/>
      <c r="CMU5" s="133"/>
      <c r="CMV5" s="133"/>
      <c r="CMW5" s="133"/>
      <c r="CMX5" s="133"/>
      <c r="CMY5" s="133"/>
      <c r="CMZ5" s="133"/>
      <c r="CNA5" s="132"/>
      <c r="CNB5" s="132"/>
      <c r="CNC5" s="132"/>
      <c r="CND5" s="132"/>
      <c r="CNE5" s="132"/>
      <c r="CNF5" s="132"/>
      <c r="CNG5" s="132"/>
      <c r="CNH5" s="132"/>
      <c r="CNI5" s="132"/>
      <c r="CNJ5" s="132"/>
      <c r="CNK5" s="132"/>
      <c r="CNL5" s="132"/>
      <c r="CNM5" s="132"/>
      <c r="CNN5" s="132"/>
      <c r="CNO5" s="132"/>
      <c r="CNP5" s="132"/>
      <c r="CNQ5" s="132"/>
      <c r="CNR5" s="132"/>
      <c r="CNS5" s="133"/>
      <c r="CNT5" s="133"/>
      <c r="CNU5" s="133"/>
      <c r="CNV5" s="133"/>
      <c r="CNW5" s="133"/>
      <c r="CNX5" s="133"/>
      <c r="CNY5" s="133"/>
      <c r="CNZ5" s="133"/>
      <c r="COA5" s="133"/>
      <c r="COB5" s="133"/>
      <c r="COC5" s="133"/>
      <c r="COD5" s="133"/>
      <c r="COE5" s="133"/>
      <c r="COF5" s="133"/>
      <c r="COG5" s="133"/>
      <c r="COH5" s="133"/>
      <c r="COI5" s="133"/>
      <c r="COJ5" s="133"/>
      <c r="COK5" s="133"/>
      <c r="COL5" s="133"/>
      <c r="COM5" s="132"/>
      <c r="CON5" s="132"/>
      <c r="COO5" s="132"/>
      <c r="COP5" s="132"/>
      <c r="COQ5" s="132"/>
      <c r="COR5" s="132"/>
      <c r="COS5" s="132"/>
      <c r="COT5" s="132"/>
      <c r="COU5" s="132"/>
      <c r="COV5" s="132"/>
      <c r="COW5" s="132"/>
      <c r="COX5" s="132"/>
      <c r="COY5" s="132"/>
      <c r="COZ5" s="132"/>
      <c r="CPA5" s="132"/>
      <c r="CPB5" s="132"/>
      <c r="CPC5" s="132"/>
      <c r="CPD5" s="132"/>
      <c r="CPE5" s="133"/>
      <c r="CPF5" s="133"/>
      <c r="CPG5" s="133"/>
      <c r="CPH5" s="133"/>
      <c r="CPI5" s="133"/>
      <c r="CPJ5" s="133"/>
      <c r="CPK5" s="133"/>
      <c r="CPL5" s="133"/>
      <c r="CPM5" s="133"/>
      <c r="CPN5" s="133"/>
      <c r="CPO5" s="133"/>
      <c r="CPP5" s="133"/>
      <c r="CPQ5" s="133"/>
      <c r="CPR5" s="133"/>
      <c r="CPS5" s="133"/>
      <c r="CPT5" s="133"/>
      <c r="CPU5" s="133"/>
      <c r="CPV5" s="133"/>
      <c r="CPW5" s="133"/>
      <c r="CPX5" s="133"/>
      <c r="CPY5" s="132"/>
      <c r="CPZ5" s="132"/>
      <c r="CQA5" s="132"/>
      <c r="CQB5" s="132"/>
      <c r="CQC5" s="132"/>
      <c r="CQD5" s="132"/>
      <c r="CQE5" s="132"/>
      <c r="CQF5" s="132"/>
      <c r="CQG5" s="132"/>
      <c r="CQH5" s="132"/>
      <c r="CQI5" s="132"/>
      <c r="CQJ5" s="132"/>
      <c r="CQK5" s="132"/>
      <c r="CQL5" s="132"/>
      <c r="CQM5" s="132"/>
      <c r="CQN5" s="132"/>
      <c r="CQO5" s="132"/>
      <c r="CQP5" s="132"/>
      <c r="CQQ5" s="133"/>
      <c r="CQR5" s="133"/>
      <c r="CQS5" s="133"/>
      <c r="CQT5" s="133"/>
      <c r="CQU5" s="133"/>
      <c r="CQV5" s="133"/>
      <c r="CQW5" s="133"/>
      <c r="CQX5" s="133"/>
      <c r="CQY5" s="133"/>
      <c r="CQZ5" s="133"/>
      <c r="CRA5" s="133"/>
      <c r="CRB5" s="133"/>
      <c r="CRC5" s="133"/>
      <c r="CRD5" s="133"/>
      <c r="CRE5" s="133"/>
      <c r="CRF5" s="133"/>
      <c r="CRG5" s="133"/>
      <c r="CRH5" s="133"/>
      <c r="CRI5" s="133"/>
      <c r="CRJ5" s="133"/>
      <c r="CRK5" s="132"/>
      <c r="CRL5" s="132"/>
      <c r="CRM5" s="132"/>
      <c r="CRN5" s="132"/>
      <c r="CRO5" s="132"/>
      <c r="CRP5" s="132"/>
      <c r="CRQ5" s="132"/>
      <c r="CRR5" s="132"/>
      <c r="CRS5" s="132"/>
      <c r="CRT5" s="132"/>
      <c r="CRU5" s="132"/>
      <c r="CRV5" s="132"/>
      <c r="CRW5" s="132"/>
      <c r="CRX5" s="132"/>
      <c r="CRY5" s="132"/>
      <c r="CRZ5" s="132"/>
      <c r="CSA5" s="132"/>
      <c r="CSB5" s="132"/>
      <c r="CSC5" s="133"/>
      <c r="CSD5" s="133"/>
      <c r="CSE5" s="133"/>
      <c r="CSF5" s="133"/>
      <c r="CSG5" s="133"/>
      <c r="CSH5" s="133"/>
      <c r="CSI5" s="133"/>
      <c r="CSJ5" s="133"/>
      <c r="CSK5" s="133"/>
      <c r="CSL5" s="133"/>
      <c r="CSM5" s="133"/>
      <c r="CSN5" s="133"/>
      <c r="CSO5" s="133"/>
      <c r="CSP5" s="133"/>
      <c r="CSQ5" s="133"/>
      <c r="CSR5" s="133"/>
      <c r="CSS5" s="133"/>
      <c r="CST5" s="133"/>
      <c r="CSU5" s="133"/>
      <c r="CSV5" s="133"/>
      <c r="CSW5" s="132"/>
      <c r="CSX5" s="132"/>
      <c r="CSY5" s="132"/>
      <c r="CSZ5" s="132"/>
      <c r="CTA5" s="132"/>
      <c r="CTB5" s="132"/>
      <c r="CTC5" s="132"/>
      <c r="CTD5" s="132"/>
      <c r="CTE5" s="132"/>
      <c r="CTF5" s="132"/>
      <c r="CTG5" s="132"/>
      <c r="CTH5" s="132"/>
      <c r="CTI5" s="132"/>
      <c r="CTJ5" s="132"/>
      <c r="CTK5" s="132"/>
      <c r="CTL5" s="132"/>
      <c r="CTM5" s="132"/>
      <c r="CTN5" s="132"/>
      <c r="CTO5" s="133"/>
      <c r="CTP5" s="133"/>
      <c r="CTQ5" s="133"/>
      <c r="CTR5" s="133"/>
      <c r="CTS5" s="133"/>
      <c r="CTT5" s="133"/>
      <c r="CTU5" s="133"/>
      <c r="CTV5" s="133"/>
      <c r="CTW5" s="133"/>
      <c r="CTX5" s="133"/>
      <c r="CTY5" s="133"/>
      <c r="CTZ5" s="133"/>
      <c r="CUA5" s="133"/>
      <c r="CUB5" s="133"/>
      <c r="CUC5" s="133"/>
      <c r="CUD5" s="133"/>
      <c r="CUE5" s="133"/>
      <c r="CUF5" s="133"/>
      <c r="CUG5" s="133"/>
      <c r="CUH5" s="133"/>
      <c r="CUI5" s="132"/>
      <c r="CUJ5" s="132"/>
      <c r="CUK5" s="132"/>
      <c r="CUL5" s="132"/>
      <c r="CUM5" s="132"/>
      <c r="CUN5" s="132"/>
      <c r="CUO5" s="132"/>
      <c r="CUP5" s="132"/>
      <c r="CUQ5" s="132"/>
      <c r="CUR5" s="132"/>
      <c r="CUS5" s="132"/>
      <c r="CUT5" s="132"/>
      <c r="CUU5" s="132"/>
      <c r="CUV5" s="132"/>
      <c r="CUW5" s="132"/>
      <c r="CUX5" s="132"/>
      <c r="CUY5" s="132"/>
      <c r="CUZ5" s="132"/>
      <c r="CVA5" s="133"/>
      <c r="CVB5" s="133"/>
      <c r="CVC5" s="133"/>
      <c r="CVD5" s="133"/>
      <c r="CVE5" s="133"/>
      <c r="CVF5" s="133"/>
      <c r="CVG5" s="133"/>
      <c r="CVH5" s="133"/>
      <c r="CVI5" s="133"/>
      <c r="CVJ5" s="133"/>
      <c r="CVK5" s="133"/>
      <c r="CVL5" s="133"/>
      <c r="CVM5" s="133"/>
      <c r="CVN5" s="133"/>
      <c r="CVO5" s="133"/>
      <c r="CVP5" s="133"/>
      <c r="CVQ5" s="133"/>
      <c r="CVR5" s="133"/>
      <c r="CVS5" s="133"/>
      <c r="CVT5" s="133"/>
      <c r="CVU5" s="132"/>
      <c r="CVV5" s="132"/>
      <c r="CVW5" s="132"/>
      <c r="CVX5" s="132"/>
      <c r="CVY5" s="132"/>
      <c r="CVZ5" s="132"/>
      <c r="CWA5" s="132"/>
      <c r="CWB5" s="132"/>
      <c r="CWC5" s="132"/>
      <c r="CWD5" s="132"/>
      <c r="CWE5" s="132"/>
      <c r="CWF5" s="132"/>
      <c r="CWG5" s="132"/>
      <c r="CWH5" s="132"/>
      <c r="CWI5" s="132"/>
      <c r="CWJ5" s="132"/>
      <c r="CWK5" s="132"/>
      <c r="CWL5" s="132"/>
      <c r="CWM5" s="133"/>
      <c r="CWN5" s="133"/>
      <c r="CWO5" s="133"/>
      <c r="CWP5" s="133"/>
      <c r="CWQ5" s="133"/>
      <c r="CWR5" s="133"/>
      <c r="CWS5" s="133"/>
      <c r="CWT5" s="133"/>
      <c r="CWU5" s="133"/>
      <c r="CWV5" s="133"/>
      <c r="CWW5" s="133"/>
      <c r="CWX5" s="133"/>
      <c r="CWY5" s="133"/>
      <c r="CWZ5" s="133"/>
      <c r="CXA5" s="133"/>
      <c r="CXB5" s="133"/>
      <c r="CXC5" s="133"/>
      <c r="CXD5" s="133"/>
      <c r="CXE5" s="133"/>
      <c r="CXF5" s="133"/>
      <c r="CXG5" s="132"/>
      <c r="CXH5" s="132"/>
      <c r="CXI5" s="132"/>
      <c r="CXJ5" s="132"/>
      <c r="CXK5" s="132"/>
      <c r="CXL5" s="132"/>
      <c r="CXM5" s="132"/>
      <c r="CXN5" s="132"/>
      <c r="CXO5" s="132"/>
      <c r="CXP5" s="132"/>
      <c r="CXQ5" s="132"/>
      <c r="CXR5" s="132"/>
      <c r="CXS5" s="132"/>
      <c r="CXT5" s="132"/>
      <c r="CXU5" s="132"/>
      <c r="CXV5" s="132"/>
      <c r="CXW5" s="132"/>
      <c r="CXX5" s="132"/>
      <c r="CXY5" s="133"/>
      <c r="CXZ5" s="133"/>
      <c r="CYA5" s="133"/>
      <c r="CYB5" s="133"/>
      <c r="CYC5" s="133"/>
      <c r="CYD5" s="133"/>
      <c r="CYE5" s="133"/>
      <c r="CYF5" s="133"/>
      <c r="CYG5" s="133"/>
      <c r="CYH5" s="133"/>
      <c r="CYI5" s="133"/>
      <c r="CYJ5" s="133"/>
      <c r="CYK5" s="133"/>
      <c r="CYL5" s="133"/>
      <c r="CYM5" s="133"/>
      <c r="CYN5" s="133"/>
      <c r="CYO5" s="133"/>
      <c r="CYP5" s="133"/>
      <c r="CYQ5" s="133"/>
      <c r="CYR5" s="133"/>
      <c r="CYS5" s="132"/>
      <c r="CYT5" s="132"/>
      <c r="CYU5" s="132"/>
      <c r="CYV5" s="132"/>
      <c r="CYW5" s="132"/>
      <c r="CYX5" s="132"/>
      <c r="CYY5" s="132"/>
      <c r="CYZ5" s="132"/>
      <c r="CZA5" s="132"/>
      <c r="CZB5" s="132"/>
      <c r="CZC5" s="132"/>
      <c r="CZD5" s="132"/>
      <c r="CZE5" s="132"/>
      <c r="CZF5" s="132"/>
      <c r="CZG5" s="132"/>
      <c r="CZH5" s="132"/>
      <c r="CZI5" s="132"/>
      <c r="CZJ5" s="132"/>
      <c r="CZK5" s="133"/>
      <c r="CZL5" s="133"/>
      <c r="CZM5" s="133"/>
      <c r="CZN5" s="133"/>
      <c r="CZO5" s="133"/>
      <c r="CZP5" s="133"/>
      <c r="CZQ5" s="133"/>
      <c r="CZR5" s="133"/>
      <c r="CZS5" s="133"/>
      <c r="CZT5" s="133"/>
      <c r="CZU5" s="133"/>
      <c r="CZV5" s="133"/>
      <c r="CZW5" s="133"/>
      <c r="CZX5" s="133"/>
      <c r="CZY5" s="133"/>
      <c r="CZZ5" s="133"/>
      <c r="DAA5" s="133"/>
      <c r="DAB5" s="133"/>
      <c r="DAC5" s="133"/>
      <c r="DAD5" s="133"/>
      <c r="DAE5" s="132"/>
      <c r="DAF5" s="132"/>
      <c r="DAG5" s="132"/>
      <c r="DAH5" s="132"/>
      <c r="DAI5" s="132"/>
      <c r="DAJ5" s="132"/>
      <c r="DAK5" s="132"/>
      <c r="DAL5" s="132"/>
      <c r="DAM5" s="132"/>
      <c r="DAN5" s="132"/>
      <c r="DAO5" s="132"/>
      <c r="DAP5" s="132"/>
      <c r="DAQ5" s="132"/>
      <c r="DAR5" s="132"/>
      <c r="DAS5" s="132"/>
      <c r="DAT5" s="132"/>
      <c r="DAU5" s="132"/>
      <c r="DAV5" s="132"/>
      <c r="DAW5" s="133"/>
      <c r="DAX5" s="133"/>
      <c r="DAY5" s="133"/>
      <c r="DAZ5" s="133"/>
      <c r="DBA5" s="133"/>
      <c r="DBB5" s="133"/>
      <c r="DBC5" s="133"/>
      <c r="DBD5" s="133"/>
      <c r="DBE5" s="133"/>
      <c r="DBF5" s="133"/>
      <c r="DBG5" s="133"/>
      <c r="DBH5" s="133"/>
      <c r="DBI5" s="133"/>
      <c r="DBJ5" s="133"/>
      <c r="DBK5" s="133"/>
      <c r="DBL5" s="133"/>
      <c r="DBM5" s="133"/>
      <c r="DBN5" s="133"/>
      <c r="DBO5" s="133"/>
      <c r="DBP5" s="133"/>
      <c r="DBQ5" s="132"/>
      <c r="DBR5" s="132"/>
      <c r="DBS5" s="132"/>
      <c r="DBT5" s="132"/>
      <c r="DBU5" s="132"/>
      <c r="DBV5" s="132"/>
      <c r="DBW5" s="132"/>
      <c r="DBX5" s="132"/>
      <c r="DBY5" s="132"/>
      <c r="DBZ5" s="132"/>
      <c r="DCA5" s="132"/>
      <c r="DCB5" s="132"/>
      <c r="DCC5" s="132"/>
      <c r="DCD5" s="132"/>
      <c r="DCE5" s="132"/>
      <c r="DCF5" s="132"/>
      <c r="DCG5" s="132"/>
      <c r="DCH5" s="132"/>
      <c r="DCI5" s="133"/>
      <c r="DCJ5" s="133"/>
      <c r="DCK5" s="133"/>
      <c r="DCL5" s="133"/>
      <c r="DCM5" s="133"/>
      <c r="DCN5" s="133"/>
      <c r="DCO5" s="133"/>
      <c r="DCP5" s="133"/>
      <c r="DCQ5" s="133"/>
      <c r="DCR5" s="133"/>
      <c r="DCS5" s="133"/>
      <c r="DCT5" s="133"/>
      <c r="DCU5" s="133"/>
      <c r="DCV5" s="133"/>
      <c r="DCW5" s="133"/>
      <c r="DCX5" s="133"/>
      <c r="DCY5" s="133"/>
      <c r="DCZ5" s="133"/>
      <c r="DDA5" s="133"/>
      <c r="DDB5" s="133"/>
      <c r="DDC5" s="132"/>
      <c r="DDD5" s="132"/>
      <c r="DDE5" s="132"/>
      <c r="DDF5" s="132"/>
      <c r="DDG5" s="132"/>
      <c r="DDH5" s="132"/>
      <c r="DDI5" s="132"/>
      <c r="DDJ5" s="132"/>
      <c r="DDK5" s="132"/>
      <c r="DDL5" s="132"/>
      <c r="DDM5" s="132"/>
      <c r="DDN5" s="132"/>
      <c r="DDO5" s="132"/>
      <c r="DDP5" s="132"/>
      <c r="DDQ5" s="132"/>
      <c r="DDR5" s="132"/>
      <c r="DDS5" s="132"/>
      <c r="DDT5" s="132"/>
      <c r="DDU5" s="133"/>
      <c r="DDV5" s="133"/>
      <c r="DDW5" s="133"/>
      <c r="DDX5" s="133"/>
      <c r="DDY5" s="133"/>
      <c r="DDZ5" s="133"/>
      <c r="DEA5" s="133"/>
      <c r="DEB5" s="133"/>
      <c r="DEC5" s="133"/>
      <c r="DED5" s="133"/>
      <c r="DEE5" s="133"/>
      <c r="DEF5" s="133"/>
      <c r="DEG5" s="133"/>
      <c r="DEH5" s="133"/>
      <c r="DEI5" s="133"/>
      <c r="DEJ5" s="133"/>
      <c r="DEK5" s="133"/>
      <c r="DEL5" s="133"/>
      <c r="DEM5" s="133"/>
      <c r="DEN5" s="133"/>
      <c r="DEO5" s="132"/>
      <c r="DEP5" s="132"/>
      <c r="DEQ5" s="132"/>
      <c r="DER5" s="132"/>
      <c r="DES5" s="132"/>
      <c r="DET5" s="132"/>
      <c r="DEU5" s="132"/>
      <c r="DEV5" s="132"/>
      <c r="DEW5" s="132"/>
      <c r="DEX5" s="132"/>
      <c r="DEY5" s="132"/>
      <c r="DEZ5" s="132"/>
      <c r="DFA5" s="132"/>
      <c r="DFB5" s="132"/>
      <c r="DFC5" s="132"/>
      <c r="DFD5" s="132"/>
      <c r="DFE5" s="132"/>
      <c r="DFF5" s="132"/>
      <c r="DFG5" s="133"/>
      <c r="DFH5" s="133"/>
      <c r="DFI5" s="133"/>
      <c r="DFJ5" s="133"/>
      <c r="DFK5" s="133"/>
      <c r="DFL5" s="133"/>
      <c r="DFM5" s="133"/>
      <c r="DFN5" s="133"/>
      <c r="DFO5" s="133"/>
      <c r="DFP5" s="133"/>
      <c r="DFQ5" s="133"/>
      <c r="DFR5" s="133"/>
      <c r="DFS5" s="133"/>
      <c r="DFT5" s="133"/>
      <c r="DFU5" s="133"/>
      <c r="DFV5" s="133"/>
      <c r="DFW5" s="133"/>
      <c r="DFX5" s="133"/>
      <c r="DFY5" s="133"/>
      <c r="DFZ5" s="133"/>
      <c r="DGA5" s="132"/>
      <c r="DGB5" s="132"/>
      <c r="DGC5" s="132"/>
      <c r="DGD5" s="132"/>
      <c r="DGE5" s="132"/>
      <c r="DGF5" s="132"/>
      <c r="DGG5" s="132"/>
      <c r="DGH5" s="132"/>
      <c r="DGI5" s="132"/>
      <c r="DGJ5" s="132"/>
      <c r="DGK5" s="132"/>
      <c r="DGL5" s="132"/>
      <c r="DGM5" s="132"/>
      <c r="DGN5" s="132"/>
      <c r="DGO5" s="132"/>
      <c r="DGP5" s="132"/>
      <c r="DGQ5" s="132"/>
      <c r="DGR5" s="132"/>
      <c r="DGS5" s="133"/>
      <c r="DGT5" s="133"/>
      <c r="DGU5" s="133"/>
      <c r="DGV5" s="133"/>
      <c r="DGW5" s="133"/>
      <c r="DGX5" s="133"/>
      <c r="DGY5" s="133"/>
      <c r="DGZ5" s="133"/>
      <c r="DHA5" s="133"/>
      <c r="DHB5" s="133"/>
      <c r="DHC5" s="133"/>
      <c r="DHD5" s="133"/>
      <c r="DHE5" s="133"/>
      <c r="DHF5" s="133"/>
      <c r="DHG5" s="133"/>
      <c r="DHH5" s="133"/>
      <c r="DHI5" s="133"/>
      <c r="DHJ5" s="133"/>
      <c r="DHK5" s="133"/>
      <c r="DHL5" s="133"/>
      <c r="DHM5" s="132"/>
      <c r="DHN5" s="132"/>
      <c r="DHO5" s="132"/>
      <c r="DHP5" s="132"/>
      <c r="DHQ5" s="132"/>
      <c r="DHR5" s="132"/>
      <c r="DHS5" s="132"/>
      <c r="DHT5" s="132"/>
      <c r="DHU5" s="132"/>
      <c r="DHV5" s="132"/>
      <c r="DHW5" s="132"/>
      <c r="DHX5" s="132"/>
      <c r="DHY5" s="132"/>
      <c r="DHZ5" s="132"/>
      <c r="DIA5" s="132"/>
      <c r="DIB5" s="132"/>
      <c r="DIC5" s="132"/>
      <c r="DID5" s="132"/>
      <c r="DIE5" s="133"/>
      <c r="DIF5" s="133"/>
      <c r="DIG5" s="133"/>
      <c r="DIH5" s="133"/>
      <c r="DII5" s="133"/>
      <c r="DIJ5" s="133"/>
      <c r="DIK5" s="133"/>
      <c r="DIL5" s="133"/>
      <c r="DIM5" s="133"/>
      <c r="DIN5" s="133"/>
      <c r="DIO5" s="133"/>
      <c r="DIP5" s="133"/>
      <c r="DIQ5" s="133"/>
      <c r="DIR5" s="133"/>
      <c r="DIS5" s="133"/>
      <c r="DIT5" s="133"/>
      <c r="DIU5" s="133"/>
      <c r="DIV5" s="133"/>
      <c r="DIW5" s="133"/>
      <c r="DIX5" s="133"/>
      <c r="DIY5" s="132"/>
      <c r="DIZ5" s="132"/>
      <c r="DJA5" s="132"/>
      <c r="DJB5" s="132"/>
      <c r="DJC5" s="132"/>
      <c r="DJD5" s="132"/>
      <c r="DJE5" s="132"/>
      <c r="DJF5" s="132"/>
      <c r="DJG5" s="132"/>
      <c r="DJH5" s="132"/>
      <c r="DJI5" s="132"/>
      <c r="DJJ5" s="132"/>
      <c r="DJK5" s="132"/>
      <c r="DJL5" s="132"/>
      <c r="DJM5" s="132"/>
      <c r="DJN5" s="132"/>
      <c r="DJO5" s="132"/>
      <c r="DJP5" s="132"/>
      <c r="DJQ5" s="133"/>
      <c r="DJR5" s="133"/>
      <c r="DJS5" s="133"/>
      <c r="DJT5" s="133"/>
      <c r="DJU5" s="133"/>
      <c r="DJV5" s="133"/>
      <c r="DJW5" s="133"/>
      <c r="DJX5" s="133"/>
      <c r="DJY5" s="133"/>
      <c r="DJZ5" s="133"/>
      <c r="DKA5" s="133"/>
      <c r="DKB5" s="133"/>
      <c r="DKC5" s="133"/>
      <c r="DKD5" s="133"/>
      <c r="DKE5" s="133"/>
      <c r="DKF5" s="133"/>
      <c r="DKG5" s="133"/>
      <c r="DKH5" s="133"/>
      <c r="DKI5" s="133"/>
      <c r="DKJ5" s="133"/>
      <c r="DKK5" s="132"/>
      <c r="DKL5" s="132"/>
      <c r="DKM5" s="132"/>
      <c r="DKN5" s="132"/>
      <c r="DKO5" s="132"/>
      <c r="DKP5" s="132"/>
      <c r="DKQ5" s="132"/>
      <c r="DKR5" s="132"/>
      <c r="DKS5" s="132"/>
      <c r="DKT5" s="132"/>
      <c r="DKU5" s="132"/>
      <c r="DKV5" s="132"/>
      <c r="DKW5" s="132"/>
      <c r="DKX5" s="132"/>
      <c r="DKY5" s="132"/>
      <c r="DKZ5" s="132"/>
      <c r="DLA5" s="132"/>
      <c r="DLB5" s="132"/>
      <c r="DLC5" s="133"/>
      <c r="DLD5" s="133"/>
      <c r="DLE5" s="133"/>
      <c r="DLF5" s="133"/>
      <c r="DLG5" s="133"/>
      <c r="DLH5" s="133"/>
      <c r="DLI5" s="133"/>
      <c r="DLJ5" s="133"/>
      <c r="DLK5" s="133"/>
      <c r="DLL5" s="133"/>
      <c r="DLM5" s="133"/>
      <c r="DLN5" s="133"/>
      <c r="DLO5" s="133"/>
      <c r="DLP5" s="133"/>
      <c r="DLQ5" s="133"/>
      <c r="DLR5" s="133"/>
      <c r="DLS5" s="133"/>
      <c r="DLT5" s="133"/>
      <c r="DLU5" s="133"/>
      <c r="DLV5" s="133"/>
      <c r="DLW5" s="132"/>
      <c r="DLX5" s="132"/>
      <c r="DLY5" s="132"/>
      <c r="DLZ5" s="132"/>
      <c r="DMA5" s="132"/>
      <c r="DMB5" s="132"/>
      <c r="DMC5" s="132"/>
      <c r="DMD5" s="132"/>
      <c r="DME5" s="132"/>
      <c r="DMF5" s="132"/>
      <c r="DMG5" s="132"/>
      <c r="DMH5" s="132"/>
      <c r="DMI5" s="132"/>
      <c r="DMJ5" s="132"/>
      <c r="DMK5" s="132"/>
      <c r="DML5" s="132"/>
      <c r="DMM5" s="132"/>
      <c r="DMN5" s="132"/>
      <c r="DMO5" s="133"/>
      <c r="DMP5" s="133"/>
      <c r="DMQ5" s="133"/>
      <c r="DMR5" s="133"/>
      <c r="DMS5" s="133"/>
      <c r="DMT5" s="133"/>
      <c r="DMU5" s="133"/>
      <c r="DMV5" s="133"/>
      <c r="DMW5" s="133"/>
      <c r="DMX5" s="133"/>
      <c r="DMY5" s="133"/>
      <c r="DMZ5" s="133"/>
      <c r="DNA5" s="133"/>
      <c r="DNB5" s="133"/>
      <c r="DNC5" s="133"/>
      <c r="DND5" s="133"/>
      <c r="DNE5" s="133"/>
      <c r="DNF5" s="133"/>
      <c r="DNG5" s="133"/>
      <c r="DNH5" s="133"/>
      <c r="DNI5" s="132"/>
      <c r="DNJ5" s="132"/>
      <c r="DNK5" s="132"/>
      <c r="DNL5" s="132"/>
      <c r="DNM5" s="132"/>
      <c r="DNN5" s="132"/>
      <c r="DNO5" s="132"/>
      <c r="DNP5" s="132"/>
      <c r="DNQ5" s="132"/>
      <c r="DNR5" s="132"/>
      <c r="DNS5" s="132"/>
      <c r="DNT5" s="132"/>
      <c r="DNU5" s="132"/>
      <c r="DNV5" s="132"/>
      <c r="DNW5" s="132"/>
      <c r="DNX5" s="132"/>
      <c r="DNY5" s="132"/>
      <c r="DNZ5" s="132"/>
      <c r="DOA5" s="133"/>
      <c r="DOB5" s="133"/>
      <c r="DOC5" s="133"/>
      <c r="DOD5" s="133"/>
      <c r="DOE5" s="133"/>
      <c r="DOF5" s="133"/>
      <c r="DOG5" s="133"/>
      <c r="DOH5" s="133"/>
      <c r="DOI5" s="133"/>
      <c r="DOJ5" s="133"/>
      <c r="DOK5" s="133"/>
      <c r="DOL5" s="133"/>
      <c r="DOM5" s="133"/>
      <c r="DON5" s="133"/>
      <c r="DOO5" s="133"/>
      <c r="DOP5" s="133"/>
      <c r="DOQ5" s="133"/>
      <c r="DOR5" s="133"/>
      <c r="DOS5" s="133"/>
      <c r="DOT5" s="133"/>
      <c r="DOU5" s="132"/>
      <c r="DOV5" s="132"/>
      <c r="DOW5" s="132"/>
      <c r="DOX5" s="132"/>
      <c r="DOY5" s="132"/>
      <c r="DOZ5" s="132"/>
      <c r="DPA5" s="132"/>
      <c r="DPB5" s="132"/>
      <c r="DPC5" s="132"/>
      <c r="DPD5" s="132"/>
      <c r="DPE5" s="132"/>
      <c r="DPF5" s="132"/>
      <c r="DPG5" s="132"/>
      <c r="DPH5" s="132"/>
      <c r="DPI5" s="132"/>
      <c r="DPJ5" s="132"/>
      <c r="DPK5" s="132"/>
      <c r="DPL5" s="132"/>
      <c r="DPM5" s="133"/>
      <c r="DPN5" s="133"/>
      <c r="DPO5" s="133"/>
      <c r="DPP5" s="133"/>
      <c r="DPQ5" s="133"/>
      <c r="DPR5" s="133"/>
      <c r="DPS5" s="133"/>
      <c r="DPT5" s="133"/>
      <c r="DPU5" s="133"/>
      <c r="DPV5" s="133"/>
      <c r="DPW5" s="133"/>
      <c r="DPX5" s="133"/>
      <c r="DPY5" s="133"/>
      <c r="DPZ5" s="133"/>
      <c r="DQA5" s="133"/>
      <c r="DQB5" s="133"/>
      <c r="DQC5" s="133"/>
      <c r="DQD5" s="133"/>
      <c r="DQE5" s="133"/>
      <c r="DQF5" s="133"/>
      <c r="DQG5" s="132"/>
      <c r="DQH5" s="132"/>
      <c r="DQI5" s="132"/>
      <c r="DQJ5" s="132"/>
      <c r="DQK5" s="132"/>
      <c r="DQL5" s="132"/>
      <c r="DQM5" s="132"/>
      <c r="DQN5" s="132"/>
      <c r="DQO5" s="132"/>
      <c r="DQP5" s="132"/>
      <c r="DQQ5" s="132"/>
      <c r="DQR5" s="132"/>
      <c r="DQS5" s="132"/>
      <c r="DQT5" s="132"/>
      <c r="DQU5" s="132"/>
      <c r="DQV5" s="132"/>
      <c r="DQW5" s="132"/>
      <c r="DQX5" s="132"/>
      <c r="DQY5" s="133"/>
      <c r="DQZ5" s="133"/>
      <c r="DRA5" s="133"/>
      <c r="DRB5" s="133"/>
      <c r="DRC5" s="133"/>
      <c r="DRD5" s="133"/>
      <c r="DRE5" s="133"/>
      <c r="DRF5" s="133"/>
      <c r="DRG5" s="133"/>
      <c r="DRH5" s="133"/>
      <c r="DRI5" s="133"/>
      <c r="DRJ5" s="133"/>
      <c r="DRK5" s="133"/>
      <c r="DRL5" s="133"/>
      <c r="DRM5" s="133"/>
      <c r="DRN5" s="133"/>
      <c r="DRO5" s="133"/>
      <c r="DRP5" s="133"/>
      <c r="DRQ5" s="133"/>
      <c r="DRR5" s="133"/>
      <c r="DRS5" s="132"/>
      <c r="DRT5" s="132"/>
      <c r="DRU5" s="132"/>
      <c r="DRV5" s="132"/>
      <c r="DRW5" s="132"/>
      <c r="DRX5" s="132"/>
      <c r="DRY5" s="132"/>
      <c r="DRZ5" s="132"/>
      <c r="DSA5" s="132"/>
      <c r="DSB5" s="132"/>
      <c r="DSC5" s="132"/>
      <c r="DSD5" s="132"/>
      <c r="DSE5" s="132"/>
      <c r="DSF5" s="132"/>
      <c r="DSG5" s="132"/>
      <c r="DSH5" s="132"/>
      <c r="DSI5" s="132"/>
      <c r="DSJ5" s="132"/>
      <c r="DSK5" s="133"/>
      <c r="DSL5" s="133"/>
      <c r="DSM5" s="133"/>
      <c r="DSN5" s="133"/>
      <c r="DSO5" s="133"/>
      <c r="DSP5" s="133"/>
      <c r="DSQ5" s="133"/>
      <c r="DSR5" s="133"/>
      <c r="DSS5" s="133"/>
      <c r="DST5" s="133"/>
      <c r="DSU5" s="133"/>
      <c r="DSV5" s="133"/>
      <c r="DSW5" s="133"/>
      <c r="DSX5" s="133"/>
      <c r="DSY5" s="133"/>
      <c r="DSZ5" s="133"/>
      <c r="DTA5" s="133"/>
      <c r="DTB5" s="133"/>
      <c r="DTC5" s="133"/>
      <c r="DTD5" s="133"/>
      <c r="DTE5" s="132"/>
      <c r="DTF5" s="132"/>
      <c r="DTG5" s="132"/>
      <c r="DTH5" s="132"/>
      <c r="DTI5" s="132"/>
      <c r="DTJ5" s="132"/>
      <c r="DTK5" s="132"/>
      <c r="DTL5" s="132"/>
      <c r="DTM5" s="132"/>
      <c r="DTN5" s="132"/>
      <c r="DTO5" s="132"/>
      <c r="DTP5" s="132"/>
      <c r="DTQ5" s="132"/>
      <c r="DTR5" s="132"/>
      <c r="DTS5" s="132"/>
      <c r="DTT5" s="132"/>
      <c r="DTU5" s="132"/>
      <c r="DTV5" s="132"/>
      <c r="DTW5" s="133"/>
      <c r="DTX5" s="133"/>
      <c r="DTY5" s="133"/>
      <c r="DTZ5" s="133"/>
      <c r="DUA5" s="133"/>
      <c r="DUB5" s="133"/>
      <c r="DUC5" s="133"/>
      <c r="DUD5" s="133"/>
      <c r="DUE5" s="133"/>
      <c r="DUF5" s="133"/>
      <c r="DUG5" s="133"/>
      <c r="DUH5" s="133"/>
      <c r="DUI5" s="133"/>
      <c r="DUJ5" s="133"/>
      <c r="DUK5" s="133"/>
      <c r="DUL5" s="133"/>
      <c r="DUM5" s="133"/>
      <c r="DUN5" s="133"/>
      <c r="DUO5" s="133"/>
      <c r="DUP5" s="133"/>
      <c r="DUQ5" s="132"/>
      <c r="DUR5" s="132"/>
      <c r="DUS5" s="132"/>
      <c r="DUT5" s="132"/>
      <c r="DUU5" s="132"/>
      <c r="DUV5" s="132"/>
      <c r="DUW5" s="132"/>
      <c r="DUX5" s="132"/>
      <c r="DUY5" s="132"/>
      <c r="DUZ5" s="132"/>
      <c r="DVA5" s="132"/>
      <c r="DVB5" s="132"/>
      <c r="DVC5" s="132"/>
      <c r="DVD5" s="132"/>
      <c r="DVE5" s="132"/>
      <c r="DVF5" s="132"/>
      <c r="DVG5" s="132"/>
      <c r="DVH5" s="132"/>
      <c r="DVI5" s="133"/>
      <c r="DVJ5" s="133"/>
      <c r="DVK5" s="133"/>
      <c r="DVL5" s="133"/>
      <c r="DVM5" s="133"/>
      <c r="DVN5" s="133"/>
      <c r="DVO5" s="133"/>
      <c r="DVP5" s="133"/>
      <c r="DVQ5" s="133"/>
      <c r="DVR5" s="133"/>
      <c r="DVS5" s="133"/>
      <c r="DVT5" s="133"/>
      <c r="DVU5" s="133"/>
      <c r="DVV5" s="133"/>
      <c r="DVW5" s="133"/>
      <c r="DVX5" s="133"/>
      <c r="DVY5" s="133"/>
      <c r="DVZ5" s="133"/>
      <c r="DWA5" s="133"/>
      <c r="DWB5" s="133"/>
      <c r="DWC5" s="132"/>
      <c r="DWD5" s="132"/>
      <c r="DWE5" s="132"/>
      <c r="DWF5" s="132"/>
      <c r="DWG5" s="132"/>
      <c r="DWH5" s="132"/>
      <c r="DWI5" s="132"/>
      <c r="DWJ5" s="132"/>
      <c r="DWK5" s="132"/>
      <c r="DWL5" s="132"/>
      <c r="DWM5" s="132"/>
      <c r="DWN5" s="132"/>
      <c r="DWO5" s="132"/>
      <c r="DWP5" s="132"/>
      <c r="DWQ5" s="132"/>
      <c r="DWR5" s="132"/>
      <c r="DWS5" s="132"/>
      <c r="DWT5" s="132"/>
      <c r="DWU5" s="133"/>
      <c r="DWV5" s="133"/>
      <c r="DWW5" s="133"/>
      <c r="DWX5" s="133"/>
      <c r="DWY5" s="133"/>
      <c r="DWZ5" s="133"/>
      <c r="DXA5" s="133"/>
      <c r="DXB5" s="133"/>
      <c r="DXC5" s="133"/>
      <c r="DXD5" s="133"/>
      <c r="DXE5" s="133"/>
      <c r="DXF5" s="133"/>
      <c r="DXG5" s="133"/>
      <c r="DXH5" s="133"/>
      <c r="DXI5" s="133"/>
      <c r="DXJ5" s="133"/>
      <c r="DXK5" s="133"/>
      <c r="DXL5" s="133"/>
      <c r="DXM5" s="133"/>
      <c r="DXN5" s="133"/>
      <c r="DXO5" s="132"/>
      <c r="DXP5" s="132"/>
      <c r="DXQ5" s="132"/>
      <c r="DXR5" s="132"/>
      <c r="DXS5" s="132"/>
      <c r="DXT5" s="132"/>
      <c r="DXU5" s="132"/>
      <c r="DXV5" s="132"/>
      <c r="DXW5" s="132"/>
      <c r="DXX5" s="132"/>
      <c r="DXY5" s="132"/>
      <c r="DXZ5" s="132"/>
      <c r="DYA5" s="132"/>
      <c r="DYB5" s="132"/>
      <c r="DYC5" s="132"/>
      <c r="DYD5" s="132"/>
      <c r="DYE5" s="132"/>
      <c r="DYF5" s="132"/>
      <c r="DYG5" s="133"/>
      <c r="DYH5" s="133"/>
      <c r="DYI5" s="133"/>
      <c r="DYJ5" s="133"/>
      <c r="DYK5" s="133"/>
      <c r="DYL5" s="133"/>
      <c r="DYM5" s="133"/>
      <c r="DYN5" s="133"/>
      <c r="DYO5" s="133"/>
      <c r="DYP5" s="133"/>
      <c r="DYQ5" s="133"/>
      <c r="DYR5" s="133"/>
      <c r="DYS5" s="133"/>
      <c r="DYT5" s="133"/>
      <c r="DYU5" s="133"/>
      <c r="DYV5" s="133"/>
      <c r="DYW5" s="133"/>
      <c r="DYX5" s="133"/>
      <c r="DYY5" s="133"/>
      <c r="DYZ5" s="133"/>
      <c r="DZA5" s="132"/>
      <c r="DZB5" s="132"/>
      <c r="DZC5" s="132"/>
      <c r="DZD5" s="132"/>
      <c r="DZE5" s="132"/>
      <c r="DZF5" s="132"/>
      <c r="DZG5" s="132"/>
      <c r="DZH5" s="132"/>
      <c r="DZI5" s="132"/>
      <c r="DZJ5" s="132"/>
      <c r="DZK5" s="132"/>
      <c r="DZL5" s="132"/>
      <c r="DZM5" s="132"/>
      <c r="DZN5" s="132"/>
      <c r="DZO5" s="132"/>
      <c r="DZP5" s="132"/>
      <c r="DZQ5" s="132"/>
      <c r="DZR5" s="132"/>
      <c r="DZS5" s="133"/>
      <c r="DZT5" s="133"/>
      <c r="DZU5" s="133"/>
      <c r="DZV5" s="133"/>
      <c r="DZW5" s="133"/>
      <c r="DZX5" s="133"/>
      <c r="DZY5" s="133"/>
      <c r="DZZ5" s="133"/>
      <c r="EAA5" s="133"/>
      <c r="EAB5" s="133"/>
      <c r="EAC5" s="133"/>
      <c r="EAD5" s="133"/>
      <c r="EAE5" s="133"/>
      <c r="EAF5" s="133"/>
      <c r="EAG5" s="133"/>
      <c r="EAH5" s="133"/>
      <c r="EAI5" s="133"/>
      <c r="EAJ5" s="133"/>
      <c r="EAK5" s="133"/>
      <c r="EAL5" s="133"/>
      <c r="EAM5" s="132"/>
      <c r="EAN5" s="132"/>
      <c r="EAO5" s="132"/>
      <c r="EAP5" s="132"/>
      <c r="EAQ5" s="132"/>
      <c r="EAR5" s="132"/>
      <c r="EAS5" s="132"/>
      <c r="EAT5" s="132"/>
      <c r="EAU5" s="132"/>
      <c r="EAV5" s="132"/>
      <c r="EAW5" s="132"/>
      <c r="EAX5" s="132"/>
      <c r="EAY5" s="132"/>
      <c r="EAZ5" s="132"/>
      <c r="EBA5" s="132"/>
      <c r="EBB5" s="132"/>
      <c r="EBC5" s="132"/>
      <c r="EBD5" s="132"/>
      <c r="EBE5" s="133"/>
      <c r="EBF5" s="133"/>
      <c r="EBG5" s="133"/>
      <c r="EBH5" s="133"/>
      <c r="EBI5" s="133"/>
      <c r="EBJ5" s="133"/>
      <c r="EBK5" s="133"/>
      <c r="EBL5" s="133"/>
      <c r="EBM5" s="133"/>
      <c r="EBN5" s="133"/>
      <c r="EBO5" s="133"/>
      <c r="EBP5" s="133"/>
      <c r="EBQ5" s="133"/>
      <c r="EBR5" s="133"/>
      <c r="EBS5" s="133"/>
      <c r="EBT5" s="133"/>
      <c r="EBU5" s="133"/>
      <c r="EBV5" s="133"/>
      <c r="EBW5" s="133"/>
      <c r="EBX5" s="133"/>
      <c r="EBY5" s="132"/>
      <c r="EBZ5" s="132"/>
      <c r="ECA5" s="132"/>
      <c r="ECB5" s="132"/>
      <c r="ECC5" s="132"/>
      <c r="ECD5" s="132"/>
      <c r="ECE5" s="132"/>
      <c r="ECF5" s="132"/>
      <c r="ECG5" s="132"/>
      <c r="ECH5" s="132"/>
      <c r="ECI5" s="132"/>
      <c r="ECJ5" s="132"/>
      <c r="ECK5" s="132"/>
      <c r="ECL5" s="132"/>
      <c r="ECM5" s="132"/>
      <c r="ECN5" s="132"/>
      <c r="ECO5" s="132"/>
      <c r="ECP5" s="132"/>
      <c r="ECQ5" s="133"/>
      <c r="ECR5" s="133"/>
      <c r="ECS5" s="133"/>
      <c r="ECT5" s="133"/>
      <c r="ECU5" s="133"/>
      <c r="ECV5" s="133"/>
      <c r="ECW5" s="133"/>
      <c r="ECX5" s="133"/>
      <c r="ECY5" s="133"/>
      <c r="ECZ5" s="133"/>
      <c r="EDA5" s="133"/>
      <c r="EDB5" s="133"/>
      <c r="EDC5" s="133"/>
      <c r="EDD5" s="133"/>
      <c r="EDE5" s="133"/>
      <c r="EDF5" s="133"/>
      <c r="EDG5" s="133"/>
      <c r="EDH5" s="133"/>
      <c r="EDI5" s="133"/>
      <c r="EDJ5" s="133"/>
      <c r="EDK5" s="132"/>
      <c r="EDL5" s="132"/>
      <c r="EDM5" s="132"/>
      <c r="EDN5" s="132"/>
      <c r="EDO5" s="132"/>
      <c r="EDP5" s="132"/>
      <c r="EDQ5" s="132"/>
      <c r="EDR5" s="132"/>
      <c r="EDS5" s="132"/>
      <c r="EDT5" s="132"/>
      <c r="EDU5" s="132"/>
      <c r="EDV5" s="132"/>
      <c r="EDW5" s="132"/>
      <c r="EDX5" s="132"/>
      <c r="EDY5" s="132"/>
      <c r="EDZ5" s="132"/>
      <c r="EEA5" s="132"/>
      <c r="EEB5" s="132"/>
      <c r="EEC5" s="133"/>
      <c r="EED5" s="133"/>
      <c r="EEE5" s="133"/>
      <c r="EEF5" s="133"/>
      <c r="EEG5" s="133"/>
      <c r="EEH5" s="133"/>
      <c r="EEI5" s="133"/>
      <c r="EEJ5" s="133"/>
      <c r="EEK5" s="133"/>
      <c r="EEL5" s="133"/>
      <c r="EEM5" s="133"/>
      <c r="EEN5" s="133"/>
      <c r="EEO5" s="133"/>
      <c r="EEP5" s="133"/>
      <c r="EEQ5" s="133"/>
      <c r="EER5" s="133"/>
      <c r="EES5" s="133"/>
      <c r="EET5" s="133"/>
      <c r="EEU5" s="133"/>
      <c r="EEV5" s="133"/>
      <c r="EEW5" s="132"/>
      <c r="EEX5" s="132"/>
      <c r="EEY5" s="132"/>
      <c r="EEZ5" s="132"/>
      <c r="EFA5" s="132"/>
      <c r="EFB5" s="132"/>
      <c r="EFC5" s="132"/>
      <c r="EFD5" s="132"/>
      <c r="EFE5" s="132"/>
      <c r="EFF5" s="132"/>
      <c r="EFG5" s="132"/>
      <c r="EFH5" s="132"/>
      <c r="EFI5" s="132"/>
      <c r="EFJ5" s="132"/>
      <c r="EFK5" s="132"/>
      <c r="EFL5" s="132"/>
      <c r="EFM5" s="132"/>
      <c r="EFN5" s="132"/>
      <c r="EFO5" s="133"/>
      <c r="EFP5" s="133"/>
      <c r="EFQ5" s="133"/>
      <c r="EFR5" s="133"/>
      <c r="EFS5" s="133"/>
      <c r="EFT5" s="133"/>
      <c r="EFU5" s="133"/>
      <c r="EFV5" s="133"/>
      <c r="EFW5" s="133"/>
      <c r="EFX5" s="133"/>
      <c r="EFY5" s="133"/>
      <c r="EFZ5" s="133"/>
      <c r="EGA5" s="133"/>
      <c r="EGB5" s="133"/>
      <c r="EGC5" s="133"/>
      <c r="EGD5" s="133"/>
      <c r="EGE5" s="133"/>
      <c r="EGF5" s="133"/>
      <c r="EGG5" s="133"/>
      <c r="EGH5" s="133"/>
      <c r="EGI5" s="132"/>
      <c r="EGJ5" s="132"/>
      <c r="EGK5" s="132"/>
      <c r="EGL5" s="132"/>
      <c r="EGM5" s="132"/>
      <c r="EGN5" s="132"/>
      <c r="EGO5" s="132"/>
      <c r="EGP5" s="132"/>
      <c r="EGQ5" s="132"/>
      <c r="EGR5" s="132"/>
      <c r="EGS5" s="132"/>
      <c r="EGT5" s="132"/>
      <c r="EGU5" s="132"/>
      <c r="EGV5" s="132"/>
      <c r="EGW5" s="132"/>
      <c r="EGX5" s="132"/>
      <c r="EGY5" s="132"/>
      <c r="EGZ5" s="132"/>
      <c r="EHA5" s="133"/>
      <c r="EHB5" s="133"/>
      <c r="EHC5" s="133"/>
      <c r="EHD5" s="133"/>
      <c r="EHE5" s="133"/>
      <c r="EHF5" s="133"/>
      <c r="EHG5" s="133"/>
      <c r="EHH5" s="133"/>
      <c r="EHI5" s="133"/>
      <c r="EHJ5" s="133"/>
      <c r="EHK5" s="133"/>
      <c r="EHL5" s="133"/>
      <c r="EHM5" s="133"/>
      <c r="EHN5" s="133"/>
      <c r="EHO5" s="133"/>
      <c r="EHP5" s="133"/>
      <c r="EHQ5" s="133"/>
      <c r="EHR5" s="133"/>
      <c r="EHS5" s="133"/>
      <c r="EHT5" s="133"/>
      <c r="EHU5" s="132"/>
      <c r="EHV5" s="132"/>
      <c r="EHW5" s="132"/>
      <c r="EHX5" s="132"/>
      <c r="EHY5" s="132"/>
      <c r="EHZ5" s="132"/>
      <c r="EIA5" s="132"/>
      <c r="EIB5" s="132"/>
      <c r="EIC5" s="132"/>
      <c r="EID5" s="132"/>
      <c r="EIE5" s="132"/>
      <c r="EIF5" s="132"/>
      <c r="EIG5" s="132"/>
      <c r="EIH5" s="132"/>
      <c r="EII5" s="132"/>
      <c r="EIJ5" s="132"/>
      <c r="EIK5" s="132"/>
      <c r="EIL5" s="132"/>
      <c r="EIM5" s="133"/>
      <c r="EIN5" s="133"/>
      <c r="EIO5" s="133"/>
      <c r="EIP5" s="133"/>
      <c r="EIQ5" s="133"/>
      <c r="EIR5" s="133"/>
      <c r="EIS5" s="133"/>
      <c r="EIT5" s="133"/>
      <c r="EIU5" s="133"/>
      <c r="EIV5" s="133"/>
      <c r="EIW5" s="133"/>
      <c r="EIX5" s="133"/>
      <c r="EIY5" s="133"/>
      <c r="EIZ5" s="133"/>
      <c r="EJA5" s="133"/>
      <c r="EJB5" s="133"/>
      <c r="EJC5" s="133"/>
      <c r="EJD5" s="133"/>
      <c r="EJE5" s="133"/>
      <c r="EJF5" s="133"/>
      <c r="EJG5" s="132"/>
      <c r="EJH5" s="132"/>
      <c r="EJI5" s="132"/>
      <c r="EJJ5" s="132"/>
      <c r="EJK5" s="132"/>
      <c r="EJL5" s="132"/>
      <c r="EJM5" s="132"/>
      <c r="EJN5" s="132"/>
      <c r="EJO5" s="132"/>
      <c r="EJP5" s="132"/>
      <c r="EJQ5" s="132"/>
      <c r="EJR5" s="132"/>
      <c r="EJS5" s="132"/>
      <c r="EJT5" s="132"/>
      <c r="EJU5" s="132"/>
      <c r="EJV5" s="132"/>
      <c r="EJW5" s="132"/>
      <c r="EJX5" s="132"/>
      <c r="EJY5" s="133"/>
      <c r="EJZ5" s="133"/>
      <c r="EKA5" s="133"/>
      <c r="EKB5" s="133"/>
      <c r="EKC5" s="133"/>
      <c r="EKD5" s="133"/>
      <c r="EKE5" s="133"/>
      <c r="EKF5" s="133"/>
      <c r="EKG5" s="133"/>
      <c r="EKH5" s="133"/>
      <c r="EKI5" s="133"/>
      <c r="EKJ5" s="133"/>
      <c r="EKK5" s="133"/>
      <c r="EKL5" s="133"/>
      <c r="EKM5" s="133"/>
      <c r="EKN5" s="133"/>
      <c r="EKO5" s="133"/>
      <c r="EKP5" s="133"/>
      <c r="EKQ5" s="133"/>
      <c r="EKR5" s="133"/>
      <c r="EKS5" s="132"/>
      <c r="EKT5" s="132"/>
      <c r="EKU5" s="132"/>
      <c r="EKV5" s="132"/>
      <c r="EKW5" s="132"/>
      <c r="EKX5" s="132"/>
      <c r="EKY5" s="132"/>
      <c r="EKZ5" s="132"/>
      <c r="ELA5" s="132"/>
      <c r="ELB5" s="132"/>
      <c r="ELC5" s="132"/>
      <c r="ELD5" s="132"/>
      <c r="ELE5" s="132"/>
      <c r="ELF5" s="132"/>
      <c r="ELG5" s="132"/>
      <c r="ELH5" s="132"/>
      <c r="ELI5" s="132"/>
      <c r="ELJ5" s="132"/>
      <c r="ELK5" s="133"/>
      <c r="ELL5" s="133"/>
      <c r="ELM5" s="133"/>
      <c r="ELN5" s="133"/>
      <c r="ELO5" s="133"/>
      <c r="ELP5" s="133"/>
      <c r="ELQ5" s="133"/>
      <c r="ELR5" s="133"/>
      <c r="ELS5" s="133"/>
      <c r="ELT5" s="133"/>
      <c r="ELU5" s="133"/>
      <c r="ELV5" s="133"/>
      <c r="ELW5" s="133"/>
      <c r="ELX5" s="133"/>
      <c r="ELY5" s="133"/>
      <c r="ELZ5" s="133"/>
      <c r="EMA5" s="133"/>
      <c r="EMB5" s="133"/>
      <c r="EMC5" s="133"/>
      <c r="EMD5" s="133"/>
      <c r="EME5" s="132"/>
      <c r="EMF5" s="132"/>
      <c r="EMG5" s="132"/>
      <c r="EMH5" s="132"/>
      <c r="EMI5" s="132"/>
      <c r="EMJ5" s="132"/>
      <c r="EMK5" s="132"/>
      <c r="EML5" s="132"/>
      <c r="EMM5" s="132"/>
      <c r="EMN5" s="132"/>
      <c r="EMO5" s="132"/>
      <c r="EMP5" s="132"/>
      <c r="EMQ5" s="132"/>
      <c r="EMR5" s="132"/>
      <c r="EMS5" s="132"/>
      <c r="EMT5" s="132"/>
      <c r="EMU5" s="132"/>
      <c r="EMV5" s="132"/>
      <c r="EMW5" s="133"/>
      <c r="EMX5" s="133"/>
      <c r="EMY5" s="133"/>
      <c r="EMZ5" s="133"/>
      <c r="ENA5" s="133"/>
      <c r="ENB5" s="133"/>
      <c r="ENC5" s="133"/>
      <c r="END5" s="133"/>
      <c r="ENE5" s="133"/>
      <c r="ENF5" s="133"/>
      <c r="ENG5" s="133"/>
      <c r="ENH5" s="133"/>
      <c r="ENI5" s="133"/>
      <c r="ENJ5" s="133"/>
      <c r="ENK5" s="133"/>
      <c r="ENL5" s="133"/>
      <c r="ENM5" s="133"/>
      <c r="ENN5" s="133"/>
      <c r="ENO5" s="133"/>
      <c r="ENP5" s="133"/>
      <c r="ENQ5" s="132"/>
      <c r="ENR5" s="132"/>
      <c r="ENS5" s="132"/>
      <c r="ENT5" s="132"/>
      <c r="ENU5" s="132"/>
      <c r="ENV5" s="132"/>
      <c r="ENW5" s="132"/>
      <c r="ENX5" s="132"/>
      <c r="ENY5" s="132"/>
      <c r="ENZ5" s="132"/>
      <c r="EOA5" s="132"/>
      <c r="EOB5" s="132"/>
      <c r="EOC5" s="132"/>
      <c r="EOD5" s="132"/>
      <c r="EOE5" s="132"/>
      <c r="EOF5" s="132"/>
      <c r="EOG5" s="132"/>
      <c r="EOH5" s="132"/>
      <c r="EOI5" s="133"/>
      <c r="EOJ5" s="133"/>
      <c r="EOK5" s="133"/>
      <c r="EOL5" s="133"/>
      <c r="EOM5" s="133"/>
      <c r="EON5" s="133"/>
      <c r="EOO5" s="133"/>
      <c r="EOP5" s="133"/>
      <c r="EOQ5" s="133"/>
      <c r="EOR5" s="133"/>
      <c r="EOS5" s="133"/>
      <c r="EOT5" s="133"/>
      <c r="EOU5" s="133"/>
      <c r="EOV5" s="133"/>
      <c r="EOW5" s="133"/>
      <c r="EOX5" s="133"/>
      <c r="EOY5" s="133"/>
      <c r="EOZ5" s="133"/>
      <c r="EPA5" s="133"/>
      <c r="EPB5" s="133"/>
      <c r="EPC5" s="132"/>
      <c r="EPD5" s="132"/>
      <c r="EPE5" s="132"/>
      <c r="EPF5" s="132"/>
      <c r="EPG5" s="132"/>
      <c r="EPH5" s="132"/>
      <c r="EPI5" s="132"/>
      <c r="EPJ5" s="132"/>
      <c r="EPK5" s="132"/>
      <c r="EPL5" s="132"/>
      <c r="EPM5" s="132"/>
      <c r="EPN5" s="132"/>
      <c r="EPO5" s="132"/>
      <c r="EPP5" s="132"/>
      <c r="EPQ5" s="132"/>
      <c r="EPR5" s="132"/>
      <c r="EPS5" s="132"/>
      <c r="EPT5" s="132"/>
      <c r="EPU5" s="133"/>
      <c r="EPV5" s="133"/>
      <c r="EPW5" s="133"/>
      <c r="EPX5" s="133"/>
      <c r="EPY5" s="133"/>
      <c r="EPZ5" s="133"/>
      <c r="EQA5" s="133"/>
      <c r="EQB5" s="133"/>
      <c r="EQC5" s="133"/>
      <c r="EQD5" s="133"/>
      <c r="EQE5" s="133"/>
      <c r="EQF5" s="133"/>
      <c r="EQG5" s="133"/>
      <c r="EQH5" s="133"/>
      <c r="EQI5" s="133"/>
      <c r="EQJ5" s="133"/>
      <c r="EQK5" s="133"/>
      <c r="EQL5" s="133"/>
      <c r="EQM5" s="133"/>
      <c r="EQN5" s="133"/>
      <c r="EQO5" s="132"/>
      <c r="EQP5" s="132"/>
      <c r="EQQ5" s="132"/>
      <c r="EQR5" s="132"/>
      <c r="EQS5" s="132"/>
      <c r="EQT5" s="132"/>
      <c r="EQU5" s="132"/>
      <c r="EQV5" s="132"/>
      <c r="EQW5" s="132"/>
      <c r="EQX5" s="132"/>
      <c r="EQY5" s="132"/>
      <c r="EQZ5" s="132"/>
      <c r="ERA5" s="132"/>
      <c r="ERB5" s="132"/>
      <c r="ERC5" s="132"/>
      <c r="ERD5" s="132"/>
      <c r="ERE5" s="132"/>
      <c r="ERF5" s="132"/>
      <c r="ERG5" s="133"/>
      <c r="ERH5" s="133"/>
      <c r="ERI5" s="133"/>
      <c r="ERJ5" s="133"/>
      <c r="ERK5" s="133"/>
      <c r="ERL5" s="133"/>
      <c r="ERM5" s="133"/>
      <c r="ERN5" s="133"/>
      <c r="ERO5" s="133"/>
      <c r="ERP5" s="133"/>
      <c r="ERQ5" s="133"/>
      <c r="ERR5" s="133"/>
      <c r="ERS5" s="133"/>
      <c r="ERT5" s="133"/>
      <c r="ERU5" s="133"/>
      <c r="ERV5" s="133"/>
      <c r="ERW5" s="133"/>
      <c r="ERX5" s="133"/>
      <c r="ERY5" s="133"/>
      <c r="ERZ5" s="133"/>
      <c r="ESA5" s="132"/>
      <c r="ESB5" s="132"/>
      <c r="ESC5" s="132"/>
      <c r="ESD5" s="132"/>
      <c r="ESE5" s="132"/>
      <c r="ESF5" s="132"/>
      <c r="ESG5" s="132"/>
      <c r="ESH5" s="132"/>
      <c r="ESI5" s="132"/>
      <c r="ESJ5" s="132"/>
      <c r="ESK5" s="132"/>
      <c r="ESL5" s="132"/>
      <c r="ESM5" s="132"/>
      <c r="ESN5" s="132"/>
      <c r="ESO5" s="132"/>
      <c r="ESP5" s="132"/>
      <c r="ESQ5" s="132"/>
      <c r="ESR5" s="132"/>
      <c r="ESS5" s="133"/>
      <c r="EST5" s="133"/>
      <c r="ESU5" s="133"/>
      <c r="ESV5" s="133"/>
      <c r="ESW5" s="133"/>
      <c r="ESX5" s="133"/>
      <c r="ESY5" s="133"/>
      <c r="ESZ5" s="133"/>
      <c r="ETA5" s="133"/>
      <c r="ETB5" s="133"/>
      <c r="ETC5" s="133"/>
      <c r="ETD5" s="133"/>
      <c r="ETE5" s="133"/>
      <c r="ETF5" s="133"/>
      <c r="ETG5" s="133"/>
      <c r="ETH5" s="133"/>
      <c r="ETI5" s="133"/>
      <c r="ETJ5" s="133"/>
      <c r="ETK5" s="133"/>
      <c r="ETL5" s="133"/>
      <c r="ETM5" s="132"/>
      <c r="ETN5" s="132"/>
      <c r="ETO5" s="132"/>
      <c r="ETP5" s="132"/>
      <c r="ETQ5" s="132"/>
      <c r="ETR5" s="132"/>
      <c r="ETS5" s="132"/>
      <c r="ETT5" s="132"/>
      <c r="ETU5" s="132"/>
      <c r="ETV5" s="132"/>
      <c r="ETW5" s="132"/>
      <c r="ETX5" s="132"/>
      <c r="ETY5" s="132"/>
      <c r="ETZ5" s="132"/>
      <c r="EUA5" s="132"/>
      <c r="EUB5" s="132"/>
      <c r="EUC5" s="132"/>
      <c r="EUD5" s="132"/>
      <c r="EUE5" s="133"/>
      <c r="EUF5" s="133"/>
      <c r="EUG5" s="133"/>
      <c r="EUH5" s="133"/>
      <c r="EUI5" s="133"/>
      <c r="EUJ5" s="133"/>
      <c r="EUK5" s="133"/>
      <c r="EUL5" s="133"/>
      <c r="EUM5" s="133"/>
      <c r="EUN5" s="133"/>
      <c r="EUO5" s="133"/>
      <c r="EUP5" s="133"/>
      <c r="EUQ5" s="133"/>
      <c r="EUR5" s="133"/>
      <c r="EUS5" s="133"/>
      <c r="EUT5" s="133"/>
      <c r="EUU5" s="133"/>
      <c r="EUV5" s="133"/>
      <c r="EUW5" s="133"/>
      <c r="EUX5" s="133"/>
      <c r="EUY5" s="132"/>
      <c r="EUZ5" s="132"/>
      <c r="EVA5" s="132"/>
      <c r="EVB5" s="132"/>
      <c r="EVC5" s="132"/>
      <c r="EVD5" s="132"/>
      <c r="EVE5" s="132"/>
      <c r="EVF5" s="132"/>
      <c r="EVG5" s="132"/>
      <c r="EVH5" s="132"/>
      <c r="EVI5" s="132"/>
      <c r="EVJ5" s="132"/>
      <c r="EVK5" s="132"/>
      <c r="EVL5" s="132"/>
      <c r="EVM5" s="132"/>
      <c r="EVN5" s="132"/>
      <c r="EVO5" s="132"/>
      <c r="EVP5" s="132"/>
      <c r="EVQ5" s="133"/>
      <c r="EVR5" s="133"/>
      <c r="EVS5" s="133"/>
      <c r="EVT5" s="133"/>
      <c r="EVU5" s="133"/>
      <c r="EVV5" s="133"/>
      <c r="EVW5" s="133"/>
      <c r="EVX5" s="133"/>
      <c r="EVY5" s="133"/>
      <c r="EVZ5" s="133"/>
      <c r="EWA5" s="133"/>
      <c r="EWB5" s="133"/>
      <c r="EWC5" s="133"/>
      <c r="EWD5" s="133"/>
      <c r="EWE5" s="133"/>
      <c r="EWF5" s="133"/>
      <c r="EWG5" s="133"/>
      <c r="EWH5" s="133"/>
      <c r="EWI5" s="133"/>
      <c r="EWJ5" s="133"/>
      <c r="EWK5" s="132"/>
      <c r="EWL5" s="132"/>
      <c r="EWM5" s="132"/>
      <c r="EWN5" s="132"/>
      <c r="EWO5" s="132"/>
      <c r="EWP5" s="132"/>
      <c r="EWQ5" s="132"/>
      <c r="EWR5" s="132"/>
      <c r="EWS5" s="132"/>
      <c r="EWT5" s="132"/>
      <c r="EWU5" s="132"/>
      <c r="EWV5" s="132"/>
      <c r="EWW5" s="132"/>
      <c r="EWX5" s="132"/>
      <c r="EWY5" s="132"/>
      <c r="EWZ5" s="132"/>
      <c r="EXA5" s="132"/>
      <c r="EXB5" s="132"/>
      <c r="EXC5" s="133"/>
      <c r="EXD5" s="133"/>
      <c r="EXE5" s="133"/>
      <c r="EXF5" s="133"/>
      <c r="EXG5" s="133"/>
      <c r="EXH5" s="133"/>
      <c r="EXI5" s="133"/>
      <c r="EXJ5" s="133"/>
      <c r="EXK5" s="133"/>
      <c r="EXL5" s="133"/>
      <c r="EXM5" s="133"/>
      <c r="EXN5" s="133"/>
      <c r="EXO5" s="133"/>
      <c r="EXP5" s="133"/>
      <c r="EXQ5" s="133"/>
      <c r="EXR5" s="133"/>
      <c r="EXS5" s="133"/>
      <c r="EXT5" s="133"/>
      <c r="EXU5" s="133"/>
      <c r="EXV5" s="133"/>
      <c r="EXW5" s="132"/>
      <c r="EXX5" s="132"/>
      <c r="EXY5" s="132"/>
      <c r="EXZ5" s="132"/>
      <c r="EYA5" s="132"/>
      <c r="EYB5" s="132"/>
      <c r="EYC5" s="132"/>
      <c r="EYD5" s="132"/>
      <c r="EYE5" s="132"/>
      <c r="EYF5" s="132"/>
      <c r="EYG5" s="132"/>
      <c r="EYH5" s="132"/>
      <c r="EYI5" s="132"/>
      <c r="EYJ5" s="132"/>
      <c r="EYK5" s="132"/>
      <c r="EYL5" s="132"/>
      <c r="EYM5" s="132"/>
      <c r="EYN5" s="132"/>
      <c r="EYO5" s="133"/>
      <c r="EYP5" s="133"/>
      <c r="EYQ5" s="133"/>
      <c r="EYR5" s="133"/>
      <c r="EYS5" s="133"/>
      <c r="EYT5" s="133"/>
      <c r="EYU5" s="133"/>
      <c r="EYV5" s="133"/>
      <c r="EYW5" s="133"/>
      <c r="EYX5" s="133"/>
      <c r="EYY5" s="133"/>
      <c r="EYZ5" s="133"/>
      <c r="EZA5" s="133"/>
      <c r="EZB5" s="133"/>
      <c r="EZC5" s="133"/>
      <c r="EZD5" s="133"/>
      <c r="EZE5" s="133"/>
      <c r="EZF5" s="133"/>
      <c r="EZG5" s="133"/>
      <c r="EZH5" s="133"/>
      <c r="EZI5" s="132"/>
      <c r="EZJ5" s="132"/>
      <c r="EZK5" s="132"/>
      <c r="EZL5" s="132"/>
      <c r="EZM5" s="132"/>
      <c r="EZN5" s="132"/>
      <c r="EZO5" s="132"/>
      <c r="EZP5" s="132"/>
      <c r="EZQ5" s="132"/>
      <c r="EZR5" s="132"/>
      <c r="EZS5" s="132"/>
      <c r="EZT5" s="132"/>
      <c r="EZU5" s="132"/>
      <c r="EZV5" s="132"/>
      <c r="EZW5" s="132"/>
      <c r="EZX5" s="132"/>
      <c r="EZY5" s="132"/>
      <c r="EZZ5" s="132"/>
      <c r="FAA5" s="133"/>
      <c r="FAB5" s="133"/>
      <c r="FAC5" s="133"/>
      <c r="FAD5" s="133"/>
      <c r="FAE5" s="133"/>
      <c r="FAF5" s="133"/>
      <c r="FAG5" s="133"/>
      <c r="FAH5" s="133"/>
      <c r="FAI5" s="133"/>
      <c r="FAJ5" s="133"/>
      <c r="FAK5" s="133"/>
      <c r="FAL5" s="133"/>
      <c r="FAM5" s="133"/>
      <c r="FAN5" s="133"/>
      <c r="FAO5" s="133"/>
      <c r="FAP5" s="133"/>
      <c r="FAQ5" s="133"/>
      <c r="FAR5" s="133"/>
      <c r="FAS5" s="133"/>
      <c r="FAT5" s="133"/>
      <c r="FAU5" s="132"/>
      <c r="FAV5" s="132"/>
      <c r="FAW5" s="132"/>
      <c r="FAX5" s="132"/>
      <c r="FAY5" s="132"/>
      <c r="FAZ5" s="132"/>
      <c r="FBA5" s="132"/>
      <c r="FBB5" s="132"/>
      <c r="FBC5" s="132"/>
      <c r="FBD5" s="132"/>
      <c r="FBE5" s="132"/>
      <c r="FBF5" s="132"/>
      <c r="FBG5" s="132"/>
      <c r="FBH5" s="132"/>
      <c r="FBI5" s="132"/>
      <c r="FBJ5" s="132"/>
      <c r="FBK5" s="132"/>
      <c r="FBL5" s="132"/>
      <c r="FBM5" s="133"/>
      <c r="FBN5" s="133"/>
      <c r="FBO5" s="133"/>
      <c r="FBP5" s="133"/>
      <c r="FBQ5" s="133"/>
      <c r="FBR5" s="133"/>
      <c r="FBS5" s="133"/>
      <c r="FBT5" s="133"/>
      <c r="FBU5" s="133"/>
      <c r="FBV5" s="133"/>
      <c r="FBW5" s="133"/>
      <c r="FBX5" s="133"/>
      <c r="FBY5" s="133"/>
      <c r="FBZ5" s="133"/>
      <c r="FCA5" s="133"/>
      <c r="FCB5" s="133"/>
      <c r="FCC5" s="133"/>
      <c r="FCD5" s="133"/>
      <c r="FCE5" s="133"/>
      <c r="FCF5" s="133"/>
      <c r="FCG5" s="132"/>
      <c r="FCH5" s="132"/>
      <c r="FCI5" s="132"/>
      <c r="FCJ5" s="132"/>
      <c r="FCK5" s="132"/>
      <c r="FCL5" s="132"/>
      <c r="FCM5" s="132"/>
      <c r="FCN5" s="132"/>
      <c r="FCO5" s="132"/>
      <c r="FCP5" s="132"/>
      <c r="FCQ5" s="132"/>
      <c r="FCR5" s="132"/>
      <c r="FCS5" s="132"/>
      <c r="FCT5" s="132"/>
      <c r="FCU5" s="132"/>
      <c r="FCV5" s="132"/>
      <c r="FCW5" s="132"/>
      <c r="FCX5" s="132"/>
      <c r="FCY5" s="133"/>
      <c r="FCZ5" s="133"/>
      <c r="FDA5" s="133"/>
      <c r="FDB5" s="133"/>
      <c r="FDC5" s="133"/>
      <c r="FDD5" s="133"/>
      <c r="FDE5" s="133"/>
      <c r="FDF5" s="133"/>
      <c r="FDG5" s="133"/>
      <c r="FDH5" s="133"/>
      <c r="FDI5" s="133"/>
      <c r="FDJ5" s="133"/>
      <c r="FDK5" s="133"/>
      <c r="FDL5" s="133"/>
      <c r="FDM5" s="133"/>
      <c r="FDN5" s="133"/>
      <c r="FDO5" s="133"/>
      <c r="FDP5" s="133"/>
      <c r="FDQ5" s="133"/>
      <c r="FDR5" s="133"/>
      <c r="FDS5" s="132"/>
      <c r="FDT5" s="132"/>
      <c r="FDU5" s="132"/>
      <c r="FDV5" s="132"/>
      <c r="FDW5" s="132"/>
      <c r="FDX5" s="132"/>
      <c r="FDY5" s="132"/>
      <c r="FDZ5" s="132"/>
      <c r="FEA5" s="132"/>
      <c r="FEB5" s="132"/>
      <c r="FEC5" s="132"/>
      <c r="FED5" s="132"/>
      <c r="FEE5" s="132"/>
      <c r="FEF5" s="132"/>
      <c r="FEG5" s="132"/>
      <c r="FEH5" s="132"/>
      <c r="FEI5" s="132"/>
      <c r="FEJ5" s="132"/>
      <c r="FEK5" s="133"/>
      <c r="FEL5" s="133"/>
      <c r="FEM5" s="133"/>
      <c r="FEN5" s="133"/>
      <c r="FEO5" s="133"/>
      <c r="FEP5" s="133"/>
      <c r="FEQ5" s="133"/>
      <c r="FER5" s="133"/>
      <c r="FES5" s="133"/>
      <c r="FET5" s="133"/>
      <c r="FEU5" s="133"/>
      <c r="FEV5" s="133"/>
      <c r="FEW5" s="133"/>
      <c r="FEX5" s="133"/>
      <c r="FEY5" s="133"/>
      <c r="FEZ5" s="133"/>
      <c r="FFA5" s="133"/>
      <c r="FFB5" s="133"/>
      <c r="FFC5" s="133"/>
      <c r="FFD5" s="133"/>
      <c r="FFE5" s="132"/>
      <c r="FFF5" s="132"/>
      <c r="FFG5" s="132"/>
      <c r="FFH5" s="132"/>
      <c r="FFI5" s="132"/>
      <c r="FFJ5" s="132"/>
      <c r="FFK5" s="132"/>
      <c r="FFL5" s="132"/>
      <c r="FFM5" s="132"/>
      <c r="FFN5" s="132"/>
      <c r="FFO5" s="132"/>
      <c r="FFP5" s="132"/>
      <c r="FFQ5" s="132"/>
      <c r="FFR5" s="132"/>
      <c r="FFS5" s="132"/>
      <c r="FFT5" s="132"/>
      <c r="FFU5" s="132"/>
      <c r="FFV5" s="132"/>
      <c r="FFW5" s="133"/>
      <c r="FFX5" s="133"/>
      <c r="FFY5" s="133"/>
      <c r="FFZ5" s="133"/>
      <c r="FGA5" s="133"/>
      <c r="FGB5" s="133"/>
      <c r="FGC5" s="133"/>
      <c r="FGD5" s="133"/>
      <c r="FGE5" s="133"/>
      <c r="FGF5" s="133"/>
      <c r="FGG5" s="133"/>
      <c r="FGH5" s="133"/>
      <c r="FGI5" s="133"/>
      <c r="FGJ5" s="133"/>
      <c r="FGK5" s="133"/>
      <c r="FGL5" s="133"/>
      <c r="FGM5" s="133"/>
      <c r="FGN5" s="133"/>
      <c r="FGO5" s="133"/>
      <c r="FGP5" s="133"/>
      <c r="FGQ5" s="132"/>
      <c r="FGR5" s="132"/>
      <c r="FGS5" s="132"/>
      <c r="FGT5" s="132"/>
      <c r="FGU5" s="132"/>
      <c r="FGV5" s="132"/>
      <c r="FGW5" s="132"/>
      <c r="FGX5" s="132"/>
      <c r="FGY5" s="132"/>
      <c r="FGZ5" s="132"/>
      <c r="FHA5" s="132"/>
      <c r="FHB5" s="132"/>
      <c r="FHC5" s="132"/>
      <c r="FHD5" s="132"/>
      <c r="FHE5" s="132"/>
      <c r="FHF5" s="132"/>
      <c r="FHG5" s="132"/>
      <c r="FHH5" s="132"/>
      <c r="FHI5" s="133"/>
      <c r="FHJ5" s="133"/>
      <c r="FHK5" s="133"/>
      <c r="FHL5" s="133"/>
      <c r="FHM5" s="133"/>
      <c r="FHN5" s="133"/>
      <c r="FHO5" s="133"/>
      <c r="FHP5" s="133"/>
      <c r="FHQ5" s="133"/>
      <c r="FHR5" s="133"/>
      <c r="FHS5" s="133"/>
      <c r="FHT5" s="133"/>
      <c r="FHU5" s="133"/>
      <c r="FHV5" s="133"/>
      <c r="FHW5" s="133"/>
      <c r="FHX5" s="133"/>
      <c r="FHY5" s="133"/>
      <c r="FHZ5" s="133"/>
      <c r="FIA5" s="133"/>
      <c r="FIB5" s="133"/>
      <c r="FIC5" s="132"/>
      <c r="FID5" s="132"/>
      <c r="FIE5" s="132"/>
      <c r="FIF5" s="132"/>
      <c r="FIG5" s="132"/>
      <c r="FIH5" s="132"/>
      <c r="FII5" s="132"/>
      <c r="FIJ5" s="132"/>
      <c r="FIK5" s="132"/>
      <c r="FIL5" s="132"/>
      <c r="FIM5" s="132"/>
      <c r="FIN5" s="132"/>
      <c r="FIO5" s="132"/>
      <c r="FIP5" s="132"/>
      <c r="FIQ5" s="132"/>
      <c r="FIR5" s="132"/>
      <c r="FIS5" s="132"/>
      <c r="FIT5" s="132"/>
      <c r="FIU5" s="133"/>
      <c r="FIV5" s="133"/>
      <c r="FIW5" s="133"/>
      <c r="FIX5" s="133"/>
      <c r="FIY5" s="133"/>
      <c r="FIZ5" s="133"/>
      <c r="FJA5" s="133"/>
      <c r="FJB5" s="133"/>
      <c r="FJC5" s="133"/>
      <c r="FJD5" s="133"/>
      <c r="FJE5" s="133"/>
      <c r="FJF5" s="133"/>
      <c r="FJG5" s="133"/>
      <c r="FJH5" s="133"/>
      <c r="FJI5" s="133"/>
      <c r="FJJ5" s="133"/>
      <c r="FJK5" s="133"/>
      <c r="FJL5" s="133"/>
      <c r="FJM5" s="133"/>
      <c r="FJN5" s="133"/>
      <c r="FJO5" s="132"/>
      <c r="FJP5" s="132"/>
      <c r="FJQ5" s="132"/>
      <c r="FJR5" s="132"/>
      <c r="FJS5" s="132"/>
      <c r="FJT5" s="132"/>
      <c r="FJU5" s="132"/>
      <c r="FJV5" s="132"/>
      <c r="FJW5" s="132"/>
      <c r="FJX5" s="132"/>
      <c r="FJY5" s="132"/>
      <c r="FJZ5" s="132"/>
      <c r="FKA5" s="132"/>
      <c r="FKB5" s="132"/>
      <c r="FKC5" s="132"/>
      <c r="FKD5" s="132"/>
      <c r="FKE5" s="132"/>
      <c r="FKF5" s="132"/>
      <c r="FKG5" s="133"/>
      <c r="FKH5" s="133"/>
      <c r="FKI5" s="133"/>
      <c r="FKJ5" s="133"/>
      <c r="FKK5" s="133"/>
      <c r="FKL5" s="133"/>
      <c r="FKM5" s="133"/>
      <c r="FKN5" s="133"/>
      <c r="FKO5" s="133"/>
      <c r="FKP5" s="133"/>
      <c r="FKQ5" s="133"/>
      <c r="FKR5" s="133"/>
      <c r="FKS5" s="133"/>
      <c r="FKT5" s="133"/>
      <c r="FKU5" s="133"/>
      <c r="FKV5" s="133"/>
      <c r="FKW5" s="133"/>
      <c r="FKX5" s="133"/>
      <c r="FKY5" s="133"/>
      <c r="FKZ5" s="133"/>
      <c r="FLA5" s="132"/>
      <c r="FLB5" s="132"/>
      <c r="FLC5" s="132"/>
      <c r="FLD5" s="132"/>
      <c r="FLE5" s="132"/>
      <c r="FLF5" s="132"/>
      <c r="FLG5" s="132"/>
      <c r="FLH5" s="132"/>
      <c r="FLI5" s="132"/>
      <c r="FLJ5" s="132"/>
      <c r="FLK5" s="132"/>
      <c r="FLL5" s="132"/>
      <c r="FLM5" s="132"/>
      <c r="FLN5" s="132"/>
      <c r="FLO5" s="132"/>
      <c r="FLP5" s="132"/>
      <c r="FLQ5" s="132"/>
      <c r="FLR5" s="132"/>
      <c r="FLS5" s="133"/>
      <c r="FLT5" s="133"/>
      <c r="FLU5" s="133"/>
      <c r="FLV5" s="133"/>
      <c r="FLW5" s="133"/>
      <c r="FLX5" s="133"/>
      <c r="FLY5" s="133"/>
      <c r="FLZ5" s="133"/>
      <c r="FMA5" s="133"/>
      <c r="FMB5" s="133"/>
      <c r="FMC5" s="133"/>
      <c r="FMD5" s="133"/>
      <c r="FME5" s="133"/>
      <c r="FMF5" s="133"/>
      <c r="FMG5" s="133"/>
      <c r="FMH5" s="133"/>
      <c r="FMI5" s="133"/>
      <c r="FMJ5" s="133"/>
      <c r="FMK5" s="133"/>
      <c r="FML5" s="133"/>
      <c r="FMM5" s="132"/>
      <c r="FMN5" s="132"/>
      <c r="FMO5" s="132"/>
      <c r="FMP5" s="132"/>
      <c r="FMQ5" s="132"/>
      <c r="FMR5" s="132"/>
      <c r="FMS5" s="132"/>
      <c r="FMT5" s="132"/>
      <c r="FMU5" s="132"/>
      <c r="FMV5" s="132"/>
      <c r="FMW5" s="132"/>
      <c r="FMX5" s="132"/>
      <c r="FMY5" s="132"/>
      <c r="FMZ5" s="132"/>
      <c r="FNA5" s="132"/>
      <c r="FNB5" s="132"/>
      <c r="FNC5" s="132"/>
      <c r="FND5" s="132"/>
      <c r="FNE5" s="133"/>
      <c r="FNF5" s="133"/>
      <c r="FNG5" s="133"/>
      <c r="FNH5" s="133"/>
      <c r="FNI5" s="133"/>
      <c r="FNJ5" s="133"/>
      <c r="FNK5" s="133"/>
      <c r="FNL5" s="133"/>
      <c r="FNM5" s="133"/>
      <c r="FNN5" s="133"/>
      <c r="FNO5" s="133"/>
      <c r="FNP5" s="133"/>
      <c r="FNQ5" s="133"/>
      <c r="FNR5" s="133"/>
      <c r="FNS5" s="133"/>
      <c r="FNT5" s="133"/>
      <c r="FNU5" s="133"/>
      <c r="FNV5" s="133"/>
      <c r="FNW5" s="133"/>
      <c r="FNX5" s="133"/>
      <c r="FNY5" s="132"/>
      <c r="FNZ5" s="132"/>
      <c r="FOA5" s="132"/>
      <c r="FOB5" s="132"/>
      <c r="FOC5" s="132"/>
      <c r="FOD5" s="132"/>
      <c r="FOE5" s="132"/>
      <c r="FOF5" s="132"/>
      <c r="FOG5" s="132"/>
      <c r="FOH5" s="132"/>
      <c r="FOI5" s="132"/>
      <c r="FOJ5" s="132"/>
      <c r="FOK5" s="132"/>
      <c r="FOL5" s="132"/>
      <c r="FOM5" s="132"/>
      <c r="FON5" s="132"/>
      <c r="FOO5" s="132"/>
      <c r="FOP5" s="132"/>
      <c r="FOQ5" s="133"/>
      <c r="FOR5" s="133"/>
      <c r="FOS5" s="133"/>
      <c r="FOT5" s="133"/>
      <c r="FOU5" s="133"/>
      <c r="FOV5" s="133"/>
      <c r="FOW5" s="133"/>
      <c r="FOX5" s="133"/>
      <c r="FOY5" s="133"/>
      <c r="FOZ5" s="133"/>
      <c r="FPA5" s="133"/>
      <c r="FPB5" s="133"/>
      <c r="FPC5" s="133"/>
      <c r="FPD5" s="133"/>
      <c r="FPE5" s="133"/>
      <c r="FPF5" s="133"/>
      <c r="FPG5" s="133"/>
      <c r="FPH5" s="133"/>
      <c r="FPI5" s="133"/>
      <c r="FPJ5" s="133"/>
      <c r="FPK5" s="132"/>
      <c r="FPL5" s="132"/>
      <c r="FPM5" s="132"/>
      <c r="FPN5" s="132"/>
      <c r="FPO5" s="132"/>
      <c r="FPP5" s="132"/>
      <c r="FPQ5" s="132"/>
      <c r="FPR5" s="132"/>
      <c r="FPS5" s="132"/>
      <c r="FPT5" s="132"/>
      <c r="FPU5" s="132"/>
      <c r="FPV5" s="132"/>
      <c r="FPW5" s="132"/>
      <c r="FPX5" s="132"/>
      <c r="FPY5" s="132"/>
      <c r="FPZ5" s="132"/>
      <c r="FQA5" s="132"/>
      <c r="FQB5" s="132"/>
      <c r="FQC5" s="133"/>
      <c r="FQD5" s="133"/>
      <c r="FQE5" s="133"/>
      <c r="FQF5" s="133"/>
      <c r="FQG5" s="133"/>
      <c r="FQH5" s="133"/>
      <c r="FQI5" s="133"/>
      <c r="FQJ5" s="133"/>
      <c r="FQK5" s="133"/>
      <c r="FQL5" s="133"/>
      <c r="FQM5" s="133"/>
      <c r="FQN5" s="133"/>
      <c r="FQO5" s="133"/>
      <c r="FQP5" s="133"/>
      <c r="FQQ5" s="133"/>
      <c r="FQR5" s="133"/>
      <c r="FQS5" s="133"/>
      <c r="FQT5" s="133"/>
      <c r="FQU5" s="133"/>
      <c r="FQV5" s="133"/>
      <c r="FQW5" s="132"/>
      <c r="FQX5" s="132"/>
      <c r="FQY5" s="132"/>
      <c r="FQZ5" s="132"/>
      <c r="FRA5" s="132"/>
      <c r="FRB5" s="132"/>
      <c r="FRC5" s="132"/>
      <c r="FRD5" s="132"/>
      <c r="FRE5" s="132"/>
      <c r="FRF5" s="132"/>
      <c r="FRG5" s="132"/>
      <c r="FRH5" s="132"/>
      <c r="FRI5" s="132"/>
      <c r="FRJ5" s="132"/>
      <c r="FRK5" s="132"/>
      <c r="FRL5" s="132"/>
      <c r="FRM5" s="132"/>
      <c r="FRN5" s="132"/>
      <c r="FRO5" s="133"/>
      <c r="FRP5" s="133"/>
      <c r="FRQ5" s="133"/>
      <c r="FRR5" s="133"/>
      <c r="FRS5" s="133"/>
      <c r="FRT5" s="133"/>
      <c r="FRU5" s="133"/>
      <c r="FRV5" s="133"/>
      <c r="FRW5" s="133"/>
      <c r="FRX5" s="133"/>
      <c r="FRY5" s="133"/>
      <c r="FRZ5" s="133"/>
      <c r="FSA5" s="133"/>
      <c r="FSB5" s="133"/>
      <c r="FSC5" s="133"/>
      <c r="FSD5" s="133"/>
      <c r="FSE5" s="133"/>
      <c r="FSF5" s="133"/>
      <c r="FSG5" s="133"/>
      <c r="FSH5" s="133"/>
      <c r="FSI5" s="132"/>
      <c r="FSJ5" s="132"/>
      <c r="FSK5" s="132"/>
      <c r="FSL5" s="132"/>
      <c r="FSM5" s="132"/>
      <c r="FSN5" s="132"/>
      <c r="FSO5" s="132"/>
      <c r="FSP5" s="132"/>
      <c r="FSQ5" s="132"/>
      <c r="FSR5" s="132"/>
      <c r="FSS5" s="132"/>
      <c r="FST5" s="132"/>
      <c r="FSU5" s="132"/>
      <c r="FSV5" s="132"/>
      <c r="FSW5" s="132"/>
      <c r="FSX5" s="132"/>
      <c r="FSY5" s="132"/>
      <c r="FSZ5" s="132"/>
      <c r="FTA5" s="133"/>
      <c r="FTB5" s="133"/>
      <c r="FTC5" s="133"/>
      <c r="FTD5" s="133"/>
      <c r="FTE5" s="133"/>
      <c r="FTF5" s="133"/>
      <c r="FTG5" s="133"/>
      <c r="FTH5" s="133"/>
      <c r="FTI5" s="133"/>
      <c r="FTJ5" s="133"/>
      <c r="FTK5" s="133"/>
      <c r="FTL5" s="133"/>
      <c r="FTM5" s="133"/>
      <c r="FTN5" s="133"/>
      <c r="FTO5" s="133"/>
      <c r="FTP5" s="133"/>
      <c r="FTQ5" s="133"/>
      <c r="FTR5" s="133"/>
      <c r="FTS5" s="133"/>
      <c r="FTT5" s="133"/>
      <c r="FTU5" s="132"/>
      <c r="FTV5" s="132"/>
      <c r="FTW5" s="132"/>
      <c r="FTX5" s="132"/>
      <c r="FTY5" s="132"/>
      <c r="FTZ5" s="132"/>
      <c r="FUA5" s="132"/>
      <c r="FUB5" s="132"/>
      <c r="FUC5" s="132"/>
      <c r="FUD5" s="132"/>
      <c r="FUE5" s="132"/>
      <c r="FUF5" s="132"/>
      <c r="FUG5" s="132"/>
      <c r="FUH5" s="132"/>
      <c r="FUI5" s="132"/>
      <c r="FUJ5" s="132"/>
      <c r="FUK5" s="132"/>
      <c r="FUL5" s="132"/>
      <c r="FUM5" s="133"/>
      <c r="FUN5" s="133"/>
      <c r="FUO5" s="133"/>
      <c r="FUP5" s="133"/>
      <c r="FUQ5" s="133"/>
      <c r="FUR5" s="133"/>
      <c r="FUS5" s="133"/>
      <c r="FUT5" s="133"/>
      <c r="FUU5" s="133"/>
      <c r="FUV5" s="133"/>
      <c r="FUW5" s="133"/>
      <c r="FUX5" s="133"/>
      <c r="FUY5" s="133"/>
      <c r="FUZ5" s="133"/>
      <c r="FVA5" s="133"/>
      <c r="FVB5" s="133"/>
      <c r="FVC5" s="133"/>
      <c r="FVD5" s="133"/>
      <c r="FVE5" s="133"/>
      <c r="FVF5" s="133"/>
      <c r="FVG5" s="132"/>
      <c r="FVH5" s="132"/>
      <c r="FVI5" s="132"/>
      <c r="FVJ5" s="132"/>
      <c r="FVK5" s="132"/>
      <c r="FVL5" s="132"/>
      <c r="FVM5" s="132"/>
      <c r="FVN5" s="132"/>
      <c r="FVO5" s="132"/>
      <c r="FVP5" s="132"/>
      <c r="FVQ5" s="132"/>
      <c r="FVR5" s="132"/>
      <c r="FVS5" s="132"/>
      <c r="FVT5" s="132"/>
      <c r="FVU5" s="132"/>
      <c r="FVV5" s="132"/>
      <c r="FVW5" s="132"/>
      <c r="FVX5" s="132"/>
      <c r="FVY5" s="133"/>
      <c r="FVZ5" s="133"/>
      <c r="FWA5" s="133"/>
      <c r="FWB5" s="133"/>
      <c r="FWC5" s="133"/>
      <c r="FWD5" s="133"/>
      <c r="FWE5" s="133"/>
      <c r="FWF5" s="133"/>
      <c r="FWG5" s="133"/>
      <c r="FWH5" s="133"/>
      <c r="FWI5" s="133"/>
      <c r="FWJ5" s="133"/>
      <c r="FWK5" s="133"/>
      <c r="FWL5" s="133"/>
      <c r="FWM5" s="133"/>
      <c r="FWN5" s="133"/>
      <c r="FWO5" s="133"/>
      <c r="FWP5" s="133"/>
      <c r="FWQ5" s="133"/>
      <c r="FWR5" s="133"/>
      <c r="FWS5" s="132"/>
      <c r="FWT5" s="132"/>
      <c r="FWU5" s="132"/>
      <c r="FWV5" s="132"/>
      <c r="FWW5" s="132"/>
      <c r="FWX5" s="132"/>
      <c r="FWY5" s="132"/>
      <c r="FWZ5" s="132"/>
      <c r="FXA5" s="132"/>
      <c r="FXB5" s="132"/>
      <c r="FXC5" s="132"/>
      <c r="FXD5" s="132"/>
      <c r="FXE5" s="132"/>
      <c r="FXF5" s="132"/>
      <c r="FXG5" s="132"/>
      <c r="FXH5" s="132"/>
      <c r="FXI5" s="132"/>
      <c r="FXJ5" s="132"/>
      <c r="FXK5" s="133"/>
      <c r="FXL5" s="133"/>
      <c r="FXM5" s="133"/>
      <c r="FXN5" s="133"/>
      <c r="FXO5" s="133"/>
      <c r="FXP5" s="133"/>
      <c r="FXQ5" s="133"/>
      <c r="FXR5" s="133"/>
      <c r="FXS5" s="133"/>
      <c r="FXT5" s="133"/>
      <c r="FXU5" s="133"/>
      <c r="FXV5" s="133"/>
      <c r="FXW5" s="133"/>
      <c r="FXX5" s="133"/>
      <c r="FXY5" s="133"/>
      <c r="FXZ5" s="133"/>
      <c r="FYA5" s="133"/>
      <c r="FYB5" s="133"/>
      <c r="FYC5" s="133"/>
      <c r="FYD5" s="133"/>
      <c r="FYE5" s="132"/>
      <c r="FYF5" s="132"/>
      <c r="FYG5" s="132"/>
      <c r="FYH5" s="132"/>
      <c r="FYI5" s="132"/>
      <c r="FYJ5" s="132"/>
      <c r="FYK5" s="132"/>
      <c r="FYL5" s="132"/>
      <c r="FYM5" s="132"/>
      <c r="FYN5" s="132"/>
      <c r="FYO5" s="132"/>
      <c r="FYP5" s="132"/>
      <c r="FYQ5" s="132"/>
      <c r="FYR5" s="132"/>
      <c r="FYS5" s="132"/>
      <c r="FYT5" s="132"/>
      <c r="FYU5" s="132"/>
      <c r="FYV5" s="132"/>
      <c r="FYW5" s="133"/>
      <c r="FYX5" s="133"/>
      <c r="FYY5" s="133"/>
      <c r="FYZ5" s="133"/>
      <c r="FZA5" s="133"/>
      <c r="FZB5" s="133"/>
      <c r="FZC5" s="133"/>
      <c r="FZD5" s="133"/>
      <c r="FZE5" s="133"/>
      <c r="FZF5" s="133"/>
      <c r="FZG5" s="133"/>
      <c r="FZH5" s="133"/>
      <c r="FZI5" s="133"/>
      <c r="FZJ5" s="133"/>
      <c r="FZK5" s="133"/>
      <c r="FZL5" s="133"/>
      <c r="FZM5" s="133"/>
      <c r="FZN5" s="133"/>
      <c r="FZO5" s="133"/>
      <c r="FZP5" s="133"/>
      <c r="FZQ5" s="132"/>
      <c r="FZR5" s="132"/>
      <c r="FZS5" s="132"/>
      <c r="FZT5" s="132"/>
      <c r="FZU5" s="132"/>
      <c r="FZV5" s="132"/>
      <c r="FZW5" s="132"/>
      <c r="FZX5" s="132"/>
      <c r="FZY5" s="132"/>
      <c r="FZZ5" s="132"/>
      <c r="GAA5" s="132"/>
      <c r="GAB5" s="132"/>
      <c r="GAC5" s="132"/>
      <c r="GAD5" s="132"/>
      <c r="GAE5" s="132"/>
      <c r="GAF5" s="132"/>
      <c r="GAG5" s="132"/>
      <c r="GAH5" s="132"/>
      <c r="GAI5" s="133"/>
      <c r="GAJ5" s="133"/>
      <c r="GAK5" s="133"/>
      <c r="GAL5" s="133"/>
      <c r="GAM5" s="133"/>
      <c r="GAN5" s="133"/>
      <c r="GAO5" s="133"/>
      <c r="GAP5" s="133"/>
      <c r="GAQ5" s="133"/>
      <c r="GAR5" s="133"/>
      <c r="GAS5" s="133"/>
      <c r="GAT5" s="133"/>
      <c r="GAU5" s="133"/>
      <c r="GAV5" s="133"/>
      <c r="GAW5" s="133"/>
      <c r="GAX5" s="133"/>
      <c r="GAY5" s="133"/>
      <c r="GAZ5" s="133"/>
      <c r="GBA5" s="133"/>
      <c r="GBB5" s="133"/>
      <c r="GBC5" s="132"/>
      <c r="GBD5" s="132"/>
      <c r="GBE5" s="132"/>
      <c r="GBF5" s="132"/>
      <c r="GBG5" s="132"/>
      <c r="GBH5" s="132"/>
      <c r="GBI5" s="132"/>
      <c r="GBJ5" s="132"/>
      <c r="GBK5" s="132"/>
      <c r="GBL5" s="132"/>
      <c r="GBM5" s="132"/>
      <c r="GBN5" s="132"/>
      <c r="GBO5" s="132"/>
      <c r="GBP5" s="132"/>
      <c r="GBQ5" s="132"/>
      <c r="GBR5" s="132"/>
      <c r="GBS5" s="132"/>
      <c r="GBT5" s="132"/>
      <c r="GBU5" s="133"/>
      <c r="GBV5" s="133"/>
      <c r="GBW5" s="133"/>
      <c r="GBX5" s="133"/>
      <c r="GBY5" s="133"/>
      <c r="GBZ5" s="133"/>
      <c r="GCA5" s="133"/>
      <c r="GCB5" s="133"/>
      <c r="GCC5" s="133"/>
      <c r="GCD5" s="133"/>
      <c r="GCE5" s="133"/>
      <c r="GCF5" s="133"/>
      <c r="GCG5" s="133"/>
      <c r="GCH5" s="133"/>
      <c r="GCI5" s="133"/>
      <c r="GCJ5" s="133"/>
      <c r="GCK5" s="133"/>
      <c r="GCL5" s="133"/>
      <c r="GCM5" s="133"/>
      <c r="GCN5" s="133"/>
      <c r="GCO5" s="132"/>
      <c r="GCP5" s="132"/>
      <c r="GCQ5" s="132"/>
      <c r="GCR5" s="132"/>
      <c r="GCS5" s="132"/>
      <c r="GCT5" s="132"/>
      <c r="GCU5" s="132"/>
      <c r="GCV5" s="132"/>
      <c r="GCW5" s="132"/>
      <c r="GCX5" s="132"/>
      <c r="GCY5" s="132"/>
      <c r="GCZ5" s="132"/>
      <c r="GDA5" s="132"/>
      <c r="GDB5" s="132"/>
      <c r="GDC5" s="132"/>
      <c r="GDD5" s="132"/>
      <c r="GDE5" s="132"/>
      <c r="GDF5" s="132"/>
      <c r="GDG5" s="133"/>
      <c r="GDH5" s="133"/>
      <c r="GDI5" s="133"/>
      <c r="GDJ5" s="133"/>
      <c r="GDK5" s="133"/>
      <c r="GDL5" s="133"/>
      <c r="GDM5" s="133"/>
      <c r="GDN5" s="133"/>
      <c r="GDO5" s="133"/>
      <c r="GDP5" s="133"/>
      <c r="GDQ5" s="133"/>
      <c r="GDR5" s="133"/>
      <c r="GDS5" s="133"/>
      <c r="GDT5" s="133"/>
      <c r="GDU5" s="133"/>
      <c r="GDV5" s="133"/>
      <c r="GDW5" s="133"/>
      <c r="GDX5" s="133"/>
      <c r="GDY5" s="133"/>
      <c r="GDZ5" s="133"/>
      <c r="GEA5" s="132"/>
      <c r="GEB5" s="132"/>
      <c r="GEC5" s="132"/>
      <c r="GED5" s="132"/>
      <c r="GEE5" s="132"/>
      <c r="GEF5" s="132"/>
      <c r="GEG5" s="132"/>
      <c r="GEH5" s="132"/>
      <c r="GEI5" s="132"/>
      <c r="GEJ5" s="132"/>
      <c r="GEK5" s="132"/>
      <c r="GEL5" s="132"/>
      <c r="GEM5" s="132"/>
      <c r="GEN5" s="132"/>
      <c r="GEO5" s="132"/>
      <c r="GEP5" s="132"/>
      <c r="GEQ5" s="132"/>
      <c r="GER5" s="132"/>
      <c r="GES5" s="133"/>
      <c r="GET5" s="133"/>
      <c r="GEU5" s="133"/>
      <c r="GEV5" s="133"/>
      <c r="GEW5" s="133"/>
      <c r="GEX5" s="133"/>
      <c r="GEY5" s="133"/>
      <c r="GEZ5" s="133"/>
      <c r="GFA5" s="133"/>
      <c r="GFB5" s="133"/>
      <c r="GFC5" s="133"/>
      <c r="GFD5" s="133"/>
      <c r="GFE5" s="133"/>
      <c r="GFF5" s="133"/>
      <c r="GFG5" s="133"/>
      <c r="GFH5" s="133"/>
      <c r="GFI5" s="133"/>
      <c r="GFJ5" s="133"/>
      <c r="GFK5" s="133"/>
      <c r="GFL5" s="133"/>
      <c r="GFM5" s="132"/>
      <c r="GFN5" s="132"/>
      <c r="GFO5" s="132"/>
      <c r="GFP5" s="132"/>
      <c r="GFQ5" s="132"/>
      <c r="GFR5" s="132"/>
      <c r="GFS5" s="132"/>
      <c r="GFT5" s="132"/>
      <c r="GFU5" s="132"/>
      <c r="GFV5" s="132"/>
      <c r="GFW5" s="132"/>
      <c r="GFX5" s="132"/>
      <c r="GFY5" s="132"/>
      <c r="GFZ5" s="132"/>
      <c r="GGA5" s="132"/>
      <c r="GGB5" s="132"/>
      <c r="GGC5" s="132"/>
      <c r="GGD5" s="132"/>
      <c r="GGE5" s="133"/>
      <c r="GGF5" s="133"/>
      <c r="GGG5" s="133"/>
      <c r="GGH5" s="133"/>
      <c r="GGI5" s="133"/>
      <c r="GGJ5" s="133"/>
      <c r="GGK5" s="133"/>
      <c r="GGL5" s="133"/>
      <c r="GGM5" s="133"/>
      <c r="GGN5" s="133"/>
      <c r="GGO5" s="133"/>
      <c r="GGP5" s="133"/>
      <c r="GGQ5" s="133"/>
      <c r="GGR5" s="133"/>
      <c r="GGS5" s="133"/>
      <c r="GGT5" s="133"/>
      <c r="GGU5" s="133"/>
      <c r="GGV5" s="133"/>
      <c r="GGW5" s="133"/>
      <c r="GGX5" s="133"/>
      <c r="GGY5" s="132"/>
      <c r="GGZ5" s="132"/>
      <c r="GHA5" s="132"/>
      <c r="GHB5" s="132"/>
      <c r="GHC5" s="132"/>
      <c r="GHD5" s="132"/>
      <c r="GHE5" s="132"/>
      <c r="GHF5" s="132"/>
      <c r="GHG5" s="132"/>
      <c r="GHH5" s="132"/>
      <c r="GHI5" s="132"/>
      <c r="GHJ5" s="132"/>
      <c r="GHK5" s="132"/>
      <c r="GHL5" s="132"/>
      <c r="GHM5" s="132"/>
      <c r="GHN5" s="132"/>
      <c r="GHO5" s="132"/>
      <c r="GHP5" s="132"/>
      <c r="GHQ5" s="133"/>
      <c r="GHR5" s="133"/>
      <c r="GHS5" s="133"/>
      <c r="GHT5" s="133"/>
      <c r="GHU5" s="133"/>
      <c r="GHV5" s="133"/>
      <c r="GHW5" s="133"/>
      <c r="GHX5" s="133"/>
      <c r="GHY5" s="133"/>
      <c r="GHZ5" s="133"/>
      <c r="GIA5" s="133"/>
      <c r="GIB5" s="133"/>
      <c r="GIC5" s="133"/>
      <c r="GID5" s="133"/>
      <c r="GIE5" s="133"/>
      <c r="GIF5" s="133"/>
      <c r="GIG5" s="133"/>
      <c r="GIH5" s="133"/>
      <c r="GII5" s="133"/>
      <c r="GIJ5" s="133"/>
      <c r="GIK5" s="132"/>
      <c r="GIL5" s="132"/>
      <c r="GIM5" s="132"/>
      <c r="GIN5" s="132"/>
      <c r="GIO5" s="132"/>
      <c r="GIP5" s="132"/>
      <c r="GIQ5" s="132"/>
      <c r="GIR5" s="132"/>
      <c r="GIS5" s="132"/>
      <c r="GIT5" s="132"/>
      <c r="GIU5" s="132"/>
      <c r="GIV5" s="132"/>
      <c r="GIW5" s="132"/>
      <c r="GIX5" s="132"/>
      <c r="GIY5" s="132"/>
      <c r="GIZ5" s="132"/>
      <c r="GJA5" s="132"/>
      <c r="GJB5" s="132"/>
      <c r="GJC5" s="133"/>
      <c r="GJD5" s="133"/>
      <c r="GJE5" s="133"/>
      <c r="GJF5" s="133"/>
      <c r="GJG5" s="133"/>
      <c r="GJH5" s="133"/>
      <c r="GJI5" s="133"/>
      <c r="GJJ5" s="133"/>
      <c r="GJK5" s="133"/>
      <c r="GJL5" s="133"/>
      <c r="GJM5" s="133"/>
      <c r="GJN5" s="133"/>
      <c r="GJO5" s="133"/>
      <c r="GJP5" s="133"/>
      <c r="GJQ5" s="133"/>
      <c r="GJR5" s="133"/>
      <c r="GJS5" s="133"/>
      <c r="GJT5" s="133"/>
      <c r="GJU5" s="133"/>
      <c r="GJV5" s="133"/>
      <c r="GJW5" s="132"/>
      <c r="GJX5" s="132"/>
      <c r="GJY5" s="132"/>
      <c r="GJZ5" s="132"/>
      <c r="GKA5" s="132"/>
      <c r="GKB5" s="132"/>
      <c r="GKC5" s="132"/>
      <c r="GKD5" s="132"/>
      <c r="GKE5" s="132"/>
      <c r="GKF5" s="132"/>
      <c r="GKG5" s="132"/>
      <c r="GKH5" s="132"/>
      <c r="GKI5" s="132"/>
      <c r="GKJ5" s="132"/>
      <c r="GKK5" s="132"/>
      <c r="GKL5" s="132"/>
      <c r="GKM5" s="132"/>
      <c r="GKN5" s="132"/>
      <c r="GKO5" s="133"/>
      <c r="GKP5" s="133"/>
      <c r="GKQ5" s="133"/>
      <c r="GKR5" s="133"/>
      <c r="GKS5" s="133"/>
      <c r="GKT5" s="133"/>
      <c r="GKU5" s="133"/>
      <c r="GKV5" s="133"/>
      <c r="GKW5" s="133"/>
      <c r="GKX5" s="133"/>
      <c r="GKY5" s="133"/>
      <c r="GKZ5" s="133"/>
      <c r="GLA5" s="133"/>
      <c r="GLB5" s="133"/>
      <c r="GLC5" s="133"/>
      <c r="GLD5" s="133"/>
      <c r="GLE5" s="133"/>
      <c r="GLF5" s="133"/>
      <c r="GLG5" s="133"/>
      <c r="GLH5" s="133"/>
      <c r="GLI5" s="132"/>
      <c r="GLJ5" s="132"/>
      <c r="GLK5" s="132"/>
      <c r="GLL5" s="132"/>
      <c r="GLM5" s="132"/>
      <c r="GLN5" s="132"/>
      <c r="GLO5" s="132"/>
      <c r="GLP5" s="132"/>
      <c r="GLQ5" s="132"/>
      <c r="GLR5" s="132"/>
      <c r="GLS5" s="132"/>
      <c r="GLT5" s="132"/>
      <c r="GLU5" s="132"/>
      <c r="GLV5" s="132"/>
      <c r="GLW5" s="132"/>
      <c r="GLX5" s="132"/>
      <c r="GLY5" s="132"/>
      <c r="GLZ5" s="132"/>
      <c r="GMA5" s="133"/>
      <c r="GMB5" s="133"/>
      <c r="GMC5" s="133"/>
      <c r="GMD5" s="133"/>
      <c r="GME5" s="133"/>
      <c r="GMF5" s="133"/>
      <c r="GMG5" s="133"/>
      <c r="GMH5" s="133"/>
      <c r="GMI5" s="133"/>
      <c r="GMJ5" s="133"/>
      <c r="GMK5" s="133"/>
      <c r="GML5" s="133"/>
      <c r="GMM5" s="133"/>
      <c r="GMN5" s="133"/>
      <c r="GMO5" s="133"/>
      <c r="GMP5" s="133"/>
      <c r="GMQ5" s="133"/>
      <c r="GMR5" s="133"/>
      <c r="GMS5" s="133"/>
      <c r="GMT5" s="133"/>
      <c r="GMU5" s="132"/>
      <c r="GMV5" s="132"/>
      <c r="GMW5" s="132"/>
      <c r="GMX5" s="132"/>
      <c r="GMY5" s="132"/>
      <c r="GMZ5" s="132"/>
      <c r="GNA5" s="132"/>
      <c r="GNB5" s="132"/>
      <c r="GNC5" s="132"/>
      <c r="GND5" s="132"/>
      <c r="GNE5" s="132"/>
      <c r="GNF5" s="132"/>
      <c r="GNG5" s="132"/>
      <c r="GNH5" s="132"/>
      <c r="GNI5" s="132"/>
      <c r="GNJ5" s="132"/>
      <c r="GNK5" s="132"/>
      <c r="GNL5" s="132"/>
      <c r="GNM5" s="133"/>
      <c r="GNN5" s="133"/>
      <c r="GNO5" s="133"/>
      <c r="GNP5" s="133"/>
      <c r="GNQ5" s="133"/>
      <c r="GNR5" s="133"/>
      <c r="GNS5" s="133"/>
      <c r="GNT5" s="133"/>
      <c r="GNU5" s="133"/>
      <c r="GNV5" s="133"/>
      <c r="GNW5" s="133"/>
      <c r="GNX5" s="133"/>
      <c r="GNY5" s="133"/>
      <c r="GNZ5" s="133"/>
      <c r="GOA5" s="133"/>
      <c r="GOB5" s="133"/>
      <c r="GOC5" s="133"/>
      <c r="GOD5" s="133"/>
      <c r="GOE5" s="133"/>
      <c r="GOF5" s="133"/>
      <c r="GOG5" s="132"/>
      <c r="GOH5" s="132"/>
      <c r="GOI5" s="132"/>
      <c r="GOJ5" s="132"/>
      <c r="GOK5" s="132"/>
      <c r="GOL5" s="132"/>
      <c r="GOM5" s="132"/>
      <c r="GON5" s="132"/>
      <c r="GOO5" s="132"/>
      <c r="GOP5" s="132"/>
      <c r="GOQ5" s="132"/>
      <c r="GOR5" s="132"/>
      <c r="GOS5" s="132"/>
      <c r="GOT5" s="132"/>
      <c r="GOU5" s="132"/>
      <c r="GOV5" s="132"/>
      <c r="GOW5" s="132"/>
      <c r="GOX5" s="132"/>
      <c r="GOY5" s="133"/>
      <c r="GOZ5" s="133"/>
      <c r="GPA5" s="133"/>
      <c r="GPB5" s="133"/>
      <c r="GPC5" s="133"/>
      <c r="GPD5" s="133"/>
      <c r="GPE5" s="133"/>
      <c r="GPF5" s="133"/>
      <c r="GPG5" s="133"/>
      <c r="GPH5" s="133"/>
      <c r="GPI5" s="133"/>
      <c r="GPJ5" s="133"/>
      <c r="GPK5" s="133"/>
      <c r="GPL5" s="133"/>
      <c r="GPM5" s="133"/>
      <c r="GPN5" s="133"/>
      <c r="GPO5" s="133"/>
      <c r="GPP5" s="133"/>
      <c r="GPQ5" s="133"/>
      <c r="GPR5" s="133"/>
      <c r="GPS5" s="132"/>
      <c r="GPT5" s="132"/>
      <c r="GPU5" s="132"/>
      <c r="GPV5" s="132"/>
      <c r="GPW5" s="132"/>
      <c r="GPX5" s="132"/>
      <c r="GPY5" s="132"/>
      <c r="GPZ5" s="132"/>
      <c r="GQA5" s="132"/>
      <c r="GQB5" s="132"/>
      <c r="GQC5" s="132"/>
      <c r="GQD5" s="132"/>
      <c r="GQE5" s="132"/>
      <c r="GQF5" s="132"/>
      <c r="GQG5" s="132"/>
      <c r="GQH5" s="132"/>
      <c r="GQI5" s="132"/>
      <c r="GQJ5" s="132"/>
      <c r="GQK5" s="133"/>
      <c r="GQL5" s="133"/>
      <c r="GQM5" s="133"/>
      <c r="GQN5" s="133"/>
      <c r="GQO5" s="133"/>
      <c r="GQP5" s="133"/>
      <c r="GQQ5" s="133"/>
      <c r="GQR5" s="133"/>
      <c r="GQS5" s="133"/>
      <c r="GQT5" s="133"/>
      <c r="GQU5" s="133"/>
      <c r="GQV5" s="133"/>
      <c r="GQW5" s="133"/>
      <c r="GQX5" s="133"/>
      <c r="GQY5" s="133"/>
      <c r="GQZ5" s="133"/>
      <c r="GRA5" s="133"/>
      <c r="GRB5" s="133"/>
      <c r="GRC5" s="133"/>
      <c r="GRD5" s="133"/>
      <c r="GRE5" s="132"/>
      <c r="GRF5" s="132"/>
      <c r="GRG5" s="132"/>
      <c r="GRH5" s="132"/>
      <c r="GRI5" s="132"/>
      <c r="GRJ5" s="132"/>
      <c r="GRK5" s="132"/>
      <c r="GRL5" s="132"/>
      <c r="GRM5" s="132"/>
      <c r="GRN5" s="132"/>
      <c r="GRO5" s="132"/>
      <c r="GRP5" s="132"/>
      <c r="GRQ5" s="132"/>
      <c r="GRR5" s="132"/>
      <c r="GRS5" s="132"/>
      <c r="GRT5" s="132"/>
      <c r="GRU5" s="132"/>
      <c r="GRV5" s="132"/>
      <c r="GRW5" s="133"/>
      <c r="GRX5" s="133"/>
      <c r="GRY5" s="133"/>
      <c r="GRZ5" s="133"/>
      <c r="GSA5" s="133"/>
      <c r="GSB5" s="133"/>
      <c r="GSC5" s="133"/>
      <c r="GSD5" s="133"/>
      <c r="GSE5" s="133"/>
      <c r="GSF5" s="133"/>
      <c r="GSG5" s="133"/>
      <c r="GSH5" s="133"/>
      <c r="GSI5" s="133"/>
      <c r="GSJ5" s="133"/>
      <c r="GSK5" s="133"/>
      <c r="GSL5" s="133"/>
      <c r="GSM5" s="133"/>
      <c r="GSN5" s="133"/>
      <c r="GSO5" s="133"/>
      <c r="GSP5" s="133"/>
      <c r="GSQ5" s="132"/>
      <c r="GSR5" s="132"/>
      <c r="GSS5" s="132"/>
      <c r="GST5" s="132"/>
      <c r="GSU5" s="132"/>
      <c r="GSV5" s="132"/>
      <c r="GSW5" s="132"/>
      <c r="GSX5" s="132"/>
      <c r="GSY5" s="132"/>
      <c r="GSZ5" s="132"/>
      <c r="GTA5" s="132"/>
      <c r="GTB5" s="132"/>
      <c r="GTC5" s="132"/>
      <c r="GTD5" s="132"/>
      <c r="GTE5" s="132"/>
      <c r="GTF5" s="132"/>
      <c r="GTG5" s="132"/>
      <c r="GTH5" s="132"/>
      <c r="GTI5" s="133"/>
      <c r="GTJ5" s="133"/>
      <c r="GTK5" s="133"/>
      <c r="GTL5" s="133"/>
      <c r="GTM5" s="133"/>
      <c r="GTN5" s="133"/>
      <c r="GTO5" s="133"/>
      <c r="GTP5" s="133"/>
      <c r="GTQ5" s="133"/>
      <c r="GTR5" s="133"/>
      <c r="GTS5" s="133"/>
      <c r="GTT5" s="133"/>
      <c r="GTU5" s="133"/>
      <c r="GTV5" s="133"/>
      <c r="GTW5" s="133"/>
      <c r="GTX5" s="133"/>
      <c r="GTY5" s="133"/>
      <c r="GTZ5" s="133"/>
      <c r="GUA5" s="133"/>
      <c r="GUB5" s="133"/>
      <c r="GUC5" s="132"/>
      <c r="GUD5" s="132"/>
      <c r="GUE5" s="132"/>
      <c r="GUF5" s="132"/>
      <c r="GUG5" s="132"/>
      <c r="GUH5" s="132"/>
      <c r="GUI5" s="132"/>
      <c r="GUJ5" s="132"/>
      <c r="GUK5" s="132"/>
      <c r="GUL5" s="132"/>
      <c r="GUM5" s="132"/>
      <c r="GUN5" s="132"/>
      <c r="GUO5" s="132"/>
      <c r="GUP5" s="132"/>
      <c r="GUQ5" s="132"/>
      <c r="GUR5" s="132"/>
      <c r="GUS5" s="132"/>
      <c r="GUT5" s="132"/>
      <c r="GUU5" s="133"/>
      <c r="GUV5" s="133"/>
      <c r="GUW5" s="133"/>
      <c r="GUX5" s="133"/>
      <c r="GUY5" s="133"/>
      <c r="GUZ5" s="133"/>
      <c r="GVA5" s="133"/>
      <c r="GVB5" s="133"/>
      <c r="GVC5" s="133"/>
      <c r="GVD5" s="133"/>
      <c r="GVE5" s="133"/>
      <c r="GVF5" s="133"/>
      <c r="GVG5" s="133"/>
      <c r="GVH5" s="133"/>
      <c r="GVI5" s="133"/>
      <c r="GVJ5" s="133"/>
      <c r="GVK5" s="133"/>
      <c r="GVL5" s="133"/>
      <c r="GVM5" s="133"/>
      <c r="GVN5" s="133"/>
      <c r="GVO5" s="132"/>
      <c r="GVP5" s="132"/>
      <c r="GVQ5" s="132"/>
      <c r="GVR5" s="132"/>
      <c r="GVS5" s="132"/>
      <c r="GVT5" s="132"/>
      <c r="GVU5" s="132"/>
      <c r="GVV5" s="132"/>
      <c r="GVW5" s="132"/>
      <c r="GVX5" s="132"/>
      <c r="GVY5" s="132"/>
      <c r="GVZ5" s="132"/>
      <c r="GWA5" s="132"/>
      <c r="GWB5" s="132"/>
      <c r="GWC5" s="132"/>
      <c r="GWD5" s="132"/>
      <c r="GWE5" s="132"/>
      <c r="GWF5" s="132"/>
      <c r="GWG5" s="133"/>
      <c r="GWH5" s="133"/>
      <c r="GWI5" s="133"/>
      <c r="GWJ5" s="133"/>
      <c r="GWK5" s="133"/>
      <c r="GWL5" s="133"/>
      <c r="GWM5" s="133"/>
      <c r="GWN5" s="133"/>
      <c r="GWO5" s="133"/>
      <c r="GWP5" s="133"/>
      <c r="GWQ5" s="133"/>
      <c r="GWR5" s="133"/>
      <c r="GWS5" s="133"/>
      <c r="GWT5" s="133"/>
      <c r="GWU5" s="133"/>
      <c r="GWV5" s="133"/>
      <c r="GWW5" s="133"/>
      <c r="GWX5" s="133"/>
      <c r="GWY5" s="133"/>
      <c r="GWZ5" s="133"/>
      <c r="GXA5" s="132"/>
      <c r="GXB5" s="132"/>
      <c r="GXC5" s="132"/>
      <c r="GXD5" s="132"/>
      <c r="GXE5" s="132"/>
      <c r="GXF5" s="132"/>
      <c r="GXG5" s="132"/>
      <c r="GXH5" s="132"/>
      <c r="GXI5" s="132"/>
      <c r="GXJ5" s="132"/>
      <c r="GXK5" s="132"/>
      <c r="GXL5" s="132"/>
      <c r="GXM5" s="132"/>
      <c r="GXN5" s="132"/>
      <c r="GXO5" s="132"/>
      <c r="GXP5" s="132"/>
      <c r="GXQ5" s="132"/>
      <c r="GXR5" s="132"/>
      <c r="GXS5" s="133"/>
      <c r="GXT5" s="133"/>
      <c r="GXU5" s="133"/>
      <c r="GXV5" s="133"/>
      <c r="GXW5" s="133"/>
      <c r="GXX5" s="133"/>
      <c r="GXY5" s="133"/>
      <c r="GXZ5" s="133"/>
      <c r="GYA5" s="133"/>
      <c r="GYB5" s="133"/>
      <c r="GYC5" s="133"/>
      <c r="GYD5" s="133"/>
      <c r="GYE5" s="133"/>
      <c r="GYF5" s="133"/>
      <c r="GYG5" s="133"/>
      <c r="GYH5" s="133"/>
      <c r="GYI5" s="133"/>
      <c r="GYJ5" s="133"/>
      <c r="GYK5" s="133"/>
      <c r="GYL5" s="133"/>
      <c r="GYM5" s="132"/>
      <c r="GYN5" s="132"/>
      <c r="GYO5" s="132"/>
      <c r="GYP5" s="132"/>
      <c r="GYQ5" s="132"/>
      <c r="GYR5" s="132"/>
      <c r="GYS5" s="132"/>
      <c r="GYT5" s="132"/>
      <c r="GYU5" s="132"/>
      <c r="GYV5" s="132"/>
      <c r="GYW5" s="132"/>
      <c r="GYX5" s="132"/>
      <c r="GYY5" s="132"/>
      <c r="GYZ5" s="132"/>
      <c r="GZA5" s="132"/>
      <c r="GZB5" s="132"/>
      <c r="GZC5" s="132"/>
      <c r="GZD5" s="132"/>
      <c r="GZE5" s="133"/>
      <c r="GZF5" s="133"/>
      <c r="GZG5" s="133"/>
      <c r="GZH5" s="133"/>
      <c r="GZI5" s="133"/>
      <c r="GZJ5" s="133"/>
      <c r="GZK5" s="133"/>
      <c r="GZL5" s="133"/>
      <c r="GZM5" s="133"/>
      <c r="GZN5" s="133"/>
      <c r="GZO5" s="133"/>
      <c r="GZP5" s="133"/>
      <c r="GZQ5" s="133"/>
      <c r="GZR5" s="133"/>
      <c r="GZS5" s="133"/>
      <c r="GZT5" s="133"/>
      <c r="GZU5" s="133"/>
      <c r="GZV5" s="133"/>
      <c r="GZW5" s="133"/>
      <c r="GZX5" s="133"/>
      <c r="GZY5" s="132"/>
      <c r="GZZ5" s="132"/>
      <c r="HAA5" s="132"/>
      <c r="HAB5" s="132"/>
      <c r="HAC5" s="132"/>
      <c r="HAD5" s="132"/>
      <c r="HAE5" s="132"/>
      <c r="HAF5" s="132"/>
      <c r="HAG5" s="132"/>
      <c r="HAH5" s="132"/>
      <c r="HAI5" s="132"/>
      <c r="HAJ5" s="132"/>
      <c r="HAK5" s="132"/>
      <c r="HAL5" s="132"/>
      <c r="HAM5" s="132"/>
      <c r="HAN5" s="132"/>
      <c r="HAO5" s="132"/>
      <c r="HAP5" s="132"/>
      <c r="HAQ5" s="133"/>
      <c r="HAR5" s="133"/>
      <c r="HAS5" s="133"/>
      <c r="HAT5" s="133"/>
      <c r="HAU5" s="133"/>
      <c r="HAV5" s="133"/>
      <c r="HAW5" s="133"/>
      <c r="HAX5" s="133"/>
      <c r="HAY5" s="133"/>
      <c r="HAZ5" s="133"/>
      <c r="HBA5" s="133"/>
      <c r="HBB5" s="133"/>
      <c r="HBC5" s="133"/>
      <c r="HBD5" s="133"/>
      <c r="HBE5" s="133"/>
      <c r="HBF5" s="133"/>
      <c r="HBG5" s="133"/>
      <c r="HBH5" s="133"/>
      <c r="HBI5" s="133"/>
      <c r="HBJ5" s="133"/>
      <c r="HBK5" s="132"/>
      <c r="HBL5" s="132"/>
      <c r="HBM5" s="132"/>
      <c r="HBN5" s="132"/>
      <c r="HBO5" s="132"/>
      <c r="HBP5" s="132"/>
      <c r="HBQ5" s="132"/>
      <c r="HBR5" s="132"/>
      <c r="HBS5" s="132"/>
      <c r="HBT5" s="132"/>
      <c r="HBU5" s="132"/>
      <c r="HBV5" s="132"/>
      <c r="HBW5" s="132"/>
      <c r="HBX5" s="132"/>
      <c r="HBY5" s="132"/>
      <c r="HBZ5" s="132"/>
      <c r="HCA5" s="132"/>
      <c r="HCB5" s="132"/>
      <c r="HCC5" s="133"/>
      <c r="HCD5" s="133"/>
      <c r="HCE5" s="133"/>
      <c r="HCF5" s="133"/>
      <c r="HCG5" s="133"/>
      <c r="HCH5" s="133"/>
      <c r="HCI5" s="133"/>
      <c r="HCJ5" s="133"/>
      <c r="HCK5" s="133"/>
      <c r="HCL5" s="133"/>
      <c r="HCM5" s="133"/>
      <c r="HCN5" s="133"/>
      <c r="HCO5" s="133"/>
      <c r="HCP5" s="133"/>
      <c r="HCQ5" s="133"/>
      <c r="HCR5" s="133"/>
      <c r="HCS5" s="133"/>
      <c r="HCT5" s="133"/>
      <c r="HCU5" s="133"/>
      <c r="HCV5" s="133"/>
      <c r="HCW5" s="132"/>
      <c r="HCX5" s="132"/>
      <c r="HCY5" s="132"/>
      <c r="HCZ5" s="132"/>
      <c r="HDA5" s="132"/>
      <c r="HDB5" s="132"/>
      <c r="HDC5" s="132"/>
      <c r="HDD5" s="132"/>
      <c r="HDE5" s="132"/>
      <c r="HDF5" s="132"/>
      <c r="HDG5" s="132"/>
      <c r="HDH5" s="132"/>
      <c r="HDI5" s="132"/>
      <c r="HDJ5" s="132"/>
      <c r="HDK5" s="132"/>
      <c r="HDL5" s="132"/>
      <c r="HDM5" s="132"/>
      <c r="HDN5" s="132"/>
      <c r="HDO5" s="133"/>
      <c r="HDP5" s="133"/>
      <c r="HDQ5" s="133"/>
      <c r="HDR5" s="133"/>
      <c r="HDS5" s="133"/>
      <c r="HDT5" s="133"/>
      <c r="HDU5" s="133"/>
      <c r="HDV5" s="133"/>
      <c r="HDW5" s="133"/>
      <c r="HDX5" s="133"/>
      <c r="HDY5" s="133"/>
      <c r="HDZ5" s="133"/>
      <c r="HEA5" s="133"/>
      <c r="HEB5" s="133"/>
      <c r="HEC5" s="133"/>
      <c r="HED5" s="133"/>
      <c r="HEE5" s="133"/>
      <c r="HEF5" s="133"/>
      <c r="HEG5" s="133"/>
      <c r="HEH5" s="133"/>
      <c r="HEI5" s="132"/>
      <c r="HEJ5" s="132"/>
      <c r="HEK5" s="132"/>
      <c r="HEL5" s="132"/>
      <c r="HEM5" s="132"/>
      <c r="HEN5" s="132"/>
      <c r="HEO5" s="132"/>
      <c r="HEP5" s="132"/>
      <c r="HEQ5" s="132"/>
      <c r="HER5" s="132"/>
      <c r="HES5" s="132"/>
      <c r="HET5" s="132"/>
      <c r="HEU5" s="132"/>
      <c r="HEV5" s="132"/>
      <c r="HEW5" s="132"/>
      <c r="HEX5" s="132"/>
      <c r="HEY5" s="132"/>
      <c r="HEZ5" s="132"/>
      <c r="HFA5" s="133"/>
      <c r="HFB5" s="133"/>
      <c r="HFC5" s="133"/>
      <c r="HFD5" s="133"/>
      <c r="HFE5" s="133"/>
      <c r="HFF5" s="133"/>
      <c r="HFG5" s="133"/>
      <c r="HFH5" s="133"/>
      <c r="HFI5" s="133"/>
      <c r="HFJ5" s="133"/>
      <c r="HFK5" s="133"/>
      <c r="HFL5" s="133"/>
      <c r="HFM5" s="133"/>
      <c r="HFN5" s="133"/>
      <c r="HFO5" s="133"/>
      <c r="HFP5" s="133"/>
      <c r="HFQ5" s="133"/>
      <c r="HFR5" s="133"/>
      <c r="HFS5" s="133"/>
      <c r="HFT5" s="133"/>
      <c r="HFU5" s="132"/>
      <c r="HFV5" s="132"/>
      <c r="HFW5" s="132"/>
      <c r="HFX5" s="132"/>
      <c r="HFY5" s="132"/>
      <c r="HFZ5" s="132"/>
      <c r="HGA5" s="132"/>
      <c r="HGB5" s="132"/>
      <c r="HGC5" s="132"/>
      <c r="HGD5" s="132"/>
      <c r="HGE5" s="132"/>
      <c r="HGF5" s="132"/>
      <c r="HGG5" s="132"/>
      <c r="HGH5" s="132"/>
      <c r="HGI5" s="132"/>
      <c r="HGJ5" s="132"/>
      <c r="HGK5" s="132"/>
      <c r="HGL5" s="132"/>
      <c r="HGM5" s="133"/>
      <c r="HGN5" s="133"/>
      <c r="HGO5" s="133"/>
      <c r="HGP5" s="133"/>
      <c r="HGQ5" s="133"/>
      <c r="HGR5" s="133"/>
      <c r="HGS5" s="133"/>
      <c r="HGT5" s="133"/>
      <c r="HGU5" s="133"/>
      <c r="HGV5" s="133"/>
      <c r="HGW5" s="133"/>
      <c r="HGX5" s="133"/>
      <c r="HGY5" s="133"/>
      <c r="HGZ5" s="133"/>
      <c r="HHA5" s="133"/>
      <c r="HHB5" s="133"/>
      <c r="HHC5" s="133"/>
      <c r="HHD5" s="133"/>
      <c r="HHE5" s="133"/>
      <c r="HHF5" s="133"/>
      <c r="HHG5" s="132"/>
      <c r="HHH5" s="132"/>
      <c r="HHI5" s="132"/>
      <c r="HHJ5" s="132"/>
      <c r="HHK5" s="132"/>
      <c r="HHL5" s="132"/>
      <c r="HHM5" s="132"/>
      <c r="HHN5" s="132"/>
      <c r="HHO5" s="132"/>
      <c r="HHP5" s="132"/>
      <c r="HHQ5" s="132"/>
      <c r="HHR5" s="132"/>
      <c r="HHS5" s="132"/>
      <c r="HHT5" s="132"/>
      <c r="HHU5" s="132"/>
      <c r="HHV5" s="132"/>
      <c r="HHW5" s="132"/>
      <c r="HHX5" s="132"/>
      <c r="HHY5" s="133"/>
      <c r="HHZ5" s="133"/>
      <c r="HIA5" s="133"/>
      <c r="HIB5" s="133"/>
      <c r="HIC5" s="133"/>
      <c r="HID5" s="133"/>
      <c r="HIE5" s="133"/>
      <c r="HIF5" s="133"/>
      <c r="HIG5" s="133"/>
      <c r="HIH5" s="133"/>
      <c r="HII5" s="133"/>
      <c r="HIJ5" s="133"/>
      <c r="HIK5" s="133"/>
      <c r="HIL5" s="133"/>
      <c r="HIM5" s="133"/>
      <c r="HIN5" s="133"/>
      <c r="HIO5" s="133"/>
      <c r="HIP5" s="133"/>
      <c r="HIQ5" s="133"/>
      <c r="HIR5" s="133"/>
      <c r="HIS5" s="132"/>
      <c r="HIT5" s="132"/>
      <c r="HIU5" s="132"/>
      <c r="HIV5" s="132"/>
      <c r="HIW5" s="132"/>
      <c r="HIX5" s="132"/>
      <c r="HIY5" s="132"/>
      <c r="HIZ5" s="132"/>
      <c r="HJA5" s="132"/>
      <c r="HJB5" s="132"/>
      <c r="HJC5" s="132"/>
      <c r="HJD5" s="132"/>
      <c r="HJE5" s="132"/>
      <c r="HJF5" s="132"/>
      <c r="HJG5" s="132"/>
      <c r="HJH5" s="132"/>
      <c r="HJI5" s="132"/>
      <c r="HJJ5" s="132"/>
      <c r="HJK5" s="133"/>
      <c r="HJL5" s="133"/>
      <c r="HJM5" s="133"/>
      <c r="HJN5" s="133"/>
      <c r="HJO5" s="133"/>
      <c r="HJP5" s="133"/>
      <c r="HJQ5" s="133"/>
      <c r="HJR5" s="133"/>
      <c r="HJS5" s="133"/>
      <c r="HJT5" s="133"/>
      <c r="HJU5" s="133"/>
      <c r="HJV5" s="133"/>
      <c r="HJW5" s="133"/>
      <c r="HJX5" s="133"/>
      <c r="HJY5" s="133"/>
      <c r="HJZ5" s="133"/>
      <c r="HKA5" s="133"/>
      <c r="HKB5" s="133"/>
      <c r="HKC5" s="133"/>
      <c r="HKD5" s="133"/>
      <c r="HKE5" s="132"/>
      <c r="HKF5" s="132"/>
      <c r="HKG5" s="132"/>
      <c r="HKH5" s="132"/>
      <c r="HKI5" s="132"/>
      <c r="HKJ5" s="132"/>
      <c r="HKK5" s="132"/>
      <c r="HKL5" s="132"/>
      <c r="HKM5" s="132"/>
      <c r="HKN5" s="132"/>
      <c r="HKO5" s="132"/>
      <c r="HKP5" s="132"/>
      <c r="HKQ5" s="132"/>
      <c r="HKR5" s="132"/>
      <c r="HKS5" s="132"/>
      <c r="HKT5" s="132"/>
      <c r="HKU5" s="132"/>
      <c r="HKV5" s="132"/>
      <c r="HKW5" s="133"/>
      <c r="HKX5" s="133"/>
      <c r="HKY5" s="133"/>
      <c r="HKZ5" s="133"/>
      <c r="HLA5" s="133"/>
      <c r="HLB5" s="133"/>
      <c r="HLC5" s="133"/>
      <c r="HLD5" s="133"/>
      <c r="HLE5" s="133"/>
      <c r="HLF5" s="133"/>
      <c r="HLG5" s="133"/>
      <c r="HLH5" s="133"/>
      <c r="HLI5" s="133"/>
      <c r="HLJ5" s="133"/>
      <c r="HLK5" s="133"/>
      <c r="HLL5" s="133"/>
      <c r="HLM5" s="133"/>
      <c r="HLN5" s="133"/>
      <c r="HLO5" s="133"/>
      <c r="HLP5" s="133"/>
      <c r="HLQ5" s="132"/>
      <c r="HLR5" s="132"/>
      <c r="HLS5" s="132"/>
      <c r="HLT5" s="132"/>
      <c r="HLU5" s="132"/>
      <c r="HLV5" s="132"/>
      <c r="HLW5" s="132"/>
      <c r="HLX5" s="132"/>
      <c r="HLY5" s="132"/>
      <c r="HLZ5" s="132"/>
      <c r="HMA5" s="132"/>
      <c r="HMB5" s="132"/>
      <c r="HMC5" s="132"/>
      <c r="HMD5" s="132"/>
      <c r="HME5" s="132"/>
      <c r="HMF5" s="132"/>
      <c r="HMG5" s="132"/>
      <c r="HMH5" s="132"/>
      <c r="HMI5" s="133"/>
      <c r="HMJ5" s="133"/>
      <c r="HMK5" s="133"/>
      <c r="HML5" s="133"/>
      <c r="HMM5" s="133"/>
      <c r="HMN5" s="133"/>
      <c r="HMO5" s="133"/>
      <c r="HMP5" s="133"/>
      <c r="HMQ5" s="133"/>
      <c r="HMR5" s="133"/>
      <c r="HMS5" s="133"/>
      <c r="HMT5" s="133"/>
      <c r="HMU5" s="133"/>
      <c r="HMV5" s="133"/>
      <c r="HMW5" s="133"/>
      <c r="HMX5" s="133"/>
      <c r="HMY5" s="133"/>
      <c r="HMZ5" s="133"/>
      <c r="HNA5" s="133"/>
      <c r="HNB5" s="133"/>
      <c r="HNC5" s="132"/>
      <c r="HND5" s="132"/>
      <c r="HNE5" s="132"/>
      <c r="HNF5" s="132"/>
      <c r="HNG5" s="132"/>
      <c r="HNH5" s="132"/>
      <c r="HNI5" s="132"/>
      <c r="HNJ5" s="132"/>
      <c r="HNK5" s="132"/>
      <c r="HNL5" s="132"/>
      <c r="HNM5" s="132"/>
      <c r="HNN5" s="132"/>
      <c r="HNO5" s="132"/>
      <c r="HNP5" s="132"/>
      <c r="HNQ5" s="132"/>
      <c r="HNR5" s="132"/>
      <c r="HNS5" s="132"/>
      <c r="HNT5" s="132"/>
      <c r="HNU5" s="133"/>
      <c r="HNV5" s="133"/>
      <c r="HNW5" s="133"/>
      <c r="HNX5" s="133"/>
      <c r="HNY5" s="133"/>
      <c r="HNZ5" s="133"/>
      <c r="HOA5" s="133"/>
      <c r="HOB5" s="133"/>
      <c r="HOC5" s="133"/>
      <c r="HOD5" s="133"/>
      <c r="HOE5" s="133"/>
      <c r="HOF5" s="133"/>
      <c r="HOG5" s="133"/>
      <c r="HOH5" s="133"/>
      <c r="HOI5" s="133"/>
      <c r="HOJ5" s="133"/>
      <c r="HOK5" s="133"/>
      <c r="HOL5" s="133"/>
      <c r="HOM5" s="133"/>
      <c r="HON5" s="133"/>
      <c r="HOO5" s="132"/>
      <c r="HOP5" s="132"/>
      <c r="HOQ5" s="132"/>
      <c r="HOR5" s="132"/>
      <c r="HOS5" s="132"/>
      <c r="HOT5" s="132"/>
      <c r="HOU5" s="132"/>
      <c r="HOV5" s="132"/>
      <c r="HOW5" s="132"/>
      <c r="HOX5" s="132"/>
      <c r="HOY5" s="132"/>
      <c r="HOZ5" s="132"/>
      <c r="HPA5" s="132"/>
      <c r="HPB5" s="132"/>
      <c r="HPC5" s="132"/>
      <c r="HPD5" s="132"/>
      <c r="HPE5" s="132"/>
      <c r="HPF5" s="132"/>
      <c r="HPG5" s="133"/>
      <c r="HPH5" s="133"/>
      <c r="HPI5" s="133"/>
      <c r="HPJ5" s="133"/>
      <c r="HPK5" s="133"/>
      <c r="HPL5" s="133"/>
      <c r="HPM5" s="133"/>
      <c r="HPN5" s="133"/>
      <c r="HPO5" s="133"/>
      <c r="HPP5" s="133"/>
      <c r="HPQ5" s="133"/>
      <c r="HPR5" s="133"/>
      <c r="HPS5" s="133"/>
      <c r="HPT5" s="133"/>
      <c r="HPU5" s="133"/>
      <c r="HPV5" s="133"/>
      <c r="HPW5" s="133"/>
      <c r="HPX5" s="133"/>
      <c r="HPY5" s="133"/>
      <c r="HPZ5" s="133"/>
      <c r="HQA5" s="132"/>
      <c r="HQB5" s="132"/>
      <c r="HQC5" s="132"/>
      <c r="HQD5" s="132"/>
      <c r="HQE5" s="132"/>
      <c r="HQF5" s="132"/>
      <c r="HQG5" s="132"/>
      <c r="HQH5" s="132"/>
      <c r="HQI5" s="132"/>
      <c r="HQJ5" s="132"/>
      <c r="HQK5" s="132"/>
      <c r="HQL5" s="132"/>
      <c r="HQM5" s="132"/>
      <c r="HQN5" s="132"/>
      <c r="HQO5" s="132"/>
      <c r="HQP5" s="132"/>
      <c r="HQQ5" s="132"/>
      <c r="HQR5" s="132"/>
      <c r="HQS5" s="133"/>
      <c r="HQT5" s="133"/>
      <c r="HQU5" s="133"/>
      <c r="HQV5" s="133"/>
      <c r="HQW5" s="133"/>
      <c r="HQX5" s="133"/>
      <c r="HQY5" s="133"/>
      <c r="HQZ5" s="133"/>
      <c r="HRA5" s="133"/>
      <c r="HRB5" s="133"/>
      <c r="HRC5" s="133"/>
      <c r="HRD5" s="133"/>
      <c r="HRE5" s="133"/>
      <c r="HRF5" s="133"/>
      <c r="HRG5" s="133"/>
      <c r="HRH5" s="133"/>
      <c r="HRI5" s="133"/>
      <c r="HRJ5" s="133"/>
      <c r="HRK5" s="133"/>
      <c r="HRL5" s="133"/>
      <c r="HRM5" s="132"/>
      <c r="HRN5" s="132"/>
      <c r="HRO5" s="132"/>
      <c r="HRP5" s="132"/>
      <c r="HRQ5" s="132"/>
      <c r="HRR5" s="132"/>
      <c r="HRS5" s="132"/>
      <c r="HRT5" s="132"/>
      <c r="HRU5" s="132"/>
      <c r="HRV5" s="132"/>
      <c r="HRW5" s="132"/>
      <c r="HRX5" s="132"/>
      <c r="HRY5" s="132"/>
      <c r="HRZ5" s="132"/>
      <c r="HSA5" s="132"/>
      <c r="HSB5" s="132"/>
      <c r="HSC5" s="132"/>
      <c r="HSD5" s="132"/>
      <c r="HSE5" s="133"/>
      <c r="HSF5" s="133"/>
      <c r="HSG5" s="133"/>
      <c r="HSH5" s="133"/>
      <c r="HSI5" s="133"/>
      <c r="HSJ5" s="133"/>
      <c r="HSK5" s="133"/>
      <c r="HSL5" s="133"/>
      <c r="HSM5" s="133"/>
      <c r="HSN5" s="133"/>
      <c r="HSO5" s="133"/>
      <c r="HSP5" s="133"/>
      <c r="HSQ5" s="133"/>
      <c r="HSR5" s="133"/>
      <c r="HSS5" s="133"/>
      <c r="HST5" s="133"/>
      <c r="HSU5" s="133"/>
      <c r="HSV5" s="133"/>
      <c r="HSW5" s="133"/>
      <c r="HSX5" s="133"/>
      <c r="HSY5" s="132"/>
      <c r="HSZ5" s="132"/>
      <c r="HTA5" s="132"/>
      <c r="HTB5" s="132"/>
      <c r="HTC5" s="132"/>
      <c r="HTD5" s="132"/>
      <c r="HTE5" s="132"/>
      <c r="HTF5" s="132"/>
      <c r="HTG5" s="132"/>
      <c r="HTH5" s="132"/>
      <c r="HTI5" s="132"/>
      <c r="HTJ5" s="132"/>
      <c r="HTK5" s="132"/>
      <c r="HTL5" s="132"/>
      <c r="HTM5" s="132"/>
      <c r="HTN5" s="132"/>
      <c r="HTO5" s="132"/>
      <c r="HTP5" s="132"/>
      <c r="HTQ5" s="133"/>
      <c r="HTR5" s="133"/>
      <c r="HTS5" s="133"/>
      <c r="HTT5" s="133"/>
      <c r="HTU5" s="133"/>
      <c r="HTV5" s="133"/>
      <c r="HTW5" s="133"/>
      <c r="HTX5" s="133"/>
      <c r="HTY5" s="133"/>
      <c r="HTZ5" s="133"/>
      <c r="HUA5" s="133"/>
      <c r="HUB5" s="133"/>
      <c r="HUC5" s="133"/>
      <c r="HUD5" s="133"/>
      <c r="HUE5" s="133"/>
      <c r="HUF5" s="133"/>
      <c r="HUG5" s="133"/>
      <c r="HUH5" s="133"/>
      <c r="HUI5" s="133"/>
      <c r="HUJ5" s="133"/>
      <c r="HUK5" s="132"/>
      <c r="HUL5" s="132"/>
      <c r="HUM5" s="132"/>
      <c r="HUN5" s="132"/>
      <c r="HUO5" s="132"/>
      <c r="HUP5" s="132"/>
      <c r="HUQ5" s="132"/>
      <c r="HUR5" s="132"/>
      <c r="HUS5" s="132"/>
      <c r="HUT5" s="132"/>
      <c r="HUU5" s="132"/>
      <c r="HUV5" s="132"/>
      <c r="HUW5" s="132"/>
      <c r="HUX5" s="132"/>
      <c r="HUY5" s="132"/>
      <c r="HUZ5" s="132"/>
      <c r="HVA5" s="132"/>
      <c r="HVB5" s="132"/>
      <c r="HVC5" s="133"/>
      <c r="HVD5" s="133"/>
      <c r="HVE5" s="133"/>
      <c r="HVF5" s="133"/>
      <c r="HVG5" s="133"/>
      <c r="HVH5" s="133"/>
      <c r="HVI5" s="133"/>
      <c r="HVJ5" s="133"/>
      <c r="HVK5" s="133"/>
      <c r="HVL5" s="133"/>
      <c r="HVM5" s="133"/>
      <c r="HVN5" s="133"/>
      <c r="HVO5" s="133"/>
      <c r="HVP5" s="133"/>
      <c r="HVQ5" s="133"/>
      <c r="HVR5" s="133"/>
      <c r="HVS5" s="133"/>
      <c r="HVT5" s="133"/>
      <c r="HVU5" s="133"/>
      <c r="HVV5" s="133"/>
      <c r="HVW5" s="132"/>
      <c r="HVX5" s="132"/>
      <c r="HVY5" s="132"/>
      <c r="HVZ5" s="132"/>
      <c r="HWA5" s="132"/>
      <c r="HWB5" s="132"/>
      <c r="HWC5" s="132"/>
      <c r="HWD5" s="132"/>
      <c r="HWE5" s="132"/>
      <c r="HWF5" s="132"/>
      <c r="HWG5" s="132"/>
      <c r="HWH5" s="132"/>
      <c r="HWI5" s="132"/>
      <c r="HWJ5" s="132"/>
      <c r="HWK5" s="132"/>
      <c r="HWL5" s="132"/>
      <c r="HWM5" s="132"/>
      <c r="HWN5" s="132"/>
      <c r="HWO5" s="133"/>
      <c r="HWP5" s="133"/>
      <c r="HWQ5" s="133"/>
      <c r="HWR5" s="133"/>
      <c r="HWS5" s="133"/>
      <c r="HWT5" s="133"/>
      <c r="HWU5" s="133"/>
      <c r="HWV5" s="133"/>
      <c r="HWW5" s="133"/>
      <c r="HWX5" s="133"/>
      <c r="HWY5" s="133"/>
      <c r="HWZ5" s="133"/>
      <c r="HXA5" s="133"/>
      <c r="HXB5" s="133"/>
      <c r="HXC5" s="133"/>
      <c r="HXD5" s="133"/>
      <c r="HXE5" s="133"/>
      <c r="HXF5" s="133"/>
      <c r="HXG5" s="133"/>
      <c r="HXH5" s="133"/>
      <c r="HXI5" s="132"/>
      <c r="HXJ5" s="132"/>
      <c r="HXK5" s="132"/>
      <c r="HXL5" s="132"/>
      <c r="HXM5" s="132"/>
      <c r="HXN5" s="132"/>
      <c r="HXO5" s="132"/>
      <c r="HXP5" s="132"/>
      <c r="HXQ5" s="132"/>
      <c r="HXR5" s="132"/>
      <c r="HXS5" s="132"/>
      <c r="HXT5" s="132"/>
      <c r="HXU5" s="132"/>
      <c r="HXV5" s="132"/>
      <c r="HXW5" s="132"/>
      <c r="HXX5" s="132"/>
      <c r="HXY5" s="132"/>
      <c r="HXZ5" s="132"/>
      <c r="HYA5" s="133"/>
      <c r="HYB5" s="133"/>
      <c r="HYC5" s="133"/>
      <c r="HYD5" s="133"/>
      <c r="HYE5" s="133"/>
      <c r="HYF5" s="133"/>
      <c r="HYG5" s="133"/>
      <c r="HYH5" s="133"/>
      <c r="HYI5" s="133"/>
      <c r="HYJ5" s="133"/>
      <c r="HYK5" s="133"/>
      <c r="HYL5" s="133"/>
      <c r="HYM5" s="133"/>
      <c r="HYN5" s="133"/>
      <c r="HYO5" s="133"/>
      <c r="HYP5" s="133"/>
      <c r="HYQ5" s="133"/>
      <c r="HYR5" s="133"/>
      <c r="HYS5" s="133"/>
      <c r="HYT5" s="133"/>
      <c r="HYU5" s="132"/>
      <c r="HYV5" s="132"/>
      <c r="HYW5" s="132"/>
      <c r="HYX5" s="132"/>
      <c r="HYY5" s="132"/>
      <c r="HYZ5" s="132"/>
      <c r="HZA5" s="132"/>
      <c r="HZB5" s="132"/>
      <c r="HZC5" s="132"/>
      <c r="HZD5" s="132"/>
      <c r="HZE5" s="132"/>
      <c r="HZF5" s="132"/>
      <c r="HZG5" s="132"/>
      <c r="HZH5" s="132"/>
      <c r="HZI5" s="132"/>
      <c r="HZJ5" s="132"/>
      <c r="HZK5" s="132"/>
      <c r="HZL5" s="132"/>
      <c r="HZM5" s="133"/>
      <c r="HZN5" s="133"/>
      <c r="HZO5" s="133"/>
      <c r="HZP5" s="133"/>
      <c r="HZQ5" s="133"/>
      <c r="HZR5" s="133"/>
      <c r="HZS5" s="133"/>
      <c r="HZT5" s="133"/>
      <c r="HZU5" s="133"/>
      <c r="HZV5" s="133"/>
      <c r="HZW5" s="133"/>
      <c r="HZX5" s="133"/>
      <c r="HZY5" s="133"/>
      <c r="HZZ5" s="133"/>
      <c r="IAA5" s="133"/>
      <c r="IAB5" s="133"/>
      <c r="IAC5" s="133"/>
      <c r="IAD5" s="133"/>
      <c r="IAE5" s="133"/>
      <c r="IAF5" s="133"/>
      <c r="IAG5" s="132"/>
      <c r="IAH5" s="132"/>
      <c r="IAI5" s="132"/>
      <c r="IAJ5" s="132"/>
      <c r="IAK5" s="132"/>
      <c r="IAL5" s="132"/>
      <c r="IAM5" s="132"/>
      <c r="IAN5" s="132"/>
      <c r="IAO5" s="132"/>
      <c r="IAP5" s="132"/>
      <c r="IAQ5" s="132"/>
      <c r="IAR5" s="132"/>
      <c r="IAS5" s="132"/>
      <c r="IAT5" s="132"/>
      <c r="IAU5" s="132"/>
      <c r="IAV5" s="132"/>
      <c r="IAW5" s="132"/>
      <c r="IAX5" s="132"/>
      <c r="IAY5" s="133"/>
      <c r="IAZ5" s="133"/>
      <c r="IBA5" s="133"/>
      <c r="IBB5" s="133"/>
      <c r="IBC5" s="133"/>
      <c r="IBD5" s="133"/>
      <c r="IBE5" s="133"/>
      <c r="IBF5" s="133"/>
      <c r="IBG5" s="133"/>
      <c r="IBH5" s="133"/>
      <c r="IBI5" s="133"/>
      <c r="IBJ5" s="133"/>
      <c r="IBK5" s="133"/>
      <c r="IBL5" s="133"/>
      <c r="IBM5" s="133"/>
      <c r="IBN5" s="133"/>
      <c r="IBO5" s="133"/>
      <c r="IBP5" s="133"/>
      <c r="IBQ5" s="133"/>
      <c r="IBR5" s="133"/>
      <c r="IBS5" s="132"/>
      <c r="IBT5" s="132"/>
      <c r="IBU5" s="132"/>
      <c r="IBV5" s="132"/>
      <c r="IBW5" s="132"/>
      <c r="IBX5" s="132"/>
      <c r="IBY5" s="132"/>
      <c r="IBZ5" s="132"/>
      <c r="ICA5" s="132"/>
      <c r="ICB5" s="132"/>
      <c r="ICC5" s="132"/>
      <c r="ICD5" s="132"/>
      <c r="ICE5" s="132"/>
      <c r="ICF5" s="132"/>
      <c r="ICG5" s="132"/>
      <c r="ICH5" s="132"/>
      <c r="ICI5" s="132"/>
      <c r="ICJ5" s="132"/>
      <c r="ICK5" s="133"/>
      <c r="ICL5" s="133"/>
      <c r="ICM5" s="133"/>
      <c r="ICN5" s="133"/>
      <c r="ICO5" s="133"/>
      <c r="ICP5" s="133"/>
      <c r="ICQ5" s="133"/>
      <c r="ICR5" s="133"/>
      <c r="ICS5" s="133"/>
      <c r="ICT5" s="133"/>
      <c r="ICU5" s="133"/>
      <c r="ICV5" s="133"/>
      <c r="ICW5" s="133"/>
      <c r="ICX5" s="133"/>
      <c r="ICY5" s="133"/>
      <c r="ICZ5" s="133"/>
      <c r="IDA5" s="133"/>
      <c r="IDB5" s="133"/>
      <c r="IDC5" s="133"/>
      <c r="IDD5" s="133"/>
      <c r="IDE5" s="132"/>
      <c r="IDF5" s="132"/>
      <c r="IDG5" s="132"/>
      <c r="IDH5" s="132"/>
      <c r="IDI5" s="132"/>
      <c r="IDJ5" s="132"/>
      <c r="IDK5" s="132"/>
      <c r="IDL5" s="132"/>
      <c r="IDM5" s="132"/>
      <c r="IDN5" s="132"/>
      <c r="IDO5" s="132"/>
      <c r="IDP5" s="132"/>
      <c r="IDQ5" s="132"/>
      <c r="IDR5" s="132"/>
      <c r="IDS5" s="132"/>
      <c r="IDT5" s="132"/>
      <c r="IDU5" s="132"/>
      <c r="IDV5" s="132"/>
      <c r="IDW5" s="133"/>
      <c r="IDX5" s="133"/>
      <c r="IDY5" s="133"/>
      <c r="IDZ5" s="133"/>
      <c r="IEA5" s="133"/>
      <c r="IEB5" s="133"/>
      <c r="IEC5" s="133"/>
      <c r="IED5" s="133"/>
      <c r="IEE5" s="133"/>
      <c r="IEF5" s="133"/>
      <c r="IEG5" s="133"/>
      <c r="IEH5" s="133"/>
      <c r="IEI5" s="133"/>
      <c r="IEJ5" s="133"/>
      <c r="IEK5" s="133"/>
      <c r="IEL5" s="133"/>
      <c r="IEM5" s="133"/>
      <c r="IEN5" s="133"/>
      <c r="IEO5" s="133"/>
      <c r="IEP5" s="133"/>
      <c r="IEQ5" s="132"/>
      <c r="IER5" s="132"/>
      <c r="IES5" s="132"/>
      <c r="IET5" s="132"/>
      <c r="IEU5" s="132"/>
      <c r="IEV5" s="132"/>
      <c r="IEW5" s="132"/>
      <c r="IEX5" s="132"/>
      <c r="IEY5" s="132"/>
      <c r="IEZ5" s="132"/>
      <c r="IFA5" s="132"/>
      <c r="IFB5" s="132"/>
      <c r="IFC5" s="132"/>
      <c r="IFD5" s="132"/>
      <c r="IFE5" s="132"/>
      <c r="IFF5" s="132"/>
      <c r="IFG5" s="132"/>
      <c r="IFH5" s="132"/>
      <c r="IFI5" s="133"/>
      <c r="IFJ5" s="133"/>
      <c r="IFK5" s="133"/>
      <c r="IFL5" s="133"/>
      <c r="IFM5" s="133"/>
      <c r="IFN5" s="133"/>
      <c r="IFO5" s="133"/>
      <c r="IFP5" s="133"/>
      <c r="IFQ5" s="133"/>
      <c r="IFR5" s="133"/>
      <c r="IFS5" s="133"/>
      <c r="IFT5" s="133"/>
      <c r="IFU5" s="133"/>
      <c r="IFV5" s="133"/>
      <c r="IFW5" s="133"/>
      <c r="IFX5" s="133"/>
      <c r="IFY5" s="133"/>
      <c r="IFZ5" s="133"/>
      <c r="IGA5" s="133"/>
      <c r="IGB5" s="133"/>
      <c r="IGC5" s="132"/>
      <c r="IGD5" s="132"/>
      <c r="IGE5" s="132"/>
      <c r="IGF5" s="132"/>
      <c r="IGG5" s="132"/>
      <c r="IGH5" s="132"/>
      <c r="IGI5" s="132"/>
      <c r="IGJ5" s="132"/>
      <c r="IGK5" s="132"/>
      <c r="IGL5" s="132"/>
      <c r="IGM5" s="132"/>
      <c r="IGN5" s="132"/>
      <c r="IGO5" s="132"/>
      <c r="IGP5" s="132"/>
      <c r="IGQ5" s="132"/>
      <c r="IGR5" s="132"/>
      <c r="IGS5" s="132"/>
      <c r="IGT5" s="132"/>
      <c r="IGU5" s="133"/>
      <c r="IGV5" s="133"/>
      <c r="IGW5" s="133"/>
      <c r="IGX5" s="133"/>
      <c r="IGY5" s="133"/>
      <c r="IGZ5" s="133"/>
      <c r="IHA5" s="133"/>
      <c r="IHB5" s="133"/>
      <c r="IHC5" s="133"/>
      <c r="IHD5" s="133"/>
      <c r="IHE5" s="133"/>
      <c r="IHF5" s="133"/>
      <c r="IHG5" s="133"/>
      <c r="IHH5" s="133"/>
      <c r="IHI5" s="133"/>
      <c r="IHJ5" s="133"/>
      <c r="IHK5" s="133"/>
      <c r="IHL5" s="133"/>
      <c r="IHM5" s="133"/>
      <c r="IHN5" s="133"/>
      <c r="IHO5" s="132"/>
      <c r="IHP5" s="132"/>
      <c r="IHQ5" s="132"/>
      <c r="IHR5" s="132"/>
      <c r="IHS5" s="132"/>
      <c r="IHT5" s="132"/>
      <c r="IHU5" s="132"/>
      <c r="IHV5" s="132"/>
      <c r="IHW5" s="132"/>
      <c r="IHX5" s="132"/>
      <c r="IHY5" s="132"/>
      <c r="IHZ5" s="132"/>
      <c r="IIA5" s="132"/>
      <c r="IIB5" s="132"/>
      <c r="IIC5" s="132"/>
      <c r="IID5" s="132"/>
      <c r="IIE5" s="132"/>
      <c r="IIF5" s="132"/>
      <c r="IIG5" s="133"/>
      <c r="IIH5" s="133"/>
      <c r="III5" s="133"/>
      <c r="IIJ5" s="133"/>
      <c r="IIK5" s="133"/>
      <c r="IIL5" s="133"/>
      <c r="IIM5" s="133"/>
      <c r="IIN5" s="133"/>
      <c r="IIO5" s="133"/>
      <c r="IIP5" s="133"/>
      <c r="IIQ5" s="133"/>
      <c r="IIR5" s="133"/>
      <c r="IIS5" s="133"/>
      <c r="IIT5" s="133"/>
      <c r="IIU5" s="133"/>
      <c r="IIV5" s="133"/>
      <c r="IIW5" s="133"/>
      <c r="IIX5" s="133"/>
      <c r="IIY5" s="133"/>
      <c r="IIZ5" s="133"/>
      <c r="IJA5" s="132"/>
      <c r="IJB5" s="132"/>
      <c r="IJC5" s="132"/>
      <c r="IJD5" s="132"/>
      <c r="IJE5" s="132"/>
      <c r="IJF5" s="132"/>
      <c r="IJG5" s="132"/>
      <c r="IJH5" s="132"/>
      <c r="IJI5" s="132"/>
      <c r="IJJ5" s="132"/>
      <c r="IJK5" s="132"/>
      <c r="IJL5" s="132"/>
      <c r="IJM5" s="132"/>
      <c r="IJN5" s="132"/>
      <c r="IJO5" s="132"/>
      <c r="IJP5" s="132"/>
      <c r="IJQ5" s="132"/>
      <c r="IJR5" s="132"/>
      <c r="IJS5" s="133"/>
      <c r="IJT5" s="133"/>
      <c r="IJU5" s="133"/>
      <c r="IJV5" s="133"/>
      <c r="IJW5" s="133"/>
      <c r="IJX5" s="133"/>
      <c r="IJY5" s="133"/>
      <c r="IJZ5" s="133"/>
      <c r="IKA5" s="133"/>
      <c r="IKB5" s="133"/>
      <c r="IKC5" s="133"/>
      <c r="IKD5" s="133"/>
      <c r="IKE5" s="133"/>
      <c r="IKF5" s="133"/>
      <c r="IKG5" s="133"/>
      <c r="IKH5" s="133"/>
      <c r="IKI5" s="133"/>
      <c r="IKJ5" s="133"/>
      <c r="IKK5" s="133"/>
      <c r="IKL5" s="133"/>
      <c r="IKM5" s="132"/>
      <c r="IKN5" s="132"/>
      <c r="IKO5" s="132"/>
      <c r="IKP5" s="132"/>
      <c r="IKQ5" s="132"/>
      <c r="IKR5" s="132"/>
      <c r="IKS5" s="132"/>
      <c r="IKT5" s="132"/>
      <c r="IKU5" s="132"/>
      <c r="IKV5" s="132"/>
      <c r="IKW5" s="132"/>
      <c r="IKX5" s="132"/>
      <c r="IKY5" s="132"/>
      <c r="IKZ5" s="132"/>
      <c r="ILA5" s="132"/>
      <c r="ILB5" s="132"/>
      <c r="ILC5" s="132"/>
      <c r="ILD5" s="132"/>
      <c r="ILE5" s="133"/>
      <c r="ILF5" s="133"/>
      <c r="ILG5" s="133"/>
      <c r="ILH5" s="133"/>
      <c r="ILI5" s="133"/>
      <c r="ILJ5" s="133"/>
      <c r="ILK5" s="133"/>
      <c r="ILL5" s="133"/>
      <c r="ILM5" s="133"/>
      <c r="ILN5" s="133"/>
      <c r="ILO5" s="133"/>
      <c r="ILP5" s="133"/>
      <c r="ILQ5" s="133"/>
      <c r="ILR5" s="133"/>
      <c r="ILS5" s="133"/>
      <c r="ILT5" s="133"/>
      <c r="ILU5" s="133"/>
      <c r="ILV5" s="133"/>
      <c r="ILW5" s="133"/>
      <c r="ILX5" s="133"/>
      <c r="ILY5" s="132"/>
      <c r="ILZ5" s="132"/>
      <c r="IMA5" s="132"/>
      <c r="IMB5" s="132"/>
      <c r="IMC5" s="132"/>
      <c r="IMD5" s="132"/>
      <c r="IME5" s="132"/>
      <c r="IMF5" s="132"/>
      <c r="IMG5" s="132"/>
      <c r="IMH5" s="132"/>
      <c r="IMI5" s="132"/>
      <c r="IMJ5" s="132"/>
      <c r="IMK5" s="132"/>
      <c r="IML5" s="132"/>
      <c r="IMM5" s="132"/>
      <c r="IMN5" s="132"/>
      <c r="IMO5" s="132"/>
      <c r="IMP5" s="132"/>
      <c r="IMQ5" s="133"/>
      <c r="IMR5" s="133"/>
      <c r="IMS5" s="133"/>
      <c r="IMT5" s="133"/>
      <c r="IMU5" s="133"/>
      <c r="IMV5" s="133"/>
      <c r="IMW5" s="133"/>
      <c r="IMX5" s="133"/>
      <c r="IMY5" s="133"/>
      <c r="IMZ5" s="133"/>
      <c r="INA5" s="133"/>
      <c r="INB5" s="133"/>
      <c r="INC5" s="133"/>
      <c r="IND5" s="133"/>
      <c r="INE5" s="133"/>
      <c r="INF5" s="133"/>
      <c r="ING5" s="133"/>
      <c r="INH5" s="133"/>
      <c r="INI5" s="133"/>
      <c r="INJ5" s="133"/>
      <c r="INK5" s="132"/>
      <c r="INL5" s="132"/>
      <c r="INM5" s="132"/>
      <c r="INN5" s="132"/>
      <c r="INO5" s="132"/>
      <c r="INP5" s="132"/>
      <c r="INQ5" s="132"/>
      <c r="INR5" s="132"/>
      <c r="INS5" s="132"/>
      <c r="INT5" s="132"/>
      <c r="INU5" s="132"/>
      <c r="INV5" s="132"/>
      <c r="INW5" s="132"/>
      <c r="INX5" s="132"/>
      <c r="INY5" s="132"/>
      <c r="INZ5" s="132"/>
      <c r="IOA5" s="132"/>
      <c r="IOB5" s="132"/>
      <c r="IOC5" s="133"/>
      <c r="IOD5" s="133"/>
      <c r="IOE5" s="133"/>
      <c r="IOF5" s="133"/>
      <c r="IOG5" s="133"/>
      <c r="IOH5" s="133"/>
      <c r="IOI5" s="133"/>
      <c r="IOJ5" s="133"/>
      <c r="IOK5" s="133"/>
      <c r="IOL5" s="133"/>
      <c r="IOM5" s="133"/>
      <c r="ION5" s="133"/>
      <c r="IOO5" s="133"/>
      <c r="IOP5" s="133"/>
      <c r="IOQ5" s="133"/>
      <c r="IOR5" s="133"/>
      <c r="IOS5" s="133"/>
      <c r="IOT5" s="133"/>
      <c r="IOU5" s="133"/>
      <c r="IOV5" s="133"/>
      <c r="IOW5" s="132"/>
      <c r="IOX5" s="132"/>
      <c r="IOY5" s="132"/>
      <c r="IOZ5" s="132"/>
      <c r="IPA5" s="132"/>
      <c r="IPB5" s="132"/>
      <c r="IPC5" s="132"/>
      <c r="IPD5" s="132"/>
      <c r="IPE5" s="132"/>
      <c r="IPF5" s="132"/>
      <c r="IPG5" s="132"/>
      <c r="IPH5" s="132"/>
      <c r="IPI5" s="132"/>
      <c r="IPJ5" s="132"/>
      <c r="IPK5" s="132"/>
      <c r="IPL5" s="132"/>
      <c r="IPM5" s="132"/>
      <c r="IPN5" s="132"/>
      <c r="IPO5" s="133"/>
      <c r="IPP5" s="133"/>
      <c r="IPQ5" s="133"/>
      <c r="IPR5" s="133"/>
      <c r="IPS5" s="133"/>
      <c r="IPT5" s="133"/>
      <c r="IPU5" s="133"/>
      <c r="IPV5" s="133"/>
      <c r="IPW5" s="133"/>
      <c r="IPX5" s="133"/>
      <c r="IPY5" s="133"/>
      <c r="IPZ5" s="133"/>
      <c r="IQA5" s="133"/>
      <c r="IQB5" s="133"/>
      <c r="IQC5" s="133"/>
      <c r="IQD5" s="133"/>
      <c r="IQE5" s="133"/>
      <c r="IQF5" s="133"/>
      <c r="IQG5" s="133"/>
      <c r="IQH5" s="133"/>
      <c r="IQI5" s="132"/>
      <c r="IQJ5" s="132"/>
      <c r="IQK5" s="132"/>
      <c r="IQL5" s="132"/>
      <c r="IQM5" s="132"/>
      <c r="IQN5" s="132"/>
      <c r="IQO5" s="132"/>
      <c r="IQP5" s="132"/>
      <c r="IQQ5" s="132"/>
      <c r="IQR5" s="132"/>
      <c r="IQS5" s="132"/>
      <c r="IQT5" s="132"/>
      <c r="IQU5" s="132"/>
      <c r="IQV5" s="132"/>
      <c r="IQW5" s="132"/>
      <c r="IQX5" s="132"/>
      <c r="IQY5" s="132"/>
      <c r="IQZ5" s="132"/>
      <c r="IRA5" s="133"/>
      <c r="IRB5" s="133"/>
      <c r="IRC5" s="133"/>
      <c r="IRD5" s="133"/>
      <c r="IRE5" s="133"/>
      <c r="IRF5" s="133"/>
      <c r="IRG5" s="133"/>
      <c r="IRH5" s="133"/>
      <c r="IRI5" s="133"/>
      <c r="IRJ5" s="133"/>
      <c r="IRK5" s="133"/>
      <c r="IRL5" s="133"/>
      <c r="IRM5" s="133"/>
      <c r="IRN5" s="133"/>
      <c r="IRO5" s="133"/>
      <c r="IRP5" s="133"/>
      <c r="IRQ5" s="133"/>
      <c r="IRR5" s="133"/>
      <c r="IRS5" s="133"/>
      <c r="IRT5" s="133"/>
      <c r="IRU5" s="132"/>
      <c r="IRV5" s="132"/>
      <c r="IRW5" s="132"/>
      <c r="IRX5" s="132"/>
      <c r="IRY5" s="132"/>
      <c r="IRZ5" s="132"/>
      <c r="ISA5" s="132"/>
      <c r="ISB5" s="132"/>
      <c r="ISC5" s="132"/>
      <c r="ISD5" s="132"/>
      <c r="ISE5" s="132"/>
      <c r="ISF5" s="132"/>
      <c r="ISG5" s="132"/>
      <c r="ISH5" s="132"/>
      <c r="ISI5" s="132"/>
      <c r="ISJ5" s="132"/>
      <c r="ISK5" s="132"/>
      <c r="ISL5" s="132"/>
      <c r="ISM5" s="133"/>
      <c r="ISN5" s="133"/>
      <c r="ISO5" s="133"/>
      <c r="ISP5" s="133"/>
      <c r="ISQ5" s="133"/>
      <c r="ISR5" s="133"/>
      <c r="ISS5" s="133"/>
      <c r="IST5" s="133"/>
      <c r="ISU5" s="133"/>
      <c r="ISV5" s="133"/>
      <c r="ISW5" s="133"/>
      <c r="ISX5" s="133"/>
      <c r="ISY5" s="133"/>
      <c r="ISZ5" s="133"/>
      <c r="ITA5" s="133"/>
      <c r="ITB5" s="133"/>
      <c r="ITC5" s="133"/>
      <c r="ITD5" s="133"/>
      <c r="ITE5" s="133"/>
      <c r="ITF5" s="133"/>
      <c r="ITG5" s="132"/>
      <c r="ITH5" s="132"/>
      <c r="ITI5" s="132"/>
      <c r="ITJ5" s="132"/>
      <c r="ITK5" s="132"/>
      <c r="ITL5" s="132"/>
      <c r="ITM5" s="132"/>
      <c r="ITN5" s="132"/>
      <c r="ITO5" s="132"/>
      <c r="ITP5" s="132"/>
      <c r="ITQ5" s="132"/>
      <c r="ITR5" s="132"/>
      <c r="ITS5" s="132"/>
      <c r="ITT5" s="132"/>
      <c r="ITU5" s="132"/>
      <c r="ITV5" s="132"/>
      <c r="ITW5" s="132"/>
      <c r="ITX5" s="132"/>
      <c r="ITY5" s="133"/>
      <c r="ITZ5" s="133"/>
      <c r="IUA5" s="133"/>
      <c r="IUB5" s="133"/>
      <c r="IUC5" s="133"/>
      <c r="IUD5" s="133"/>
      <c r="IUE5" s="133"/>
      <c r="IUF5" s="133"/>
      <c r="IUG5" s="133"/>
      <c r="IUH5" s="133"/>
      <c r="IUI5" s="133"/>
      <c r="IUJ5" s="133"/>
      <c r="IUK5" s="133"/>
      <c r="IUL5" s="133"/>
      <c r="IUM5" s="133"/>
      <c r="IUN5" s="133"/>
      <c r="IUO5" s="133"/>
      <c r="IUP5" s="133"/>
      <c r="IUQ5" s="133"/>
      <c r="IUR5" s="133"/>
      <c r="IUS5" s="132"/>
      <c r="IUT5" s="132"/>
      <c r="IUU5" s="132"/>
      <c r="IUV5" s="132"/>
      <c r="IUW5" s="132"/>
      <c r="IUX5" s="132"/>
      <c r="IUY5" s="132"/>
      <c r="IUZ5" s="132"/>
      <c r="IVA5" s="132"/>
      <c r="IVB5" s="132"/>
      <c r="IVC5" s="132"/>
      <c r="IVD5" s="132"/>
      <c r="IVE5" s="132"/>
      <c r="IVF5" s="132"/>
      <c r="IVG5" s="132"/>
      <c r="IVH5" s="132"/>
      <c r="IVI5" s="132"/>
      <c r="IVJ5" s="132"/>
      <c r="IVK5" s="133"/>
      <c r="IVL5" s="133"/>
      <c r="IVM5" s="133"/>
      <c r="IVN5" s="133"/>
      <c r="IVO5" s="133"/>
      <c r="IVP5" s="133"/>
      <c r="IVQ5" s="133"/>
      <c r="IVR5" s="133"/>
      <c r="IVS5" s="133"/>
      <c r="IVT5" s="133"/>
      <c r="IVU5" s="133"/>
      <c r="IVV5" s="133"/>
      <c r="IVW5" s="133"/>
      <c r="IVX5" s="133"/>
      <c r="IVY5" s="133"/>
      <c r="IVZ5" s="133"/>
      <c r="IWA5" s="133"/>
      <c r="IWB5" s="133"/>
      <c r="IWC5" s="133"/>
      <c r="IWD5" s="133"/>
      <c r="IWE5" s="132"/>
      <c r="IWF5" s="132"/>
      <c r="IWG5" s="132"/>
      <c r="IWH5" s="132"/>
      <c r="IWI5" s="132"/>
      <c r="IWJ5" s="132"/>
      <c r="IWK5" s="132"/>
      <c r="IWL5" s="132"/>
      <c r="IWM5" s="132"/>
      <c r="IWN5" s="132"/>
      <c r="IWO5" s="132"/>
      <c r="IWP5" s="132"/>
      <c r="IWQ5" s="132"/>
      <c r="IWR5" s="132"/>
      <c r="IWS5" s="132"/>
      <c r="IWT5" s="132"/>
      <c r="IWU5" s="132"/>
      <c r="IWV5" s="132"/>
      <c r="IWW5" s="133"/>
      <c r="IWX5" s="133"/>
      <c r="IWY5" s="133"/>
      <c r="IWZ5" s="133"/>
      <c r="IXA5" s="133"/>
      <c r="IXB5" s="133"/>
      <c r="IXC5" s="133"/>
      <c r="IXD5" s="133"/>
      <c r="IXE5" s="133"/>
      <c r="IXF5" s="133"/>
      <c r="IXG5" s="133"/>
      <c r="IXH5" s="133"/>
      <c r="IXI5" s="133"/>
      <c r="IXJ5" s="133"/>
      <c r="IXK5" s="133"/>
      <c r="IXL5" s="133"/>
      <c r="IXM5" s="133"/>
      <c r="IXN5" s="133"/>
      <c r="IXO5" s="133"/>
      <c r="IXP5" s="133"/>
      <c r="IXQ5" s="132"/>
      <c r="IXR5" s="132"/>
      <c r="IXS5" s="132"/>
      <c r="IXT5" s="132"/>
      <c r="IXU5" s="132"/>
      <c r="IXV5" s="132"/>
      <c r="IXW5" s="132"/>
      <c r="IXX5" s="132"/>
      <c r="IXY5" s="132"/>
      <c r="IXZ5" s="132"/>
      <c r="IYA5" s="132"/>
      <c r="IYB5" s="132"/>
      <c r="IYC5" s="132"/>
      <c r="IYD5" s="132"/>
      <c r="IYE5" s="132"/>
      <c r="IYF5" s="132"/>
      <c r="IYG5" s="132"/>
      <c r="IYH5" s="132"/>
      <c r="IYI5" s="133"/>
      <c r="IYJ5" s="133"/>
      <c r="IYK5" s="133"/>
      <c r="IYL5" s="133"/>
      <c r="IYM5" s="133"/>
      <c r="IYN5" s="133"/>
      <c r="IYO5" s="133"/>
      <c r="IYP5" s="133"/>
      <c r="IYQ5" s="133"/>
      <c r="IYR5" s="133"/>
      <c r="IYS5" s="133"/>
      <c r="IYT5" s="133"/>
      <c r="IYU5" s="133"/>
      <c r="IYV5" s="133"/>
      <c r="IYW5" s="133"/>
      <c r="IYX5" s="133"/>
      <c r="IYY5" s="133"/>
      <c r="IYZ5" s="133"/>
      <c r="IZA5" s="133"/>
      <c r="IZB5" s="133"/>
      <c r="IZC5" s="132"/>
      <c r="IZD5" s="132"/>
      <c r="IZE5" s="132"/>
      <c r="IZF5" s="132"/>
      <c r="IZG5" s="132"/>
      <c r="IZH5" s="132"/>
      <c r="IZI5" s="132"/>
      <c r="IZJ5" s="132"/>
      <c r="IZK5" s="132"/>
      <c r="IZL5" s="132"/>
      <c r="IZM5" s="132"/>
      <c r="IZN5" s="132"/>
      <c r="IZO5" s="132"/>
      <c r="IZP5" s="132"/>
      <c r="IZQ5" s="132"/>
      <c r="IZR5" s="132"/>
      <c r="IZS5" s="132"/>
      <c r="IZT5" s="132"/>
      <c r="IZU5" s="133"/>
      <c r="IZV5" s="133"/>
      <c r="IZW5" s="133"/>
      <c r="IZX5" s="133"/>
      <c r="IZY5" s="133"/>
      <c r="IZZ5" s="133"/>
      <c r="JAA5" s="133"/>
      <c r="JAB5" s="133"/>
      <c r="JAC5" s="133"/>
      <c r="JAD5" s="133"/>
      <c r="JAE5" s="133"/>
      <c r="JAF5" s="133"/>
      <c r="JAG5" s="133"/>
      <c r="JAH5" s="133"/>
      <c r="JAI5" s="133"/>
      <c r="JAJ5" s="133"/>
      <c r="JAK5" s="133"/>
      <c r="JAL5" s="133"/>
      <c r="JAM5" s="133"/>
      <c r="JAN5" s="133"/>
      <c r="JAO5" s="132"/>
      <c r="JAP5" s="132"/>
      <c r="JAQ5" s="132"/>
      <c r="JAR5" s="132"/>
      <c r="JAS5" s="132"/>
      <c r="JAT5" s="132"/>
      <c r="JAU5" s="132"/>
      <c r="JAV5" s="132"/>
      <c r="JAW5" s="132"/>
      <c r="JAX5" s="132"/>
      <c r="JAY5" s="132"/>
      <c r="JAZ5" s="132"/>
      <c r="JBA5" s="132"/>
      <c r="JBB5" s="132"/>
      <c r="JBC5" s="132"/>
      <c r="JBD5" s="132"/>
      <c r="JBE5" s="132"/>
      <c r="JBF5" s="132"/>
      <c r="JBG5" s="133"/>
      <c r="JBH5" s="133"/>
      <c r="JBI5" s="133"/>
      <c r="JBJ5" s="133"/>
      <c r="JBK5" s="133"/>
      <c r="JBL5" s="133"/>
      <c r="JBM5" s="133"/>
      <c r="JBN5" s="133"/>
      <c r="JBO5" s="133"/>
      <c r="JBP5" s="133"/>
      <c r="JBQ5" s="133"/>
      <c r="JBR5" s="133"/>
      <c r="JBS5" s="133"/>
      <c r="JBT5" s="133"/>
      <c r="JBU5" s="133"/>
      <c r="JBV5" s="133"/>
      <c r="JBW5" s="133"/>
      <c r="JBX5" s="133"/>
      <c r="JBY5" s="133"/>
      <c r="JBZ5" s="133"/>
      <c r="JCA5" s="132"/>
      <c r="JCB5" s="132"/>
      <c r="JCC5" s="132"/>
      <c r="JCD5" s="132"/>
      <c r="JCE5" s="132"/>
      <c r="JCF5" s="132"/>
      <c r="JCG5" s="132"/>
      <c r="JCH5" s="132"/>
      <c r="JCI5" s="132"/>
      <c r="JCJ5" s="132"/>
      <c r="JCK5" s="132"/>
      <c r="JCL5" s="132"/>
      <c r="JCM5" s="132"/>
      <c r="JCN5" s="132"/>
      <c r="JCO5" s="132"/>
      <c r="JCP5" s="132"/>
      <c r="JCQ5" s="132"/>
      <c r="JCR5" s="132"/>
      <c r="JCS5" s="133"/>
      <c r="JCT5" s="133"/>
      <c r="JCU5" s="133"/>
      <c r="JCV5" s="133"/>
      <c r="JCW5" s="133"/>
      <c r="JCX5" s="133"/>
      <c r="JCY5" s="133"/>
      <c r="JCZ5" s="133"/>
      <c r="JDA5" s="133"/>
      <c r="JDB5" s="133"/>
      <c r="JDC5" s="133"/>
      <c r="JDD5" s="133"/>
      <c r="JDE5" s="133"/>
      <c r="JDF5" s="133"/>
      <c r="JDG5" s="133"/>
      <c r="JDH5" s="133"/>
      <c r="JDI5" s="133"/>
      <c r="JDJ5" s="133"/>
      <c r="JDK5" s="133"/>
      <c r="JDL5" s="133"/>
      <c r="JDM5" s="132"/>
      <c r="JDN5" s="132"/>
      <c r="JDO5" s="132"/>
      <c r="JDP5" s="132"/>
      <c r="JDQ5" s="132"/>
      <c r="JDR5" s="132"/>
      <c r="JDS5" s="132"/>
      <c r="JDT5" s="132"/>
      <c r="JDU5" s="132"/>
      <c r="JDV5" s="132"/>
      <c r="JDW5" s="132"/>
      <c r="JDX5" s="132"/>
      <c r="JDY5" s="132"/>
      <c r="JDZ5" s="132"/>
      <c r="JEA5" s="132"/>
      <c r="JEB5" s="132"/>
      <c r="JEC5" s="132"/>
      <c r="JED5" s="132"/>
      <c r="JEE5" s="133"/>
      <c r="JEF5" s="133"/>
      <c r="JEG5" s="133"/>
      <c r="JEH5" s="133"/>
      <c r="JEI5" s="133"/>
      <c r="JEJ5" s="133"/>
      <c r="JEK5" s="133"/>
      <c r="JEL5" s="133"/>
      <c r="JEM5" s="133"/>
      <c r="JEN5" s="133"/>
      <c r="JEO5" s="133"/>
      <c r="JEP5" s="133"/>
      <c r="JEQ5" s="133"/>
      <c r="JER5" s="133"/>
      <c r="JES5" s="133"/>
      <c r="JET5" s="133"/>
      <c r="JEU5" s="133"/>
      <c r="JEV5" s="133"/>
      <c r="JEW5" s="133"/>
      <c r="JEX5" s="133"/>
      <c r="JEY5" s="132"/>
      <c r="JEZ5" s="132"/>
      <c r="JFA5" s="132"/>
      <c r="JFB5" s="132"/>
      <c r="JFC5" s="132"/>
      <c r="JFD5" s="132"/>
      <c r="JFE5" s="132"/>
      <c r="JFF5" s="132"/>
      <c r="JFG5" s="132"/>
      <c r="JFH5" s="132"/>
      <c r="JFI5" s="132"/>
      <c r="JFJ5" s="132"/>
      <c r="JFK5" s="132"/>
      <c r="JFL5" s="132"/>
      <c r="JFM5" s="132"/>
      <c r="JFN5" s="132"/>
      <c r="JFO5" s="132"/>
      <c r="JFP5" s="132"/>
      <c r="JFQ5" s="133"/>
      <c r="JFR5" s="133"/>
      <c r="JFS5" s="133"/>
      <c r="JFT5" s="133"/>
      <c r="JFU5" s="133"/>
      <c r="JFV5" s="133"/>
      <c r="JFW5" s="133"/>
      <c r="JFX5" s="133"/>
      <c r="JFY5" s="133"/>
      <c r="JFZ5" s="133"/>
      <c r="JGA5" s="133"/>
      <c r="JGB5" s="133"/>
      <c r="JGC5" s="133"/>
      <c r="JGD5" s="133"/>
      <c r="JGE5" s="133"/>
      <c r="JGF5" s="133"/>
      <c r="JGG5" s="133"/>
      <c r="JGH5" s="133"/>
      <c r="JGI5" s="133"/>
      <c r="JGJ5" s="133"/>
      <c r="JGK5" s="132"/>
      <c r="JGL5" s="132"/>
      <c r="JGM5" s="132"/>
      <c r="JGN5" s="132"/>
      <c r="JGO5" s="132"/>
      <c r="JGP5" s="132"/>
      <c r="JGQ5" s="132"/>
      <c r="JGR5" s="132"/>
      <c r="JGS5" s="132"/>
      <c r="JGT5" s="132"/>
      <c r="JGU5" s="132"/>
      <c r="JGV5" s="132"/>
      <c r="JGW5" s="132"/>
      <c r="JGX5" s="132"/>
      <c r="JGY5" s="132"/>
      <c r="JGZ5" s="132"/>
      <c r="JHA5" s="132"/>
      <c r="JHB5" s="132"/>
      <c r="JHC5" s="133"/>
      <c r="JHD5" s="133"/>
      <c r="JHE5" s="133"/>
      <c r="JHF5" s="133"/>
      <c r="JHG5" s="133"/>
      <c r="JHH5" s="133"/>
      <c r="JHI5" s="133"/>
      <c r="JHJ5" s="133"/>
      <c r="JHK5" s="133"/>
      <c r="JHL5" s="133"/>
      <c r="JHM5" s="133"/>
      <c r="JHN5" s="133"/>
      <c r="JHO5" s="133"/>
      <c r="JHP5" s="133"/>
      <c r="JHQ5" s="133"/>
      <c r="JHR5" s="133"/>
      <c r="JHS5" s="133"/>
      <c r="JHT5" s="133"/>
      <c r="JHU5" s="133"/>
      <c r="JHV5" s="133"/>
      <c r="JHW5" s="132"/>
      <c r="JHX5" s="132"/>
      <c r="JHY5" s="132"/>
      <c r="JHZ5" s="132"/>
      <c r="JIA5" s="132"/>
      <c r="JIB5" s="132"/>
      <c r="JIC5" s="132"/>
      <c r="JID5" s="132"/>
      <c r="JIE5" s="132"/>
      <c r="JIF5" s="132"/>
      <c r="JIG5" s="132"/>
      <c r="JIH5" s="132"/>
      <c r="JII5" s="132"/>
      <c r="JIJ5" s="132"/>
      <c r="JIK5" s="132"/>
      <c r="JIL5" s="132"/>
      <c r="JIM5" s="132"/>
      <c r="JIN5" s="132"/>
      <c r="JIO5" s="133"/>
      <c r="JIP5" s="133"/>
      <c r="JIQ5" s="133"/>
      <c r="JIR5" s="133"/>
      <c r="JIS5" s="133"/>
      <c r="JIT5" s="133"/>
      <c r="JIU5" s="133"/>
      <c r="JIV5" s="133"/>
      <c r="JIW5" s="133"/>
      <c r="JIX5" s="133"/>
      <c r="JIY5" s="133"/>
      <c r="JIZ5" s="133"/>
      <c r="JJA5" s="133"/>
      <c r="JJB5" s="133"/>
      <c r="JJC5" s="133"/>
      <c r="JJD5" s="133"/>
      <c r="JJE5" s="133"/>
      <c r="JJF5" s="133"/>
      <c r="JJG5" s="133"/>
      <c r="JJH5" s="133"/>
      <c r="JJI5" s="132"/>
      <c r="JJJ5" s="132"/>
      <c r="JJK5" s="132"/>
      <c r="JJL5" s="132"/>
      <c r="JJM5" s="132"/>
      <c r="JJN5" s="132"/>
      <c r="JJO5" s="132"/>
      <c r="JJP5" s="132"/>
      <c r="JJQ5" s="132"/>
      <c r="JJR5" s="132"/>
      <c r="JJS5" s="132"/>
      <c r="JJT5" s="132"/>
      <c r="JJU5" s="132"/>
      <c r="JJV5" s="132"/>
      <c r="JJW5" s="132"/>
      <c r="JJX5" s="132"/>
      <c r="JJY5" s="132"/>
      <c r="JJZ5" s="132"/>
      <c r="JKA5" s="133"/>
      <c r="JKB5" s="133"/>
      <c r="JKC5" s="133"/>
      <c r="JKD5" s="133"/>
      <c r="JKE5" s="133"/>
      <c r="JKF5" s="133"/>
      <c r="JKG5" s="133"/>
      <c r="JKH5" s="133"/>
      <c r="JKI5" s="133"/>
      <c r="JKJ5" s="133"/>
      <c r="JKK5" s="133"/>
      <c r="JKL5" s="133"/>
      <c r="JKM5" s="133"/>
      <c r="JKN5" s="133"/>
      <c r="JKO5" s="133"/>
      <c r="JKP5" s="133"/>
      <c r="JKQ5" s="133"/>
      <c r="JKR5" s="133"/>
      <c r="JKS5" s="133"/>
      <c r="JKT5" s="133"/>
      <c r="JKU5" s="132"/>
      <c r="JKV5" s="132"/>
      <c r="JKW5" s="132"/>
      <c r="JKX5" s="132"/>
      <c r="JKY5" s="132"/>
      <c r="JKZ5" s="132"/>
      <c r="JLA5" s="132"/>
      <c r="JLB5" s="132"/>
      <c r="JLC5" s="132"/>
      <c r="JLD5" s="132"/>
      <c r="JLE5" s="132"/>
      <c r="JLF5" s="132"/>
      <c r="JLG5" s="132"/>
      <c r="JLH5" s="132"/>
      <c r="JLI5" s="132"/>
      <c r="JLJ5" s="132"/>
      <c r="JLK5" s="132"/>
      <c r="JLL5" s="132"/>
      <c r="JLM5" s="133"/>
      <c r="JLN5" s="133"/>
      <c r="JLO5" s="133"/>
      <c r="JLP5" s="133"/>
      <c r="JLQ5" s="133"/>
      <c r="JLR5" s="133"/>
      <c r="JLS5" s="133"/>
      <c r="JLT5" s="133"/>
      <c r="JLU5" s="133"/>
      <c r="JLV5" s="133"/>
      <c r="JLW5" s="133"/>
      <c r="JLX5" s="133"/>
      <c r="JLY5" s="133"/>
      <c r="JLZ5" s="133"/>
      <c r="JMA5" s="133"/>
      <c r="JMB5" s="133"/>
      <c r="JMC5" s="133"/>
      <c r="JMD5" s="133"/>
      <c r="JME5" s="133"/>
      <c r="JMF5" s="133"/>
      <c r="JMG5" s="132"/>
      <c r="JMH5" s="132"/>
      <c r="JMI5" s="132"/>
      <c r="JMJ5" s="132"/>
      <c r="JMK5" s="132"/>
      <c r="JML5" s="132"/>
      <c r="JMM5" s="132"/>
      <c r="JMN5" s="132"/>
      <c r="JMO5" s="132"/>
      <c r="JMP5" s="132"/>
      <c r="JMQ5" s="132"/>
      <c r="JMR5" s="132"/>
      <c r="JMS5" s="132"/>
      <c r="JMT5" s="132"/>
      <c r="JMU5" s="132"/>
      <c r="JMV5" s="132"/>
      <c r="JMW5" s="132"/>
      <c r="JMX5" s="132"/>
      <c r="JMY5" s="133"/>
      <c r="JMZ5" s="133"/>
      <c r="JNA5" s="133"/>
      <c r="JNB5" s="133"/>
      <c r="JNC5" s="133"/>
      <c r="JND5" s="133"/>
      <c r="JNE5" s="133"/>
      <c r="JNF5" s="133"/>
      <c r="JNG5" s="133"/>
      <c r="JNH5" s="133"/>
      <c r="JNI5" s="133"/>
      <c r="JNJ5" s="133"/>
      <c r="JNK5" s="133"/>
      <c r="JNL5" s="133"/>
      <c r="JNM5" s="133"/>
      <c r="JNN5" s="133"/>
      <c r="JNO5" s="133"/>
      <c r="JNP5" s="133"/>
      <c r="JNQ5" s="133"/>
      <c r="JNR5" s="133"/>
      <c r="JNS5" s="132"/>
      <c r="JNT5" s="132"/>
      <c r="JNU5" s="132"/>
      <c r="JNV5" s="132"/>
      <c r="JNW5" s="132"/>
      <c r="JNX5" s="132"/>
      <c r="JNY5" s="132"/>
      <c r="JNZ5" s="132"/>
      <c r="JOA5" s="132"/>
      <c r="JOB5" s="132"/>
      <c r="JOC5" s="132"/>
      <c r="JOD5" s="132"/>
      <c r="JOE5" s="132"/>
      <c r="JOF5" s="132"/>
      <c r="JOG5" s="132"/>
      <c r="JOH5" s="132"/>
      <c r="JOI5" s="132"/>
      <c r="JOJ5" s="132"/>
      <c r="JOK5" s="133"/>
      <c r="JOL5" s="133"/>
      <c r="JOM5" s="133"/>
      <c r="JON5" s="133"/>
      <c r="JOO5" s="133"/>
      <c r="JOP5" s="133"/>
      <c r="JOQ5" s="133"/>
      <c r="JOR5" s="133"/>
      <c r="JOS5" s="133"/>
      <c r="JOT5" s="133"/>
      <c r="JOU5" s="133"/>
      <c r="JOV5" s="133"/>
      <c r="JOW5" s="133"/>
      <c r="JOX5" s="133"/>
      <c r="JOY5" s="133"/>
      <c r="JOZ5" s="133"/>
      <c r="JPA5" s="133"/>
      <c r="JPB5" s="133"/>
      <c r="JPC5" s="133"/>
      <c r="JPD5" s="133"/>
      <c r="JPE5" s="132"/>
      <c r="JPF5" s="132"/>
      <c r="JPG5" s="132"/>
      <c r="JPH5" s="132"/>
      <c r="JPI5" s="132"/>
      <c r="JPJ5" s="132"/>
      <c r="JPK5" s="132"/>
      <c r="JPL5" s="132"/>
      <c r="JPM5" s="132"/>
      <c r="JPN5" s="132"/>
      <c r="JPO5" s="132"/>
      <c r="JPP5" s="132"/>
      <c r="JPQ5" s="132"/>
      <c r="JPR5" s="132"/>
      <c r="JPS5" s="132"/>
      <c r="JPT5" s="132"/>
      <c r="JPU5" s="132"/>
      <c r="JPV5" s="132"/>
      <c r="JPW5" s="133"/>
      <c r="JPX5" s="133"/>
      <c r="JPY5" s="133"/>
      <c r="JPZ5" s="133"/>
      <c r="JQA5" s="133"/>
      <c r="JQB5" s="133"/>
      <c r="JQC5" s="133"/>
      <c r="JQD5" s="133"/>
      <c r="JQE5" s="133"/>
      <c r="JQF5" s="133"/>
      <c r="JQG5" s="133"/>
      <c r="JQH5" s="133"/>
      <c r="JQI5" s="133"/>
      <c r="JQJ5" s="133"/>
      <c r="JQK5" s="133"/>
      <c r="JQL5" s="133"/>
      <c r="JQM5" s="133"/>
      <c r="JQN5" s="133"/>
      <c r="JQO5" s="133"/>
      <c r="JQP5" s="133"/>
      <c r="JQQ5" s="132"/>
      <c r="JQR5" s="132"/>
      <c r="JQS5" s="132"/>
      <c r="JQT5" s="132"/>
      <c r="JQU5" s="132"/>
      <c r="JQV5" s="132"/>
      <c r="JQW5" s="132"/>
      <c r="JQX5" s="132"/>
      <c r="JQY5" s="132"/>
      <c r="JQZ5" s="132"/>
      <c r="JRA5" s="132"/>
      <c r="JRB5" s="132"/>
      <c r="JRC5" s="132"/>
      <c r="JRD5" s="132"/>
      <c r="JRE5" s="132"/>
      <c r="JRF5" s="132"/>
      <c r="JRG5" s="132"/>
      <c r="JRH5" s="132"/>
      <c r="JRI5" s="133"/>
      <c r="JRJ5" s="133"/>
      <c r="JRK5" s="133"/>
      <c r="JRL5" s="133"/>
      <c r="JRM5" s="133"/>
      <c r="JRN5" s="133"/>
      <c r="JRO5" s="133"/>
      <c r="JRP5" s="133"/>
      <c r="JRQ5" s="133"/>
      <c r="JRR5" s="133"/>
      <c r="JRS5" s="133"/>
      <c r="JRT5" s="133"/>
      <c r="JRU5" s="133"/>
      <c r="JRV5" s="133"/>
      <c r="JRW5" s="133"/>
      <c r="JRX5" s="133"/>
      <c r="JRY5" s="133"/>
      <c r="JRZ5" s="133"/>
      <c r="JSA5" s="133"/>
      <c r="JSB5" s="133"/>
      <c r="JSC5" s="132"/>
      <c r="JSD5" s="132"/>
      <c r="JSE5" s="132"/>
      <c r="JSF5" s="132"/>
      <c r="JSG5" s="132"/>
      <c r="JSH5" s="132"/>
      <c r="JSI5" s="132"/>
      <c r="JSJ5" s="132"/>
      <c r="JSK5" s="132"/>
      <c r="JSL5" s="132"/>
      <c r="JSM5" s="132"/>
      <c r="JSN5" s="132"/>
      <c r="JSO5" s="132"/>
      <c r="JSP5" s="132"/>
      <c r="JSQ5" s="132"/>
      <c r="JSR5" s="132"/>
      <c r="JSS5" s="132"/>
      <c r="JST5" s="132"/>
      <c r="JSU5" s="133"/>
      <c r="JSV5" s="133"/>
      <c r="JSW5" s="133"/>
      <c r="JSX5" s="133"/>
      <c r="JSY5" s="133"/>
      <c r="JSZ5" s="133"/>
      <c r="JTA5" s="133"/>
      <c r="JTB5" s="133"/>
      <c r="JTC5" s="133"/>
      <c r="JTD5" s="133"/>
      <c r="JTE5" s="133"/>
      <c r="JTF5" s="133"/>
      <c r="JTG5" s="133"/>
      <c r="JTH5" s="133"/>
      <c r="JTI5" s="133"/>
      <c r="JTJ5" s="133"/>
      <c r="JTK5" s="133"/>
      <c r="JTL5" s="133"/>
      <c r="JTM5" s="133"/>
      <c r="JTN5" s="133"/>
      <c r="JTO5" s="132"/>
      <c r="JTP5" s="132"/>
      <c r="JTQ5" s="132"/>
      <c r="JTR5" s="132"/>
      <c r="JTS5" s="132"/>
      <c r="JTT5" s="132"/>
      <c r="JTU5" s="132"/>
      <c r="JTV5" s="132"/>
      <c r="JTW5" s="132"/>
      <c r="JTX5" s="132"/>
      <c r="JTY5" s="132"/>
      <c r="JTZ5" s="132"/>
      <c r="JUA5" s="132"/>
      <c r="JUB5" s="132"/>
      <c r="JUC5" s="132"/>
      <c r="JUD5" s="132"/>
      <c r="JUE5" s="132"/>
      <c r="JUF5" s="132"/>
      <c r="JUG5" s="133"/>
      <c r="JUH5" s="133"/>
      <c r="JUI5" s="133"/>
      <c r="JUJ5" s="133"/>
      <c r="JUK5" s="133"/>
      <c r="JUL5" s="133"/>
      <c r="JUM5" s="133"/>
      <c r="JUN5" s="133"/>
      <c r="JUO5" s="133"/>
      <c r="JUP5" s="133"/>
      <c r="JUQ5" s="133"/>
      <c r="JUR5" s="133"/>
      <c r="JUS5" s="133"/>
      <c r="JUT5" s="133"/>
      <c r="JUU5" s="133"/>
      <c r="JUV5" s="133"/>
      <c r="JUW5" s="133"/>
      <c r="JUX5" s="133"/>
      <c r="JUY5" s="133"/>
      <c r="JUZ5" s="133"/>
      <c r="JVA5" s="132"/>
      <c r="JVB5" s="132"/>
      <c r="JVC5" s="132"/>
      <c r="JVD5" s="132"/>
      <c r="JVE5" s="132"/>
      <c r="JVF5" s="132"/>
      <c r="JVG5" s="132"/>
      <c r="JVH5" s="132"/>
      <c r="JVI5" s="132"/>
      <c r="JVJ5" s="132"/>
      <c r="JVK5" s="132"/>
      <c r="JVL5" s="132"/>
      <c r="JVM5" s="132"/>
      <c r="JVN5" s="132"/>
      <c r="JVO5" s="132"/>
      <c r="JVP5" s="132"/>
      <c r="JVQ5" s="132"/>
      <c r="JVR5" s="132"/>
      <c r="JVS5" s="133"/>
      <c r="JVT5" s="133"/>
      <c r="JVU5" s="133"/>
      <c r="JVV5" s="133"/>
      <c r="JVW5" s="133"/>
      <c r="JVX5" s="133"/>
      <c r="JVY5" s="133"/>
      <c r="JVZ5" s="133"/>
      <c r="JWA5" s="133"/>
      <c r="JWB5" s="133"/>
      <c r="JWC5" s="133"/>
      <c r="JWD5" s="133"/>
      <c r="JWE5" s="133"/>
      <c r="JWF5" s="133"/>
      <c r="JWG5" s="133"/>
      <c r="JWH5" s="133"/>
      <c r="JWI5" s="133"/>
      <c r="JWJ5" s="133"/>
      <c r="JWK5" s="133"/>
      <c r="JWL5" s="133"/>
      <c r="JWM5" s="132"/>
      <c r="JWN5" s="132"/>
      <c r="JWO5" s="132"/>
      <c r="JWP5" s="132"/>
      <c r="JWQ5" s="132"/>
      <c r="JWR5" s="132"/>
      <c r="JWS5" s="132"/>
      <c r="JWT5" s="132"/>
      <c r="JWU5" s="132"/>
      <c r="JWV5" s="132"/>
      <c r="JWW5" s="132"/>
      <c r="JWX5" s="132"/>
      <c r="JWY5" s="132"/>
      <c r="JWZ5" s="132"/>
      <c r="JXA5" s="132"/>
      <c r="JXB5" s="132"/>
      <c r="JXC5" s="132"/>
      <c r="JXD5" s="132"/>
      <c r="JXE5" s="133"/>
      <c r="JXF5" s="133"/>
      <c r="JXG5" s="133"/>
      <c r="JXH5" s="133"/>
      <c r="JXI5" s="133"/>
      <c r="JXJ5" s="133"/>
      <c r="JXK5" s="133"/>
      <c r="JXL5" s="133"/>
      <c r="JXM5" s="133"/>
      <c r="JXN5" s="133"/>
      <c r="JXO5" s="133"/>
      <c r="JXP5" s="133"/>
      <c r="JXQ5" s="133"/>
      <c r="JXR5" s="133"/>
      <c r="JXS5" s="133"/>
      <c r="JXT5" s="133"/>
      <c r="JXU5" s="133"/>
      <c r="JXV5" s="133"/>
      <c r="JXW5" s="133"/>
      <c r="JXX5" s="133"/>
      <c r="JXY5" s="132"/>
      <c r="JXZ5" s="132"/>
      <c r="JYA5" s="132"/>
      <c r="JYB5" s="132"/>
      <c r="JYC5" s="132"/>
      <c r="JYD5" s="132"/>
      <c r="JYE5" s="132"/>
      <c r="JYF5" s="132"/>
      <c r="JYG5" s="132"/>
      <c r="JYH5" s="132"/>
      <c r="JYI5" s="132"/>
      <c r="JYJ5" s="132"/>
      <c r="JYK5" s="132"/>
      <c r="JYL5" s="132"/>
      <c r="JYM5" s="132"/>
      <c r="JYN5" s="132"/>
      <c r="JYO5" s="132"/>
      <c r="JYP5" s="132"/>
      <c r="JYQ5" s="133"/>
      <c r="JYR5" s="133"/>
      <c r="JYS5" s="133"/>
      <c r="JYT5" s="133"/>
      <c r="JYU5" s="133"/>
      <c r="JYV5" s="133"/>
      <c r="JYW5" s="133"/>
      <c r="JYX5" s="133"/>
      <c r="JYY5" s="133"/>
      <c r="JYZ5" s="133"/>
      <c r="JZA5" s="133"/>
      <c r="JZB5" s="133"/>
      <c r="JZC5" s="133"/>
      <c r="JZD5" s="133"/>
      <c r="JZE5" s="133"/>
      <c r="JZF5" s="133"/>
      <c r="JZG5" s="133"/>
      <c r="JZH5" s="133"/>
      <c r="JZI5" s="133"/>
      <c r="JZJ5" s="133"/>
      <c r="JZK5" s="132"/>
      <c r="JZL5" s="132"/>
      <c r="JZM5" s="132"/>
      <c r="JZN5" s="132"/>
      <c r="JZO5" s="132"/>
      <c r="JZP5" s="132"/>
      <c r="JZQ5" s="132"/>
      <c r="JZR5" s="132"/>
      <c r="JZS5" s="132"/>
      <c r="JZT5" s="132"/>
      <c r="JZU5" s="132"/>
      <c r="JZV5" s="132"/>
      <c r="JZW5" s="132"/>
      <c r="JZX5" s="132"/>
      <c r="JZY5" s="132"/>
      <c r="JZZ5" s="132"/>
      <c r="KAA5" s="132"/>
      <c r="KAB5" s="132"/>
      <c r="KAC5" s="133"/>
      <c r="KAD5" s="133"/>
      <c r="KAE5" s="133"/>
      <c r="KAF5" s="133"/>
      <c r="KAG5" s="133"/>
      <c r="KAH5" s="133"/>
      <c r="KAI5" s="133"/>
      <c r="KAJ5" s="133"/>
      <c r="KAK5" s="133"/>
      <c r="KAL5" s="133"/>
      <c r="KAM5" s="133"/>
      <c r="KAN5" s="133"/>
      <c r="KAO5" s="133"/>
      <c r="KAP5" s="133"/>
      <c r="KAQ5" s="133"/>
      <c r="KAR5" s="133"/>
      <c r="KAS5" s="133"/>
      <c r="KAT5" s="133"/>
      <c r="KAU5" s="133"/>
      <c r="KAV5" s="133"/>
      <c r="KAW5" s="132"/>
      <c r="KAX5" s="132"/>
      <c r="KAY5" s="132"/>
      <c r="KAZ5" s="132"/>
      <c r="KBA5" s="132"/>
      <c r="KBB5" s="132"/>
      <c r="KBC5" s="132"/>
      <c r="KBD5" s="132"/>
      <c r="KBE5" s="132"/>
      <c r="KBF5" s="132"/>
      <c r="KBG5" s="132"/>
      <c r="KBH5" s="132"/>
      <c r="KBI5" s="132"/>
      <c r="KBJ5" s="132"/>
      <c r="KBK5" s="132"/>
      <c r="KBL5" s="132"/>
      <c r="KBM5" s="132"/>
      <c r="KBN5" s="132"/>
      <c r="KBO5" s="133"/>
      <c r="KBP5" s="133"/>
      <c r="KBQ5" s="133"/>
      <c r="KBR5" s="133"/>
      <c r="KBS5" s="133"/>
      <c r="KBT5" s="133"/>
      <c r="KBU5" s="133"/>
      <c r="KBV5" s="133"/>
      <c r="KBW5" s="133"/>
      <c r="KBX5" s="133"/>
      <c r="KBY5" s="133"/>
      <c r="KBZ5" s="133"/>
      <c r="KCA5" s="133"/>
      <c r="KCB5" s="133"/>
      <c r="KCC5" s="133"/>
      <c r="KCD5" s="133"/>
      <c r="KCE5" s="133"/>
      <c r="KCF5" s="133"/>
      <c r="KCG5" s="133"/>
      <c r="KCH5" s="133"/>
      <c r="KCI5" s="132"/>
      <c r="KCJ5" s="132"/>
      <c r="KCK5" s="132"/>
      <c r="KCL5" s="132"/>
      <c r="KCM5" s="132"/>
      <c r="KCN5" s="132"/>
      <c r="KCO5" s="132"/>
      <c r="KCP5" s="132"/>
      <c r="KCQ5" s="132"/>
      <c r="KCR5" s="132"/>
      <c r="KCS5" s="132"/>
      <c r="KCT5" s="132"/>
      <c r="KCU5" s="132"/>
      <c r="KCV5" s="132"/>
      <c r="KCW5" s="132"/>
      <c r="KCX5" s="132"/>
      <c r="KCY5" s="132"/>
      <c r="KCZ5" s="132"/>
      <c r="KDA5" s="133"/>
      <c r="KDB5" s="133"/>
      <c r="KDC5" s="133"/>
      <c r="KDD5" s="133"/>
      <c r="KDE5" s="133"/>
      <c r="KDF5" s="133"/>
      <c r="KDG5" s="133"/>
      <c r="KDH5" s="133"/>
      <c r="KDI5" s="133"/>
      <c r="KDJ5" s="133"/>
      <c r="KDK5" s="133"/>
      <c r="KDL5" s="133"/>
      <c r="KDM5" s="133"/>
      <c r="KDN5" s="133"/>
      <c r="KDO5" s="133"/>
      <c r="KDP5" s="133"/>
      <c r="KDQ5" s="133"/>
      <c r="KDR5" s="133"/>
      <c r="KDS5" s="133"/>
      <c r="KDT5" s="133"/>
      <c r="KDU5" s="132"/>
      <c r="KDV5" s="132"/>
      <c r="KDW5" s="132"/>
      <c r="KDX5" s="132"/>
      <c r="KDY5" s="132"/>
      <c r="KDZ5" s="132"/>
      <c r="KEA5" s="132"/>
      <c r="KEB5" s="132"/>
      <c r="KEC5" s="132"/>
      <c r="KED5" s="132"/>
      <c r="KEE5" s="132"/>
      <c r="KEF5" s="132"/>
      <c r="KEG5" s="132"/>
      <c r="KEH5" s="132"/>
      <c r="KEI5" s="132"/>
      <c r="KEJ5" s="132"/>
      <c r="KEK5" s="132"/>
      <c r="KEL5" s="132"/>
      <c r="KEM5" s="133"/>
      <c r="KEN5" s="133"/>
      <c r="KEO5" s="133"/>
      <c r="KEP5" s="133"/>
      <c r="KEQ5" s="133"/>
      <c r="KER5" s="133"/>
      <c r="KES5" s="133"/>
      <c r="KET5" s="133"/>
      <c r="KEU5" s="133"/>
      <c r="KEV5" s="133"/>
      <c r="KEW5" s="133"/>
      <c r="KEX5" s="133"/>
      <c r="KEY5" s="133"/>
      <c r="KEZ5" s="133"/>
      <c r="KFA5" s="133"/>
      <c r="KFB5" s="133"/>
      <c r="KFC5" s="133"/>
      <c r="KFD5" s="133"/>
      <c r="KFE5" s="133"/>
      <c r="KFF5" s="133"/>
      <c r="KFG5" s="132"/>
      <c r="KFH5" s="132"/>
      <c r="KFI5" s="132"/>
      <c r="KFJ5" s="132"/>
      <c r="KFK5" s="132"/>
      <c r="KFL5" s="132"/>
      <c r="KFM5" s="132"/>
      <c r="KFN5" s="132"/>
      <c r="KFO5" s="132"/>
      <c r="KFP5" s="132"/>
      <c r="KFQ5" s="132"/>
      <c r="KFR5" s="132"/>
      <c r="KFS5" s="132"/>
      <c r="KFT5" s="132"/>
      <c r="KFU5" s="132"/>
      <c r="KFV5" s="132"/>
      <c r="KFW5" s="132"/>
      <c r="KFX5" s="132"/>
      <c r="KFY5" s="133"/>
      <c r="KFZ5" s="133"/>
      <c r="KGA5" s="133"/>
      <c r="KGB5" s="133"/>
      <c r="KGC5" s="133"/>
      <c r="KGD5" s="133"/>
      <c r="KGE5" s="133"/>
      <c r="KGF5" s="133"/>
      <c r="KGG5" s="133"/>
      <c r="KGH5" s="133"/>
      <c r="KGI5" s="133"/>
      <c r="KGJ5" s="133"/>
      <c r="KGK5" s="133"/>
      <c r="KGL5" s="133"/>
      <c r="KGM5" s="133"/>
      <c r="KGN5" s="133"/>
      <c r="KGO5" s="133"/>
      <c r="KGP5" s="133"/>
      <c r="KGQ5" s="133"/>
      <c r="KGR5" s="133"/>
      <c r="KGS5" s="132"/>
      <c r="KGT5" s="132"/>
      <c r="KGU5" s="132"/>
      <c r="KGV5" s="132"/>
      <c r="KGW5" s="132"/>
      <c r="KGX5" s="132"/>
      <c r="KGY5" s="132"/>
      <c r="KGZ5" s="132"/>
      <c r="KHA5" s="132"/>
      <c r="KHB5" s="132"/>
      <c r="KHC5" s="132"/>
      <c r="KHD5" s="132"/>
      <c r="KHE5" s="132"/>
      <c r="KHF5" s="132"/>
      <c r="KHG5" s="132"/>
      <c r="KHH5" s="132"/>
      <c r="KHI5" s="132"/>
      <c r="KHJ5" s="132"/>
      <c r="KHK5" s="133"/>
      <c r="KHL5" s="133"/>
      <c r="KHM5" s="133"/>
      <c r="KHN5" s="133"/>
      <c r="KHO5" s="133"/>
      <c r="KHP5" s="133"/>
      <c r="KHQ5" s="133"/>
      <c r="KHR5" s="133"/>
      <c r="KHS5" s="133"/>
      <c r="KHT5" s="133"/>
      <c r="KHU5" s="133"/>
      <c r="KHV5" s="133"/>
      <c r="KHW5" s="133"/>
      <c r="KHX5" s="133"/>
      <c r="KHY5" s="133"/>
      <c r="KHZ5" s="133"/>
      <c r="KIA5" s="133"/>
      <c r="KIB5" s="133"/>
      <c r="KIC5" s="133"/>
      <c r="KID5" s="133"/>
      <c r="KIE5" s="132"/>
      <c r="KIF5" s="132"/>
      <c r="KIG5" s="132"/>
      <c r="KIH5" s="132"/>
      <c r="KII5" s="132"/>
      <c r="KIJ5" s="132"/>
      <c r="KIK5" s="132"/>
      <c r="KIL5" s="132"/>
      <c r="KIM5" s="132"/>
      <c r="KIN5" s="132"/>
      <c r="KIO5" s="132"/>
      <c r="KIP5" s="132"/>
      <c r="KIQ5" s="132"/>
      <c r="KIR5" s="132"/>
      <c r="KIS5" s="132"/>
      <c r="KIT5" s="132"/>
      <c r="KIU5" s="132"/>
      <c r="KIV5" s="132"/>
      <c r="KIW5" s="133"/>
      <c r="KIX5" s="133"/>
      <c r="KIY5" s="133"/>
      <c r="KIZ5" s="133"/>
      <c r="KJA5" s="133"/>
      <c r="KJB5" s="133"/>
      <c r="KJC5" s="133"/>
      <c r="KJD5" s="133"/>
      <c r="KJE5" s="133"/>
      <c r="KJF5" s="133"/>
      <c r="KJG5" s="133"/>
      <c r="KJH5" s="133"/>
      <c r="KJI5" s="133"/>
      <c r="KJJ5" s="133"/>
      <c r="KJK5" s="133"/>
      <c r="KJL5" s="133"/>
      <c r="KJM5" s="133"/>
      <c r="KJN5" s="133"/>
      <c r="KJO5" s="133"/>
      <c r="KJP5" s="133"/>
      <c r="KJQ5" s="132"/>
      <c r="KJR5" s="132"/>
      <c r="KJS5" s="132"/>
      <c r="KJT5" s="132"/>
      <c r="KJU5" s="132"/>
      <c r="KJV5" s="132"/>
      <c r="KJW5" s="132"/>
      <c r="KJX5" s="132"/>
      <c r="KJY5" s="132"/>
      <c r="KJZ5" s="132"/>
      <c r="KKA5" s="132"/>
      <c r="KKB5" s="132"/>
      <c r="KKC5" s="132"/>
      <c r="KKD5" s="132"/>
      <c r="KKE5" s="132"/>
      <c r="KKF5" s="132"/>
      <c r="KKG5" s="132"/>
      <c r="KKH5" s="132"/>
      <c r="KKI5" s="133"/>
      <c r="KKJ5" s="133"/>
      <c r="KKK5" s="133"/>
      <c r="KKL5" s="133"/>
      <c r="KKM5" s="133"/>
      <c r="KKN5" s="133"/>
      <c r="KKO5" s="133"/>
      <c r="KKP5" s="133"/>
      <c r="KKQ5" s="133"/>
      <c r="KKR5" s="133"/>
      <c r="KKS5" s="133"/>
      <c r="KKT5" s="133"/>
      <c r="KKU5" s="133"/>
      <c r="KKV5" s="133"/>
      <c r="KKW5" s="133"/>
      <c r="KKX5" s="133"/>
      <c r="KKY5" s="133"/>
      <c r="KKZ5" s="133"/>
      <c r="KLA5" s="133"/>
      <c r="KLB5" s="133"/>
      <c r="KLC5" s="132"/>
      <c r="KLD5" s="132"/>
      <c r="KLE5" s="132"/>
      <c r="KLF5" s="132"/>
      <c r="KLG5" s="132"/>
      <c r="KLH5" s="132"/>
      <c r="KLI5" s="132"/>
      <c r="KLJ5" s="132"/>
      <c r="KLK5" s="132"/>
      <c r="KLL5" s="132"/>
      <c r="KLM5" s="132"/>
      <c r="KLN5" s="132"/>
      <c r="KLO5" s="132"/>
      <c r="KLP5" s="132"/>
      <c r="KLQ5" s="132"/>
      <c r="KLR5" s="132"/>
      <c r="KLS5" s="132"/>
      <c r="KLT5" s="132"/>
      <c r="KLU5" s="133"/>
      <c r="KLV5" s="133"/>
      <c r="KLW5" s="133"/>
      <c r="KLX5" s="133"/>
      <c r="KLY5" s="133"/>
      <c r="KLZ5" s="133"/>
      <c r="KMA5" s="133"/>
      <c r="KMB5" s="133"/>
      <c r="KMC5" s="133"/>
      <c r="KMD5" s="133"/>
      <c r="KME5" s="133"/>
      <c r="KMF5" s="133"/>
      <c r="KMG5" s="133"/>
      <c r="KMH5" s="133"/>
      <c r="KMI5" s="133"/>
      <c r="KMJ5" s="133"/>
      <c r="KMK5" s="133"/>
      <c r="KML5" s="133"/>
      <c r="KMM5" s="133"/>
      <c r="KMN5" s="133"/>
      <c r="KMO5" s="132"/>
      <c r="KMP5" s="132"/>
      <c r="KMQ5" s="132"/>
      <c r="KMR5" s="132"/>
      <c r="KMS5" s="132"/>
      <c r="KMT5" s="132"/>
      <c r="KMU5" s="132"/>
      <c r="KMV5" s="132"/>
      <c r="KMW5" s="132"/>
      <c r="KMX5" s="132"/>
      <c r="KMY5" s="132"/>
      <c r="KMZ5" s="132"/>
      <c r="KNA5" s="132"/>
      <c r="KNB5" s="132"/>
      <c r="KNC5" s="132"/>
      <c r="KND5" s="132"/>
      <c r="KNE5" s="132"/>
      <c r="KNF5" s="132"/>
      <c r="KNG5" s="133"/>
      <c r="KNH5" s="133"/>
      <c r="KNI5" s="133"/>
      <c r="KNJ5" s="133"/>
      <c r="KNK5" s="133"/>
      <c r="KNL5" s="133"/>
      <c r="KNM5" s="133"/>
      <c r="KNN5" s="133"/>
      <c r="KNO5" s="133"/>
      <c r="KNP5" s="133"/>
      <c r="KNQ5" s="133"/>
      <c r="KNR5" s="133"/>
      <c r="KNS5" s="133"/>
      <c r="KNT5" s="133"/>
      <c r="KNU5" s="133"/>
      <c r="KNV5" s="133"/>
      <c r="KNW5" s="133"/>
      <c r="KNX5" s="133"/>
      <c r="KNY5" s="133"/>
      <c r="KNZ5" s="133"/>
      <c r="KOA5" s="132"/>
      <c r="KOB5" s="132"/>
      <c r="KOC5" s="132"/>
      <c r="KOD5" s="132"/>
      <c r="KOE5" s="132"/>
      <c r="KOF5" s="132"/>
      <c r="KOG5" s="132"/>
      <c r="KOH5" s="132"/>
      <c r="KOI5" s="132"/>
      <c r="KOJ5" s="132"/>
      <c r="KOK5" s="132"/>
      <c r="KOL5" s="132"/>
      <c r="KOM5" s="132"/>
      <c r="KON5" s="132"/>
      <c r="KOO5" s="132"/>
      <c r="KOP5" s="132"/>
      <c r="KOQ5" s="132"/>
      <c r="KOR5" s="132"/>
      <c r="KOS5" s="133"/>
      <c r="KOT5" s="133"/>
      <c r="KOU5" s="133"/>
      <c r="KOV5" s="133"/>
      <c r="KOW5" s="133"/>
      <c r="KOX5" s="133"/>
      <c r="KOY5" s="133"/>
      <c r="KOZ5" s="133"/>
      <c r="KPA5" s="133"/>
      <c r="KPB5" s="133"/>
      <c r="KPC5" s="133"/>
      <c r="KPD5" s="133"/>
      <c r="KPE5" s="133"/>
      <c r="KPF5" s="133"/>
      <c r="KPG5" s="133"/>
      <c r="KPH5" s="133"/>
      <c r="KPI5" s="133"/>
      <c r="KPJ5" s="133"/>
      <c r="KPK5" s="133"/>
      <c r="KPL5" s="133"/>
      <c r="KPM5" s="132"/>
      <c r="KPN5" s="132"/>
      <c r="KPO5" s="132"/>
      <c r="KPP5" s="132"/>
      <c r="KPQ5" s="132"/>
      <c r="KPR5" s="132"/>
      <c r="KPS5" s="132"/>
      <c r="KPT5" s="132"/>
      <c r="KPU5" s="132"/>
      <c r="KPV5" s="132"/>
      <c r="KPW5" s="132"/>
      <c r="KPX5" s="132"/>
      <c r="KPY5" s="132"/>
      <c r="KPZ5" s="132"/>
      <c r="KQA5" s="132"/>
      <c r="KQB5" s="132"/>
      <c r="KQC5" s="132"/>
      <c r="KQD5" s="132"/>
      <c r="KQE5" s="133"/>
      <c r="KQF5" s="133"/>
      <c r="KQG5" s="133"/>
      <c r="KQH5" s="133"/>
      <c r="KQI5" s="133"/>
      <c r="KQJ5" s="133"/>
      <c r="KQK5" s="133"/>
      <c r="KQL5" s="133"/>
      <c r="KQM5" s="133"/>
      <c r="KQN5" s="133"/>
      <c r="KQO5" s="133"/>
      <c r="KQP5" s="133"/>
      <c r="KQQ5" s="133"/>
      <c r="KQR5" s="133"/>
      <c r="KQS5" s="133"/>
      <c r="KQT5" s="133"/>
      <c r="KQU5" s="133"/>
      <c r="KQV5" s="133"/>
      <c r="KQW5" s="133"/>
      <c r="KQX5" s="133"/>
      <c r="KQY5" s="132"/>
      <c r="KQZ5" s="132"/>
      <c r="KRA5" s="132"/>
      <c r="KRB5" s="132"/>
      <c r="KRC5" s="132"/>
      <c r="KRD5" s="132"/>
      <c r="KRE5" s="132"/>
      <c r="KRF5" s="132"/>
      <c r="KRG5" s="132"/>
      <c r="KRH5" s="132"/>
      <c r="KRI5" s="132"/>
      <c r="KRJ5" s="132"/>
      <c r="KRK5" s="132"/>
      <c r="KRL5" s="132"/>
      <c r="KRM5" s="132"/>
      <c r="KRN5" s="132"/>
      <c r="KRO5" s="132"/>
      <c r="KRP5" s="132"/>
      <c r="KRQ5" s="133"/>
      <c r="KRR5" s="133"/>
      <c r="KRS5" s="133"/>
      <c r="KRT5" s="133"/>
      <c r="KRU5" s="133"/>
      <c r="KRV5" s="133"/>
      <c r="KRW5" s="133"/>
      <c r="KRX5" s="133"/>
      <c r="KRY5" s="133"/>
      <c r="KRZ5" s="133"/>
      <c r="KSA5" s="133"/>
      <c r="KSB5" s="133"/>
      <c r="KSC5" s="133"/>
      <c r="KSD5" s="133"/>
      <c r="KSE5" s="133"/>
      <c r="KSF5" s="133"/>
      <c r="KSG5" s="133"/>
      <c r="KSH5" s="133"/>
      <c r="KSI5" s="133"/>
      <c r="KSJ5" s="133"/>
      <c r="KSK5" s="132"/>
      <c r="KSL5" s="132"/>
      <c r="KSM5" s="132"/>
      <c r="KSN5" s="132"/>
      <c r="KSO5" s="132"/>
      <c r="KSP5" s="132"/>
      <c r="KSQ5" s="132"/>
      <c r="KSR5" s="132"/>
      <c r="KSS5" s="132"/>
      <c r="KST5" s="132"/>
      <c r="KSU5" s="132"/>
      <c r="KSV5" s="132"/>
      <c r="KSW5" s="132"/>
      <c r="KSX5" s="132"/>
      <c r="KSY5" s="132"/>
      <c r="KSZ5" s="132"/>
      <c r="KTA5" s="132"/>
      <c r="KTB5" s="132"/>
      <c r="KTC5" s="133"/>
      <c r="KTD5" s="133"/>
      <c r="KTE5" s="133"/>
      <c r="KTF5" s="133"/>
      <c r="KTG5" s="133"/>
      <c r="KTH5" s="133"/>
      <c r="KTI5" s="133"/>
      <c r="KTJ5" s="133"/>
      <c r="KTK5" s="133"/>
      <c r="KTL5" s="133"/>
      <c r="KTM5" s="133"/>
      <c r="KTN5" s="133"/>
      <c r="KTO5" s="133"/>
      <c r="KTP5" s="133"/>
      <c r="KTQ5" s="133"/>
      <c r="KTR5" s="133"/>
      <c r="KTS5" s="133"/>
      <c r="KTT5" s="133"/>
      <c r="KTU5" s="133"/>
      <c r="KTV5" s="133"/>
      <c r="KTW5" s="132"/>
      <c r="KTX5" s="132"/>
      <c r="KTY5" s="132"/>
      <c r="KTZ5" s="132"/>
      <c r="KUA5" s="132"/>
      <c r="KUB5" s="132"/>
      <c r="KUC5" s="132"/>
      <c r="KUD5" s="132"/>
      <c r="KUE5" s="132"/>
      <c r="KUF5" s="132"/>
      <c r="KUG5" s="132"/>
      <c r="KUH5" s="132"/>
      <c r="KUI5" s="132"/>
      <c r="KUJ5" s="132"/>
      <c r="KUK5" s="132"/>
      <c r="KUL5" s="132"/>
      <c r="KUM5" s="132"/>
      <c r="KUN5" s="132"/>
      <c r="KUO5" s="133"/>
      <c r="KUP5" s="133"/>
      <c r="KUQ5" s="133"/>
      <c r="KUR5" s="133"/>
      <c r="KUS5" s="133"/>
      <c r="KUT5" s="133"/>
      <c r="KUU5" s="133"/>
      <c r="KUV5" s="133"/>
      <c r="KUW5" s="133"/>
      <c r="KUX5" s="133"/>
      <c r="KUY5" s="133"/>
      <c r="KUZ5" s="133"/>
      <c r="KVA5" s="133"/>
      <c r="KVB5" s="133"/>
      <c r="KVC5" s="133"/>
      <c r="KVD5" s="133"/>
      <c r="KVE5" s="133"/>
      <c r="KVF5" s="133"/>
      <c r="KVG5" s="133"/>
      <c r="KVH5" s="133"/>
      <c r="KVI5" s="132"/>
      <c r="KVJ5" s="132"/>
      <c r="KVK5" s="132"/>
      <c r="KVL5" s="132"/>
      <c r="KVM5" s="132"/>
      <c r="KVN5" s="132"/>
      <c r="KVO5" s="132"/>
      <c r="KVP5" s="132"/>
      <c r="KVQ5" s="132"/>
      <c r="KVR5" s="132"/>
      <c r="KVS5" s="132"/>
      <c r="KVT5" s="132"/>
      <c r="KVU5" s="132"/>
      <c r="KVV5" s="132"/>
      <c r="KVW5" s="132"/>
      <c r="KVX5" s="132"/>
      <c r="KVY5" s="132"/>
      <c r="KVZ5" s="132"/>
      <c r="KWA5" s="133"/>
      <c r="KWB5" s="133"/>
      <c r="KWC5" s="133"/>
      <c r="KWD5" s="133"/>
      <c r="KWE5" s="133"/>
      <c r="KWF5" s="133"/>
      <c r="KWG5" s="133"/>
      <c r="KWH5" s="133"/>
      <c r="KWI5" s="133"/>
      <c r="KWJ5" s="133"/>
      <c r="KWK5" s="133"/>
      <c r="KWL5" s="133"/>
      <c r="KWM5" s="133"/>
      <c r="KWN5" s="133"/>
      <c r="KWO5" s="133"/>
      <c r="KWP5" s="133"/>
      <c r="KWQ5" s="133"/>
      <c r="KWR5" s="133"/>
      <c r="KWS5" s="133"/>
      <c r="KWT5" s="133"/>
      <c r="KWU5" s="132"/>
      <c r="KWV5" s="132"/>
      <c r="KWW5" s="132"/>
      <c r="KWX5" s="132"/>
      <c r="KWY5" s="132"/>
      <c r="KWZ5" s="132"/>
      <c r="KXA5" s="132"/>
      <c r="KXB5" s="132"/>
      <c r="KXC5" s="132"/>
      <c r="KXD5" s="132"/>
      <c r="KXE5" s="132"/>
      <c r="KXF5" s="132"/>
      <c r="KXG5" s="132"/>
      <c r="KXH5" s="132"/>
      <c r="KXI5" s="132"/>
      <c r="KXJ5" s="132"/>
      <c r="KXK5" s="132"/>
      <c r="KXL5" s="132"/>
      <c r="KXM5" s="133"/>
      <c r="KXN5" s="133"/>
      <c r="KXO5" s="133"/>
      <c r="KXP5" s="133"/>
      <c r="KXQ5" s="133"/>
      <c r="KXR5" s="133"/>
      <c r="KXS5" s="133"/>
      <c r="KXT5" s="133"/>
      <c r="KXU5" s="133"/>
      <c r="KXV5" s="133"/>
      <c r="KXW5" s="133"/>
      <c r="KXX5" s="133"/>
      <c r="KXY5" s="133"/>
      <c r="KXZ5" s="133"/>
      <c r="KYA5" s="133"/>
      <c r="KYB5" s="133"/>
      <c r="KYC5" s="133"/>
      <c r="KYD5" s="133"/>
      <c r="KYE5" s="133"/>
      <c r="KYF5" s="133"/>
      <c r="KYG5" s="132"/>
      <c r="KYH5" s="132"/>
      <c r="KYI5" s="132"/>
      <c r="KYJ5" s="132"/>
      <c r="KYK5" s="132"/>
      <c r="KYL5" s="132"/>
      <c r="KYM5" s="132"/>
      <c r="KYN5" s="132"/>
      <c r="KYO5" s="132"/>
      <c r="KYP5" s="132"/>
      <c r="KYQ5" s="132"/>
      <c r="KYR5" s="132"/>
      <c r="KYS5" s="132"/>
      <c r="KYT5" s="132"/>
      <c r="KYU5" s="132"/>
      <c r="KYV5" s="132"/>
      <c r="KYW5" s="132"/>
      <c r="KYX5" s="132"/>
      <c r="KYY5" s="133"/>
      <c r="KYZ5" s="133"/>
      <c r="KZA5" s="133"/>
      <c r="KZB5" s="133"/>
      <c r="KZC5" s="133"/>
      <c r="KZD5" s="133"/>
      <c r="KZE5" s="133"/>
      <c r="KZF5" s="133"/>
      <c r="KZG5" s="133"/>
      <c r="KZH5" s="133"/>
      <c r="KZI5" s="133"/>
      <c r="KZJ5" s="133"/>
      <c r="KZK5" s="133"/>
      <c r="KZL5" s="133"/>
      <c r="KZM5" s="133"/>
      <c r="KZN5" s="133"/>
      <c r="KZO5" s="133"/>
      <c r="KZP5" s="133"/>
      <c r="KZQ5" s="133"/>
      <c r="KZR5" s="133"/>
      <c r="KZS5" s="132"/>
      <c r="KZT5" s="132"/>
      <c r="KZU5" s="132"/>
      <c r="KZV5" s="132"/>
      <c r="KZW5" s="132"/>
      <c r="KZX5" s="132"/>
      <c r="KZY5" s="132"/>
      <c r="KZZ5" s="132"/>
      <c r="LAA5" s="132"/>
      <c r="LAB5" s="132"/>
      <c r="LAC5" s="132"/>
      <c r="LAD5" s="132"/>
      <c r="LAE5" s="132"/>
      <c r="LAF5" s="132"/>
      <c r="LAG5" s="132"/>
      <c r="LAH5" s="132"/>
      <c r="LAI5" s="132"/>
      <c r="LAJ5" s="132"/>
      <c r="LAK5" s="133"/>
      <c r="LAL5" s="133"/>
      <c r="LAM5" s="133"/>
      <c r="LAN5" s="133"/>
      <c r="LAO5" s="133"/>
      <c r="LAP5" s="133"/>
      <c r="LAQ5" s="133"/>
      <c r="LAR5" s="133"/>
      <c r="LAS5" s="133"/>
      <c r="LAT5" s="133"/>
      <c r="LAU5" s="133"/>
      <c r="LAV5" s="133"/>
      <c r="LAW5" s="133"/>
      <c r="LAX5" s="133"/>
      <c r="LAY5" s="133"/>
      <c r="LAZ5" s="133"/>
      <c r="LBA5" s="133"/>
      <c r="LBB5" s="133"/>
      <c r="LBC5" s="133"/>
      <c r="LBD5" s="133"/>
      <c r="LBE5" s="132"/>
      <c r="LBF5" s="132"/>
      <c r="LBG5" s="132"/>
      <c r="LBH5" s="132"/>
      <c r="LBI5" s="132"/>
      <c r="LBJ5" s="132"/>
      <c r="LBK5" s="132"/>
      <c r="LBL5" s="132"/>
      <c r="LBM5" s="132"/>
      <c r="LBN5" s="132"/>
      <c r="LBO5" s="132"/>
      <c r="LBP5" s="132"/>
      <c r="LBQ5" s="132"/>
      <c r="LBR5" s="132"/>
      <c r="LBS5" s="132"/>
      <c r="LBT5" s="132"/>
      <c r="LBU5" s="132"/>
      <c r="LBV5" s="132"/>
      <c r="LBW5" s="133"/>
      <c r="LBX5" s="133"/>
      <c r="LBY5" s="133"/>
      <c r="LBZ5" s="133"/>
      <c r="LCA5" s="133"/>
      <c r="LCB5" s="133"/>
      <c r="LCC5" s="133"/>
      <c r="LCD5" s="133"/>
      <c r="LCE5" s="133"/>
      <c r="LCF5" s="133"/>
      <c r="LCG5" s="133"/>
      <c r="LCH5" s="133"/>
      <c r="LCI5" s="133"/>
      <c r="LCJ5" s="133"/>
      <c r="LCK5" s="133"/>
      <c r="LCL5" s="133"/>
      <c r="LCM5" s="133"/>
      <c r="LCN5" s="133"/>
      <c r="LCO5" s="133"/>
      <c r="LCP5" s="133"/>
      <c r="LCQ5" s="132"/>
      <c r="LCR5" s="132"/>
      <c r="LCS5" s="132"/>
      <c r="LCT5" s="132"/>
      <c r="LCU5" s="132"/>
      <c r="LCV5" s="132"/>
      <c r="LCW5" s="132"/>
      <c r="LCX5" s="132"/>
      <c r="LCY5" s="132"/>
      <c r="LCZ5" s="132"/>
      <c r="LDA5" s="132"/>
      <c r="LDB5" s="132"/>
      <c r="LDC5" s="132"/>
      <c r="LDD5" s="132"/>
      <c r="LDE5" s="132"/>
      <c r="LDF5" s="132"/>
      <c r="LDG5" s="132"/>
      <c r="LDH5" s="132"/>
      <c r="LDI5" s="133"/>
      <c r="LDJ5" s="133"/>
      <c r="LDK5" s="133"/>
      <c r="LDL5" s="133"/>
      <c r="LDM5" s="133"/>
      <c r="LDN5" s="133"/>
      <c r="LDO5" s="133"/>
      <c r="LDP5" s="133"/>
      <c r="LDQ5" s="133"/>
      <c r="LDR5" s="133"/>
      <c r="LDS5" s="133"/>
      <c r="LDT5" s="133"/>
      <c r="LDU5" s="133"/>
      <c r="LDV5" s="133"/>
      <c r="LDW5" s="133"/>
      <c r="LDX5" s="133"/>
      <c r="LDY5" s="133"/>
      <c r="LDZ5" s="133"/>
      <c r="LEA5" s="133"/>
      <c r="LEB5" s="133"/>
      <c r="LEC5" s="132"/>
      <c r="LED5" s="132"/>
      <c r="LEE5" s="132"/>
      <c r="LEF5" s="132"/>
      <c r="LEG5" s="132"/>
      <c r="LEH5" s="132"/>
      <c r="LEI5" s="132"/>
      <c r="LEJ5" s="132"/>
      <c r="LEK5" s="132"/>
      <c r="LEL5" s="132"/>
      <c r="LEM5" s="132"/>
      <c r="LEN5" s="132"/>
      <c r="LEO5" s="132"/>
      <c r="LEP5" s="132"/>
      <c r="LEQ5" s="132"/>
      <c r="LER5" s="132"/>
      <c r="LES5" s="132"/>
      <c r="LET5" s="132"/>
      <c r="LEU5" s="133"/>
      <c r="LEV5" s="133"/>
      <c r="LEW5" s="133"/>
      <c r="LEX5" s="133"/>
      <c r="LEY5" s="133"/>
      <c r="LEZ5" s="133"/>
      <c r="LFA5" s="133"/>
      <c r="LFB5" s="133"/>
      <c r="LFC5" s="133"/>
      <c r="LFD5" s="133"/>
      <c r="LFE5" s="133"/>
      <c r="LFF5" s="133"/>
      <c r="LFG5" s="133"/>
      <c r="LFH5" s="133"/>
      <c r="LFI5" s="133"/>
      <c r="LFJ5" s="133"/>
      <c r="LFK5" s="133"/>
      <c r="LFL5" s="133"/>
      <c r="LFM5" s="133"/>
      <c r="LFN5" s="133"/>
      <c r="LFO5" s="132"/>
      <c r="LFP5" s="132"/>
      <c r="LFQ5" s="132"/>
      <c r="LFR5" s="132"/>
      <c r="LFS5" s="132"/>
      <c r="LFT5" s="132"/>
      <c r="LFU5" s="132"/>
      <c r="LFV5" s="132"/>
      <c r="LFW5" s="132"/>
      <c r="LFX5" s="132"/>
      <c r="LFY5" s="132"/>
      <c r="LFZ5" s="132"/>
      <c r="LGA5" s="132"/>
      <c r="LGB5" s="132"/>
      <c r="LGC5" s="132"/>
      <c r="LGD5" s="132"/>
      <c r="LGE5" s="132"/>
      <c r="LGF5" s="132"/>
      <c r="LGG5" s="133"/>
      <c r="LGH5" s="133"/>
      <c r="LGI5" s="133"/>
      <c r="LGJ5" s="133"/>
      <c r="LGK5" s="133"/>
      <c r="LGL5" s="133"/>
      <c r="LGM5" s="133"/>
      <c r="LGN5" s="133"/>
      <c r="LGO5" s="133"/>
      <c r="LGP5" s="133"/>
      <c r="LGQ5" s="133"/>
      <c r="LGR5" s="133"/>
      <c r="LGS5" s="133"/>
      <c r="LGT5" s="133"/>
      <c r="LGU5" s="133"/>
      <c r="LGV5" s="133"/>
      <c r="LGW5" s="133"/>
      <c r="LGX5" s="133"/>
      <c r="LGY5" s="133"/>
      <c r="LGZ5" s="133"/>
      <c r="LHA5" s="132"/>
      <c r="LHB5" s="132"/>
      <c r="LHC5" s="132"/>
      <c r="LHD5" s="132"/>
      <c r="LHE5" s="132"/>
      <c r="LHF5" s="132"/>
      <c r="LHG5" s="132"/>
      <c r="LHH5" s="132"/>
      <c r="LHI5" s="132"/>
      <c r="LHJ5" s="132"/>
      <c r="LHK5" s="132"/>
      <c r="LHL5" s="132"/>
      <c r="LHM5" s="132"/>
      <c r="LHN5" s="132"/>
      <c r="LHO5" s="132"/>
      <c r="LHP5" s="132"/>
      <c r="LHQ5" s="132"/>
      <c r="LHR5" s="132"/>
      <c r="LHS5" s="133"/>
      <c r="LHT5" s="133"/>
      <c r="LHU5" s="133"/>
      <c r="LHV5" s="133"/>
      <c r="LHW5" s="133"/>
      <c r="LHX5" s="133"/>
      <c r="LHY5" s="133"/>
      <c r="LHZ5" s="133"/>
      <c r="LIA5" s="133"/>
      <c r="LIB5" s="133"/>
      <c r="LIC5" s="133"/>
      <c r="LID5" s="133"/>
      <c r="LIE5" s="133"/>
      <c r="LIF5" s="133"/>
      <c r="LIG5" s="133"/>
      <c r="LIH5" s="133"/>
      <c r="LII5" s="133"/>
      <c r="LIJ5" s="133"/>
      <c r="LIK5" s="133"/>
      <c r="LIL5" s="133"/>
      <c r="LIM5" s="132"/>
      <c r="LIN5" s="132"/>
      <c r="LIO5" s="132"/>
      <c r="LIP5" s="132"/>
      <c r="LIQ5" s="132"/>
      <c r="LIR5" s="132"/>
      <c r="LIS5" s="132"/>
      <c r="LIT5" s="132"/>
      <c r="LIU5" s="132"/>
      <c r="LIV5" s="132"/>
      <c r="LIW5" s="132"/>
      <c r="LIX5" s="132"/>
      <c r="LIY5" s="132"/>
      <c r="LIZ5" s="132"/>
      <c r="LJA5" s="132"/>
      <c r="LJB5" s="132"/>
      <c r="LJC5" s="132"/>
      <c r="LJD5" s="132"/>
      <c r="LJE5" s="133"/>
      <c r="LJF5" s="133"/>
      <c r="LJG5" s="133"/>
      <c r="LJH5" s="133"/>
      <c r="LJI5" s="133"/>
      <c r="LJJ5" s="133"/>
      <c r="LJK5" s="133"/>
      <c r="LJL5" s="133"/>
      <c r="LJM5" s="133"/>
      <c r="LJN5" s="133"/>
      <c r="LJO5" s="133"/>
      <c r="LJP5" s="133"/>
      <c r="LJQ5" s="133"/>
      <c r="LJR5" s="133"/>
      <c r="LJS5" s="133"/>
      <c r="LJT5" s="133"/>
      <c r="LJU5" s="133"/>
      <c r="LJV5" s="133"/>
      <c r="LJW5" s="133"/>
      <c r="LJX5" s="133"/>
      <c r="LJY5" s="132"/>
      <c r="LJZ5" s="132"/>
      <c r="LKA5" s="132"/>
      <c r="LKB5" s="132"/>
      <c r="LKC5" s="132"/>
      <c r="LKD5" s="132"/>
      <c r="LKE5" s="132"/>
      <c r="LKF5" s="132"/>
      <c r="LKG5" s="132"/>
      <c r="LKH5" s="132"/>
      <c r="LKI5" s="132"/>
      <c r="LKJ5" s="132"/>
      <c r="LKK5" s="132"/>
      <c r="LKL5" s="132"/>
      <c r="LKM5" s="132"/>
      <c r="LKN5" s="132"/>
      <c r="LKO5" s="132"/>
      <c r="LKP5" s="132"/>
      <c r="LKQ5" s="133"/>
      <c r="LKR5" s="133"/>
      <c r="LKS5" s="133"/>
      <c r="LKT5" s="133"/>
      <c r="LKU5" s="133"/>
      <c r="LKV5" s="133"/>
      <c r="LKW5" s="133"/>
      <c r="LKX5" s="133"/>
      <c r="LKY5" s="133"/>
      <c r="LKZ5" s="133"/>
      <c r="LLA5" s="133"/>
      <c r="LLB5" s="133"/>
      <c r="LLC5" s="133"/>
      <c r="LLD5" s="133"/>
      <c r="LLE5" s="133"/>
      <c r="LLF5" s="133"/>
      <c r="LLG5" s="133"/>
      <c r="LLH5" s="133"/>
      <c r="LLI5" s="133"/>
      <c r="LLJ5" s="133"/>
      <c r="LLK5" s="132"/>
      <c r="LLL5" s="132"/>
      <c r="LLM5" s="132"/>
      <c r="LLN5" s="132"/>
      <c r="LLO5" s="132"/>
      <c r="LLP5" s="132"/>
      <c r="LLQ5" s="132"/>
      <c r="LLR5" s="132"/>
      <c r="LLS5" s="132"/>
      <c r="LLT5" s="132"/>
      <c r="LLU5" s="132"/>
      <c r="LLV5" s="132"/>
      <c r="LLW5" s="132"/>
      <c r="LLX5" s="132"/>
      <c r="LLY5" s="132"/>
      <c r="LLZ5" s="132"/>
      <c r="LMA5" s="132"/>
      <c r="LMB5" s="132"/>
      <c r="LMC5" s="133"/>
      <c r="LMD5" s="133"/>
      <c r="LME5" s="133"/>
      <c r="LMF5" s="133"/>
      <c r="LMG5" s="133"/>
      <c r="LMH5" s="133"/>
      <c r="LMI5" s="133"/>
      <c r="LMJ5" s="133"/>
      <c r="LMK5" s="133"/>
      <c r="LML5" s="133"/>
      <c r="LMM5" s="133"/>
      <c r="LMN5" s="133"/>
      <c r="LMO5" s="133"/>
      <c r="LMP5" s="133"/>
      <c r="LMQ5" s="133"/>
      <c r="LMR5" s="133"/>
      <c r="LMS5" s="133"/>
      <c r="LMT5" s="133"/>
      <c r="LMU5" s="133"/>
      <c r="LMV5" s="133"/>
      <c r="LMW5" s="132"/>
      <c r="LMX5" s="132"/>
      <c r="LMY5" s="132"/>
      <c r="LMZ5" s="132"/>
      <c r="LNA5" s="132"/>
      <c r="LNB5" s="132"/>
      <c r="LNC5" s="132"/>
      <c r="LND5" s="132"/>
      <c r="LNE5" s="132"/>
      <c r="LNF5" s="132"/>
      <c r="LNG5" s="132"/>
      <c r="LNH5" s="132"/>
      <c r="LNI5" s="132"/>
      <c r="LNJ5" s="132"/>
      <c r="LNK5" s="132"/>
      <c r="LNL5" s="132"/>
      <c r="LNM5" s="132"/>
      <c r="LNN5" s="132"/>
      <c r="LNO5" s="133"/>
      <c r="LNP5" s="133"/>
      <c r="LNQ5" s="133"/>
      <c r="LNR5" s="133"/>
      <c r="LNS5" s="133"/>
      <c r="LNT5" s="133"/>
      <c r="LNU5" s="133"/>
      <c r="LNV5" s="133"/>
      <c r="LNW5" s="133"/>
      <c r="LNX5" s="133"/>
      <c r="LNY5" s="133"/>
      <c r="LNZ5" s="133"/>
      <c r="LOA5" s="133"/>
      <c r="LOB5" s="133"/>
      <c r="LOC5" s="133"/>
      <c r="LOD5" s="133"/>
      <c r="LOE5" s="133"/>
      <c r="LOF5" s="133"/>
      <c r="LOG5" s="133"/>
      <c r="LOH5" s="133"/>
      <c r="LOI5" s="132"/>
      <c r="LOJ5" s="132"/>
      <c r="LOK5" s="132"/>
      <c r="LOL5" s="132"/>
      <c r="LOM5" s="132"/>
      <c r="LON5" s="132"/>
      <c r="LOO5" s="132"/>
      <c r="LOP5" s="132"/>
      <c r="LOQ5" s="132"/>
      <c r="LOR5" s="132"/>
      <c r="LOS5" s="132"/>
      <c r="LOT5" s="132"/>
      <c r="LOU5" s="132"/>
      <c r="LOV5" s="132"/>
      <c r="LOW5" s="132"/>
      <c r="LOX5" s="132"/>
      <c r="LOY5" s="132"/>
      <c r="LOZ5" s="132"/>
      <c r="LPA5" s="133"/>
      <c r="LPB5" s="133"/>
      <c r="LPC5" s="133"/>
      <c r="LPD5" s="133"/>
      <c r="LPE5" s="133"/>
      <c r="LPF5" s="133"/>
      <c r="LPG5" s="133"/>
      <c r="LPH5" s="133"/>
      <c r="LPI5" s="133"/>
      <c r="LPJ5" s="133"/>
      <c r="LPK5" s="133"/>
      <c r="LPL5" s="133"/>
      <c r="LPM5" s="133"/>
      <c r="LPN5" s="133"/>
      <c r="LPO5" s="133"/>
      <c r="LPP5" s="133"/>
      <c r="LPQ5" s="133"/>
      <c r="LPR5" s="133"/>
      <c r="LPS5" s="133"/>
      <c r="LPT5" s="133"/>
      <c r="LPU5" s="132"/>
      <c r="LPV5" s="132"/>
      <c r="LPW5" s="132"/>
      <c r="LPX5" s="132"/>
      <c r="LPY5" s="132"/>
      <c r="LPZ5" s="132"/>
      <c r="LQA5" s="132"/>
      <c r="LQB5" s="132"/>
      <c r="LQC5" s="132"/>
      <c r="LQD5" s="132"/>
      <c r="LQE5" s="132"/>
      <c r="LQF5" s="132"/>
      <c r="LQG5" s="132"/>
      <c r="LQH5" s="132"/>
      <c r="LQI5" s="132"/>
      <c r="LQJ5" s="132"/>
      <c r="LQK5" s="132"/>
      <c r="LQL5" s="132"/>
      <c r="LQM5" s="133"/>
      <c r="LQN5" s="133"/>
      <c r="LQO5" s="133"/>
      <c r="LQP5" s="133"/>
      <c r="LQQ5" s="133"/>
      <c r="LQR5" s="133"/>
      <c r="LQS5" s="133"/>
      <c r="LQT5" s="133"/>
      <c r="LQU5" s="133"/>
      <c r="LQV5" s="133"/>
      <c r="LQW5" s="133"/>
      <c r="LQX5" s="133"/>
      <c r="LQY5" s="133"/>
      <c r="LQZ5" s="133"/>
      <c r="LRA5" s="133"/>
      <c r="LRB5" s="133"/>
      <c r="LRC5" s="133"/>
      <c r="LRD5" s="133"/>
      <c r="LRE5" s="133"/>
      <c r="LRF5" s="133"/>
      <c r="LRG5" s="132"/>
      <c r="LRH5" s="132"/>
      <c r="LRI5" s="132"/>
      <c r="LRJ5" s="132"/>
      <c r="LRK5" s="132"/>
      <c r="LRL5" s="132"/>
      <c r="LRM5" s="132"/>
      <c r="LRN5" s="132"/>
      <c r="LRO5" s="132"/>
      <c r="LRP5" s="132"/>
      <c r="LRQ5" s="132"/>
      <c r="LRR5" s="132"/>
      <c r="LRS5" s="132"/>
      <c r="LRT5" s="132"/>
      <c r="LRU5" s="132"/>
      <c r="LRV5" s="132"/>
      <c r="LRW5" s="132"/>
      <c r="LRX5" s="132"/>
      <c r="LRY5" s="133"/>
      <c r="LRZ5" s="133"/>
      <c r="LSA5" s="133"/>
      <c r="LSB5" s="133"/>
      <c r="LSC5" s="133"/>
      <c r="LSD5" s="133"/>
      <c r="LSE5" s="133"/>
      <c r="LSF5" s="133"/>
      <c r="LSG5" s="133"/>
      <c r="LSH5" s="133"/>
      <c r="LSI5" s="133"/>
      <c r="LSJ5" s="133"/>
      <c r="LSK5" s="133"/>
      <c r="LSL5" s="133"/>
      <c r="LSM5" s="133"/>
      <c r="LSN5" s="133"/>
      <c r="LSO5" s="133"/>
      <c r="LSP5" s="133"/>
      <c r="LSQ5" s="133"/>
      <c r="LSR5" s="133"/>
      <c r="LSS5" s="132"/>
      <c r="LST5" s="132"/>
      <c r="LSU5" s="132"/>
      <c r="LSV5" s="132"/>
      <c r="LSW5" s="132"/>
      <c r="LSX5" s="132"/>
      <c r="LSY5" s="132"/>
      <c r="LSZ5" s="132"/>
      <c r="LTA5" s="132"/>
      <c r="LTB5" s="132"/>
      <c r="LTC5" s="132"/>
      <c r="LTD5" s="132"/>
      <c r="LTE5" s="132"/>
      <c r="LTF5" s="132"/>
      <c r="LTG5" s="132"/>
      <c r="LTH5" s="132"/>
      <c r="LTI5" s="132"/>
      <c r="LTJ5" s="132"/>
      <c r="LTK5" s="133"/>
      <c r="LTL5" s="133"/>
      <c r="LTM5" s="133"/>
      <c r="LTN5" s="133"/>
      <c r="LTO5" s="133"/>
      <c r="LTP5" s="133"/>
      <c r="LTQ5" s="133"/>
      <c r="LTR5" s="133"/>
      <c r="LTS5" s="133"/>
      <c r="LTT5" s="133"/>
      <c r="LTU5" s="133"/>
      <c r="LTV5" s="133"/>
      <c r="LTW5" s="133"/>
      <c r="LTX5" s="133"/>
      <c r="LTY5" s="133"/>
      <c r="LTZ5" s="133"/>
      <c r="LUA5" s="133"/>
      <c r="LUB5" s="133"/>
      <c r="LUC5" s="133"/>
      <c r="LUD5" s="133"/>
      <c r="LUE5" s="132"/>
      <c r="LUF5" s="132"/>
      <c r="LUG5" s="132"/>
      <c r="LUH5" s="132"/>
      <c r="LUI5" s="132"/>
      <c r="LUJ5" s="132"/>
      <c r="LUK5" s="132"/>
      <c r="LUL5" s="132"/>
      <c r="LUM5" s="132"/>
      <c r="LUN5" s="132"/>
      <c r="LUO5" s="132"/>
      <c r="LUP5" s="132"/>
      <c r="LUQ5" s="132"/>
      <c r="LUR5" s="132"/>
      <c r="LUS5" s="132"/>
      <c r="LUT5" s="132"/>
      <c r="LUU5" s="132"/>
      <c r="LUV5" s="132"/>
      <c r="LUW5" s="133"/>
      <c r="LUX5" s="133"/>
      <c r="LUY5" s="133"/>
      <c r="LUZ5" s="133"/>
      <c r="LVA5" s="133"/>
      <c r="LVB5" s="133"/>
      <c r="LVC5" s="133"/>
      <c r="LVD5" s="133"/>
      <c r="LVE5" s="133"/>
      <c r="LVF5" s="133"/>
      <c r="LVG5" s="133"/>
      <c r="LVH5" s="133"/>
      <c r="LVI5" s="133"/>
      <c r="LVJ5" s="133"/>
      <c r="LVK5" s="133"/>
      <c r="LVL5" s="133"/>
      <c r="LVM5" s="133"/>
      <c r="LVN5" s="133"/>
      <c r="LVO5" s="133"/>
      <c r="LVP5" s="133"/>
      <c r="LVQ5" s="132"/>
      <c r="LVR5" s="132"/>
      <c r="LVS5" s="132"/>
      <c r="LVT5" s="132"/>
      <c r="LVU5" s="132"/>
      <c r="LVV5" s="132"/>
      <c r="LVW5" s="132"/>
      <c r="LVX5" s="132"/>
      <c r="LVY5" s="132"/>
      <c r="LVZ5" s="132"/>
      <c r="LWA5" s="132"/>
      <c r="LWB5" s="132"/>
      <c r="LWC5" s="132"/>
      <c r="LWD5" s="132"/>
      <c r="LWE5" s="132"/>
      <c r="LWF5" s="132"/>
      <c r="LWG5" s="132"/>
      <c r="LWH5" s="132"/>
      <c r="LWI5" s="133"/>
      <c r="LWJ5" s="133"/>
      <c r="LWK5" s="133"/>
      <c r="LWL5" s="133"/>
      <c r="LWM5" s="133"/>
      <c r="LWN5" s="133"/>
      <c r="LWO5" s="133"/>
      <c r="LWP5" s="133"/>
      <c r="LWQ5" s="133"/>
      <c r="LWR5" s="133"/>
      <c r="LWS5" s="133"/>
      <c r="LWT5" s="133"/>
      <c r="LWU5" s="133"/>
      <c r="LWV5" s="133"/>
      <c r="LWW5" s="133"/>
      <c r="LWX5" s="133"/>
      <c r="LWY5" s="133"/>
      <c r="LWZ5" s="133"/>
      <c r="LXA5" s="133"/>
      <c r="LXB5" s="133"/>
      <c r="LXC5" s="132"/>
      <c r="LXD5" s="132"/>
      <c r="LXE5" s="132"/>
      <c r="LXF5" s="132"/>
      <c r="LXG5" s="132"/>
      <c r="LXH5" s="132"/>
      <c r="LXI5" s="132"/>
      <c r="LXJ5" s="132"/>
      <c r="LXK5" s="132"/>
      <c r="LXL5" s="132"/>
      <c r="LXM5" s="132"/>
      <c r="LXN5" s="132"/>
      <c r="LXO5" s="132"/>
      <c r="LXP5" s="132"/>
      <c r="LXQ5" s="132"/>
      <c r="LXR5" s="132"/>
      <c r="LXS5" s="132"/>
      <c r="LXT5" s="132"/>
      <c r="LXU5" s="133"/>
      <c r="LXV5" s="133"/>
      <c r="LXW5" s="133"/>
      <c r="LXX5" s="133"/>
      <c r="LXY5" s="133"/>
      <c r="LXZ5" s="133"/>
      <c r="LYA5" s="133"/>
      <c r="LYB5" s="133"/>
      <c r="LYC5" s="133"/>
      <c r="LYD5" s="133"/>
      <c r="LYE5" s="133"/>
      <c r="LYF5" s="133"/>
      <c r="LYG5" s="133"/>
      <c r="LYH5" s="133"/>
      <c r="LYI5" s="133"/>
      <c r="LYJ5" s="133"/>
      <c r="LYK5" s="133"/>
      <c r="LYL5" s="133"/>
      <c r="LYM5" s="133"/>
      <c r="LYN5" s="133"/>
      <c r="LYO5" s="132"/>
      <c r="LYP5" s="132"/>
      <c r="LYQ5" s="132"/>
      <c r="LYR5" s="132"/>
      <c r="LYS5" s="132"/>
      <c r="LYT5" s="132"/>
      <c r="LYU5" s="132"/>
      <c r="LYV5" s="132"/>
      <c r="LYW5" s="132"/>
      <c r="LYX5" s="132"/>
      <c r="LYY5" s="132"/>
      <c r="LYZ5" s="132"/>
      <c r="LZA5" s="132"/>
      <c r="LZB5" s="132"/>
      <c r="LZC5" s="132"/>
      <c r="LZD5" s="132"/>
      <c r="LZE5" s="132"/>
      <c r="LZF5" s="132"/>
      <c r="LZG5" s="133"/>
      <c r="LZH5" s="133"/>
      <c r="LZI5" s="133"/>
      <c r="LZJ5" s="133"/>
      <c r="LZK5" s="133"/>
      <c r="LZL5" s="133"/>
      <c r="LZM5" s="133"/>
      <c r="LZN5" s="133"/>
      <c r="LZO5" s="133"/>
      <c r="LZP5" s="133"/>
      <c r="LZQ5" s="133"/>
      <c r="LZR5" s="133"/>
      <c r="LZS5" s="133"/>
      <c r="LZT5" s="133"/>
      <c r="LZU5" s="133"/>
      <c r="LZV5" s="133"/>
      <c r="LZW5" s="133"/>
      <c r="LZX5" s="133"/>
      <c r="LZY5" s="133"/>
      <c r="LZZ5" s="133"/>
      <c r="MAA5" s="132"/>
      <c r="MAB5" s="132"/>
      <c r="MAC5" s="132"/>
      <c r="MAD5" s="132"/>
      <c r="MAE5" s="132"/>
      <c r="MAF5" s="132"/>
      <c r="MAG5" s="132"/>
      <c r="MAH5" s="132"/>
      <c r="MAI5" s="132"/>
      <c r="MAJ5" s="132"/>
      <c r="MAK5" s="132"/>
      <c r="MAL5" s="132"/>
      <c r="MAM5" s="132"/>
      <c r="MAN5" s="132"/>
      <c r="MAO5" s="132"/>
      <c r="MAP5" s="132"/>
      <c r="MAQ5" s="132"/>
      <c r="MAR5" s="132"/>
      <c r="MAS5" s="133"/>
      <c r="MAT5" s="133"/>
      <c r="MAU5" s="133"/>
      <c r="MAV5" s="133"/>
      <c r="MAW5" s="133"/>
      <c r="MAX5" s="133"/>
      <c r="MAY5" s="133"/>
      <c r="MAZ5" s="133"/>
      <c r="MBA5" s="133"/>
      <c r="MBB5" s="133"/>
      <c r="MBC5" s="133"/>
      <c r="MBD5" s="133"/>
      <c r="MBE5" s="133"/>
      <c r="MBF5" s="133"/>
      <c r="MBG5" s="133"/>
      <c r="MBH5" s="133"/>
      <c r="MBI5" s="133"/>
      <c r="MBJ5" s="133"/>
      <c r="MBK5" s="133"/>
      <c r="MBL5" s="133"/>
      <c r="MBM5" s="132"/>
      <c r="MBN5" s="132"/>
      <c r="MBO5" s="132"/>
      <c r="MBP5" s="132"/>
      <c r="MBQ5" s="132"/>
      <c r="MBR5" s="132"/>
      <c r="MBS5" s="132"/>
      <c r="MBT5" s="132"/>
      <c r="MBU5" s="132"/>
      <c r="MBV5" s="132"/>
      <c r="MBW5" s="132"/>
      <c r="MBX5" s="132"/>
      <c r="MBY5" s="132"/>
      <c r="MBZ5" s="132"/>
      <c r="MCA5" s="132"/>
      <c r="MCB5" s="132"/>
      <c r="MCC5" s="132"/>
      <c r="MCD5" s="132"/>
      <c r="MCE5" s="133"/>
      <c r="MCF5" s="133"/>
      <c r="MCG5" s="133"/>
      <c r="MCH5" s="133"/>
      <c r="MCI5" s="133"/>
      <c r="MCJ5" s="133"/>
      <c r="MCK5" s="133"/>
      <c r="MCL5" s="133"/>
      <c r="MCM5" s="133"/>
      <c r="MCN5" s="133"/>
      <c r="MCO5" s="133"/>
      <c r="MCP5" s="133"/>
      <c r="MCQ5" s="133"/>
      <c r="MCR5" s="133"/>
      <c r="MCS5" s="133"/>
      <c r="MCT5" s="133"/>
      <c r="MCU5" s="133"/>
      <c r="MCV5" s="133"/>
      <c r="MCW5" s="133"/>
      <c r="MCX5" s="133"/>
      <c r="MCY5" s="132"/>
      <c r="MCZ5" s="132"/>
      <c r="MDA5" s="132"/>
      <c r="MDB5" s="132"/>
      <c r="MDC5" s="132"/>
      <c r="MDD5" s="132"/>
      <c r="MDE5" s="132"/>
      <c r="MDF5" s="132"/>
      <c r="MDG5" s="132"/>
      <c r="MDH5" s="132"/>
      <c r="MDI5" s="132"/>
      <c r="MDJ5" s="132"/>
      <c r="MDK5" s="132"/>
      <c r="MDL5" s="132"/>
      <c r="MDM5" s="132"/>
      <c r="MDN5" s="132"/>
      <c r="MDO5" s="132"/>
      <c r="MDP5" s="132"/>
      <c r="MDQ5" s="133"/>
      <c r="MDR5" s="133"/>
      <c r="MDS5" s="133"/>
      <c r="MDT5" s="133"/>
      <c r="MDU5" s="133"/>
      <c r="MDV5" s="133"/>
      <c r="MDW5" s="133"/>
      <c r="MDX5" s="133"/>
      <c r="MDY5" s="133"/>
      <c r="MDZ5" s="133"/>
      <c r="MEA5" s="133"/>
      <c r="MEB5" s="133"/>
      <c r="MEC5" s="133"/>
      <c r="MED5" s="133"/>
      <c r="MEE5" s="133"/>
      <c r="MEF5" s="133"/>
      <c r="MEG5" s="133"/>
      <c r="MEH5" s="133"/>
      <c r="MEI5" s="133"/>
      <c r="MEJ5" s="133"/>
      <c r="MEK5" s="132"/>
      <c r="MEL5" s="132"/>
      <c r="MEM5" s="132"/>
      <c r="MEN5" s="132"/>
      <c r="MEO5" s="132"/>
      <c r="MEP5" s="132"/>
      <c r="MEQ5" s="132"/>
      <c r="MER5" s="132"/>
      <c r="MES5" s="132"/>
      <c r="MET5" s="132"/>
      <c r="MEU5" s="132"/>
      <c r="MEV5" s="132"/>
      <c r="MEW5" s="132"/>
      <c r="MEX5" s="132"/>
      <c r="MEY5" s="132"/>
      <c r="MEZ5" s="132"/>
      <c r="MFA5" s="132"/>
      <c r="MFB5" s="132"/>
      <c r="MFC5" s="133"/>
      <c r="MFD5" s="133"/>
      <c r="MFE5" s="133"/>
      <c r="MFF5" s="133"/>
      <c r="MFG5" s="133"/>
      <c r="MFH5" s="133"/>
      <c r="MFI5" s="133"/>
      <c r="MFJ5" s="133"/>
      <c r="MFK5" s="133"/>
      <c r="MFL5" s="133"/>
      <c r="MFM5" s="133"/>
      <c r="MFN5" s="133"/>
      <c r="MFO5" s="133"/>
      <c r="MFP5" s="133"/>
      <c r="MFQ5" s="133"/>
      <c r="MFR5" s="133"/>
      <c r="MFS5" s="133"/>
      <c r="MFT5" s="133"/>
      <c r="MFU5" s="133"/>
      <c r="MFV5" s="133"/>
      <c r="MFW5" s="132"/>
      <c r="MFX5" s="132"/>
      <c r="MFY5" s="132"/>
      <c r="MFZ5" s="132"/>
      <c r="MGA5" s="132"/>
      <c r="MGB5" s="132"/>
      <c r="MGC5" s="132"/>
      <c r="MGD5" s="132"/>
      <c r="MGE5" s="132"/>
      <c r="MGF5" s="132"/>
      <c r="MGG5" s="132"/>
      <c r="MGH5" s="132"/>
      <c r="MGI5" s="132"/>
      <c r="MGJ5" s="132"/>
      <c r="MGK5" s="132"/>
      <c r="MGL5" s="132"/>
      <c r="MGM5" s="132"/>
      <c r="MGN5" s="132"/>
      <c r="MGO5" s="133"/>
      <c r="MGP5" s="133"/>
      <c r="MGQ5" s="133"/>
      <c r="MGR5" s="133"/>
      <c r="MGS5" s="133"/>
      <c r="MGT5" s="133"/>
      <c r="MGU5" s="133"/>
      <c r="MGV5" s="133"/>
      <c r="MGW5" s="133"/>
      <c r="MGX5" s="133"/>
      <c r="MGY5" s="133"/>
      <c r="MGZ5" s="133"/>
      <c r="MHA5" s="133"/>
      <c r="MHB5" s="133"/>
      <c r="MHC5" s="133"/>
      <c r="MHD5" s="133"/>
      <c r="MHE5" s="133"/>
      <c r="MHF5" s="133"/>
      <c r="MHG5" s="133"/>
      <c r="MHH5" s="133"/>
      <c r="MHI5" s="132"/>
      <c r="MHJ5" s="132"/>
      <c r="MHK5" s="132"/>
      <c r="MHL5" s="132"/>
      <c r="MHM5" s="132"/>
      <c r="MHN5" s="132"/>
      <c r="MHO5" s="132"/>
      <c r="MHP5" s="132"/>
      <c r="MHQ5" s="132"/>
      <c r="MHR5" s="132"/>
      <c r="MHS5" s="132"/>
      <c r="MHT5" s="132"/>
      <c r="MHU5" s="132"/>
      <c r="MHV5" s="132"/>
      <c r="MHW5" s="132"/>
      <c r="MHX5" s="132"/>
      <c r="MHY5" s="132"/>
      <c r="MHZ5" s="132"/>
      <c r="MIA5" s="133"/>
      <c r="MIB5" s="133"/>
      <c r="MIC5" s="133"/>
      <c r="MID5" s="133"/>
      <c r="MIE5" s="133"/>
      <c r="MIF5" s="133"/>
      <c r="MIG5" s="133"/>
      <c r="MIH5" s="133"/>
      <c r="MII5" s="133"/>
      <c r="MIJ5" s="133"/>
      <c r="MIK5" s="133"/>
      <c r="MIL5" s="133"/>
      <c r="MIM5" s="133"/>
      <c r="MIN5" s="133"/>
      <c r="MIO5" s="133"/>
      <c r="MIP5" s="133"/>
      <c r="MIQ5" s="133"/>
      <c r="MIR5" s="133"/>
      <c r="MIS5" s="133"/>
      <c r="MIT5" s="133"/>
      <c r="MIU5" s="132"/>
      <c r="MIV5" s="132"/>
      <c r="MIW5" s="132"/>
      <c r="MIX5" s="132"/>
      <c r="MIY5" s="132"/>
      <c r="MIZ5" s="132"/>
      <c r="MJA5" s="132"/>
      <c r="MJB5" s="132"/>
      <c r="MJC5" s="132"/>
      <c r="MJD5" s="132"/>
      <c r="MJE5" s="132"/>
      <c r="MJF5" s="132"/>
      <c r="MJG5" s="132"/>
      <c r="MJH5" s="132"/>
      <c r="MJI5" s="132"/>
      <c r="MJJ5" s="132"/>
      <c r="MJK5" s="132"/>
      <c r="MJL5" s="132"/>
      <c r="MJM5" s="133"/>
      <c r="MJN5" s="133"/>
      <c r="MJO5" s="133"/>
      <c r="MJP5" s="133"/>
      <c r="MJQ5" s="133"/>
      <c r="MJR5" s="133"/>
      <c r="MJS5" s="133"/>
      <c r="MJT5" s="133"/>
      <c r="MJU5" s="133"/>
      <c r="MJV5" s="133"/>
      <c r="MJW5" s="133"/>
      <c r="MJX5" s="133"/>
      <c r="MJY5" s="133"/>
      <c r="MJZ5" s="133"/>
      <c r="MKA5" s="133"/>
      <c r="MKB5" s="133"/>
      <c r="MKC5" s="133"/>
      <c r="MKD5" s="133"/>
      <c r="MKE5" s="133"/>
      <c r="MKF5" s="133"/>
      <c r="MKG5" s="132"/>
      <c r="MKH5" s="132"/>
      <c r="MKI5" s="132"/>
      <c r="MKJ5" s="132"/>
      <c r="MKK5" s="132"/>
      <c r="MKL5" s="132"/>
      <c r="MKM5" s="132"/>
      <c r="MKN5" s="132"/>
      <c r="MKO5" s="132"/>
      <c r="MKP5" s="132"/>
      <c r="MKQ5" s="132"/>
      <c r="MKR5" s="132"/>
      <c r="MKS5" s="132"/>
      <c r="MKT5" s="132"/>
      <c r="MKU5" s="132"/>
      <c r="MKV5" s="132"/>
      <c r="MKW5" s="132"/>
      <c r="MKX5" s="132"/>
      <c r="MKY5" s="133"/>
      <c r="MKZ5" s="133"/>
      <c r="MLA5" s="133"/>
      <c r="MLB5" s="133"/>
      <c r="MLC5" s="133"/>
      <c r="MLD5" s="133"/>
      <c r="MLE5" s="133"/>
      <c r="MLF5" s="133"/>
      <c r="MLG5" s="133"/>
      <c r="MLH5" s="133"/>
      <c r="MLI5" s="133"/>
      <c r="MLJ5" s="133"/>
      <c r="MLK5" s="133"/>
      <c r="MLL5" s="133"/>
      <c r="MLM5" s="133"/>
      <c r="MLN5" s="133"/>
      <c r="MLO5" s="133"/>
      <c r="MLP5" s="133"/>
      <c r="MLQ5" s="133"/>
      <c r="MLR5" s="133"/>
      <c r="MLS5" s="132"/>
      <c r="MLT5" s="132"/>
      <c r="MLU5" s="132"/>
      <c r="MLV5" s="132"/>
      <c r="MLW5" s="132"/>
      <c r="MLX5" s="132"/>
      <c r="MLY5" s="132"/>
      <c r="MLZ5" s="132"/>
      <c r="MMA5" s="132"/>
      <c r="MMB5" s="132"/>
      <c r="MMC5" s="132"/>
      <c r="MMD5" s="132"/>
      <c r="MME5" s="132"/>
      <c r="MMF5" s="132"/>
      <c r="MMG5" s="132"/>
      <c r="MMH5" s="132"/>
      <c r="MMI5" s="132"/>
      <c r="MMJ5" s="132"/>
      <c r="MMK5" s="133"/>
      <c r="MML5" s="133"/>
      <c r="MMM5" s="133"/>
      <c r="MMN5" s="133"/>
      <c r="MMO5" s="133"/>
      <c r="MMP5" s="133"/>
      <c r="MMQ5" s="133"/>
      <c r="MMR5" s="133"/>
      <c r="MMS5" s="133"/>
      <c r="MMT5" s="133"/>
      <c r="MMU5" s="133"/>
      <c r="MMV5" s="133"/>
      <c r="MMW5" s="133"/>
      <c r="MMX5" s="133"/>
      <c r="MMY5" s="133"/>
      <c r="MMZ5" s="133"/>
      <c r="MNA5" s="133"/>
      <c r="MNB5" s="133"/>
      <c r="MNC5" s="133"/>
      <c r="MND5" s="133"/>
      <c r="MNE5" s="132"/>
      <c r="MNF5" s="132"/>
      <c r="MNG5" s="132"/>
      <c r="MNH5" s="132"/>
      <c r="MNI5" s="132"/>
      <c r="MNJ5" s="132"/>
      <c r="MNK5" s="132"/>
      <c r="MNL5" s="132"/>
      <c r="MNM5" s="132"/>
      <c r="MNN5" s="132"/>
      <c r="MNO5" s="132"/>
      <c r="MNP5" s="132"/>
      <c r="MNQ5" s="132"/>
      <c r="MNR5" s="132"/>
      <c r="MNS5" s="132"/>
      <c r="MNT5" s="132"/>
      <c r="MNU5" s="132"/>
      <c r="MNV5" s="132"/>
      <c r="MNW5" s="133"/>
      <c r="MNX5" s="133"/>
      <c r="MNY5" s="133"/>
      <c r="MNZ5" s="133"/>
      <c r="MOA5" s="133"/>
      <c r="MOB5" s="133"/>
      <c r="MOC5" s="133"/>
      <c r="MOD5" s="133"/>
      <c r="MOE5" s="133"/>
      <c r="MOF5" s="133"/>
      <c r="MOG5" s="133"/>
      <c r="MOH5" s="133"/>
      <c r="MOI5" s="133"/>
      <c r="MOJ5" s="133"/>
      <c r="MOK5" s="133"/>
      <c r="MOL5" s="133"/>
      <c r="MOM5" s="133"/>
      <c r="MON5" s="133"/>
      <c r="MOO5" s="133"/>
      <c r="MOP5" s="133"/>
      <c r="MOQ5" s="132"/>
      <c r="MOR5" s="132"/>
      <c r="MOS5" s="132"/>
      <c r="MOT5" s="132"/>
      <c r="MOU5" s="132"/>
      <c r="MOV5" s="132"/>
      <c r="MOW5" s="132"/>
      <c r="MOX5" s="132"/>
      <c r="MOY5" s="132"/>
      <c r="MOZ5" s="132"/>
      <c r="MPA5" s="132"/>
      <c r="MPB5" s="132"/>
      <c r="MPC5" s="132"/>
      <c r="MPD5" s="132"/>
      <c r="MPE5" s="132"/>
      <c r="MPF5" s="132"/>
      <c r="MPG5" s="132"/>
      <c r="MPH5" s="132"/>
      <c r="MPI5" s="133"/>
      <c r="MPJ5" s="133"/>
      <c r="MPK5" s="133"/>
      <c r="MPL5" s="133"/>
      <c r="MPM5" s="133"/>
      <c r="MPN5" s="133"/>
      <c r="MPO5" s="133"/>
      <c r="MPP5" s="133"/>
      <c r="MPQ5" s="133"/>
      <c r="MPR5" s="133"/>
      <c r="MPS5" s="133"/>
      <c r="MPT5" s="133"/>
      <c r="MPU5" s="133"/>
      <c r="MPV5" s="133"/>
      <c r="MPW5" s="133"/>
      <c r="MPX5" s="133"/>
      <c r="MPY5" s="133"/>
      <c r="MPZ5" s="133"/>
      <c r="MQA5" s="133"/>
      <c r="MQB5" s="133"/>
      <c r="MQC5" s="132"/>
      <c r="MQD5" s="132"/>
      <c r="MQE5" s="132"/>
      <c r="MQF5" s="132"/>
      <c r="MQG5" s="132"/>
      <c r="MQH5" s="132"/>
      <c r="MQI5" s="132"/>
      <c r="MQJ5" s="132"/>
      <c r="MQK5" s="132"/>
      <c r="MQL5" s="132"/>
      <c r="MQM5" s="132"/>
      <c r="MQN5" s="132"/>
      <c r="MQO5" s="132"/>
      <c r="MQP5" s="132"/>
      <c r="MQQ5" s="132"/>
      <c r="MQR5" s="132"/>
      <c r="MQS5" s="132"/>
      <c r="MQT5" s="132"/>
      <c r="MQU5" s="133"/>
      <c r="MQV5" s="133"/>
      <c r="MQW5" s="133"/>
      <c r="MQX5" s="133"/>
      <c r="MQY5" s="133"/>
      <c r="MQZ5" s="133"/>
      <c r="MRA5" s="133"/>
      <c r="MRB5" s="133"/>
      <c r="MRC5" s="133"/>
      <c r="MRD5" s="133"/>
      <c r="MRE5" s="133"/>
      <c r="MRF5" s="133"/>
      <c r="MRG5" s="133"/>
      <c r="MRH5" s="133"/>
      <c r="MRI5" s="133"/>
      <c r="MRJ5" s="133"/>
      <c r="MRK5" s="133"/>
      <c r="MRL5" s="133"/>
      <c r="MRM5" s="133"/>
      <c r="MRN5" s="133"/>
      <c r="MRO5" s="132"/>
      <c r="MRP5" s="132"/>
      <c r="MRQ5" s="132"/>
      <c r="MRR5" s="132"/>
      <c r="MRS5" s="132"/>
      <c r="MRT5" s="132"/>
      <c r="MRU5" s="132"/>
      <c r="MRV5" s="132"/>
      <c r="MRW5" s="132"/>
      <c r="MRX5" s="132"/>
      <c r="MRY5" s="132"/>
      <c r="MRZ5" s="132"/>
      <c r="MSA5" s="132"/>
      <c r="MSB5" s="132"/>
      <c r="MSC5" s="132"/>
      <c r="MSD5" s="132"/>
      <c r="MSE5" s="132"/>
      <c r="MSF5" s="132"/>
      <c r="MSG5" s="133"/>
      <c r="MSH5" s="133"/>
      <c r="MSI5" s="133"/>
      <c r="MSJ5" s="133"/>
      <c r="MSK5" s="133"/>
      <c r="MSL5" s="133"/>
      <c r="MSM5" s="133"/>
      <c r="MSN5" s="133"/>
      <c r="MSO5" s="133"/>
      <c r="MSP5" s="133"/>
      <c r="MSQ5" s="133"/>
      <c r="MSR5" s="133"/>
      <c r="MSS5" s="133"/>
      <c r="MST5" s="133"/>
      <c r="MSU5" s="133"/>
      <c r="MSV5" s="133"/>
      <c r="MSW5" s="133"/>
      <c r="MSX5" s="133"/>
      <c r="MSY5" s="133"/>
      <c r="MSZ5" s="133"/>
      <c r="MTA5" s="132"/>
      <c r="MTB5" s="132"/>
      <c r="MTC5" s="132"/>
      <c r="MTD5" s="132"/>
      <c r="MTE5" s="132"/>
      <c r="MTF5" s="132"/>
      <c r="MTG5" s="132"/>
      <c r="MTH5" s="132"/>
      <c r="MTI5" s="132"/>
      <c r="MTJ5" s="132"/>
      <c r="MTK5" s="132"/>
      <c r="MTL5" s="132"/>
      <c r="MTM5" s="132"/>
      <c r="MTN5" s="132"/>
      <c r="MTO5" s="132"/>
      <c r="MTP5" s="132"/>
      <c r="MTQ5" s="132"/>
      <c r="MTR5" s="132"/>
      <c r="MTS5" s="133"/>
      <c r="MTT5" s="133"/>
      <c r="MTU5" s="133"/>
      <c r="MTV5" s="133"/>
      <c r="MTW5" s="133"/>
      <c r="MTX5" s="133"/>
      <c r="MTY5" s="133"/>
      <c r="MTZ5" s="133"/>
      <c r="MUA5" s="133"/>
      <c r="MUB5" s="133"/>
      <c r="MUC5" s="133"/>
      <c r="MUD5" s="133"/>
      <c r="MUE5" s="133"/>
      <c r="MUF5" s="133"/>
      <c r="MUG5" s="133"/>
      <c r="MUH5" s="133"/>
      <c r="MUI5" s="133"/>
      <c r="MUJ5" s="133"/>
      <c r="MUK5" s="133"/>
      <c r="MUL5" s="133"/>
      <c r="MUM5" s="132"/>
      <c r="MUN5" s="132"/>
      <c r="MUO5" s="132"/>
      <c r="MUP5" s="132"/>
      <c r="MUQ5" s="132"/>
      <c r="MUR5" s="132"/>
      <c r="MUS5" s="132"/>
      <c r="MUT5" s="132"/>
      <c r="MUU5" s="132"/>
      <c r="MUV5" s="132"/>
      <c r="MUW5" s="132"/>
      <c r="MUX5" s="132"/>
      <c r="MUY5" s="132"/>
      <c r="MUZ5" s="132"/>
      <c r="MVA5" s="132"/>
      <c r="MVB5" s="132"/>
      <c r="MVC5" s="132"/>
      <c r="MVD5" s="132"/>
      <c r="MVE5" s="133"/>
      <c r="MVF5" s="133"/>
      <c r="MVG5" s="133"/>
      <c r="MVH5" s="133"/>
      <c r="MVI5" s="133"/>
      <c r="MVJ5" s="133"/>
      <c r="MVK5" s="133"/>
      <c r="MVL5" s="133"/>
      <c r="MVM5" s="133"/>
      <c r="MVN5" s="133"/>
      <c r="MVO5" s="133"/>
      <c r="MVP5" s="133"/>
      <c r="MVQ5" s="133"/>
      <c r="MVR5" s="133"/>
      <c r="MVS5" s="133"/>
      <c r="MVT5" s="133"/>
      <c r="MVU5" s="133"/>
      <c r="MVV5" s="133"/>
      <c r="MVW5" s="133"/>
      <c r="MVX5" s="133"/>
      <c r="MVY5" s="132"/>
      <c r="MVZ5" s="132"/>
      <c r="MWA5" s="132"/>
      <c r="MWB5" s="132"/>
      <c r="MWC5" s="132"/>
      <c r="MWD5" s="132"/>
      <c r="MWE5" s="132"/>
      <c r="MWF5" s="132"/>
      <c r="MWG5" s="132"/>
      <c r="MWH5" s="132"/>
      <c r="MWI5" s="132"/>
      <c r="MWJ5" s="132"/>
      <c r="MWK5" s="132"/>
      <c r="MWL5" s="132"/>
      <c r="MWM5" s="132"/>
      <c r="MWN5" s="132"/>
      <c r="MWO5" s="132"/>
      <c r="MWP5" s="132"/>
      <c r="MWQ5" s="133"/>
      <c r="MWR5" s="133"/>
      <c r="MWS5" s="133"/>
      <c r="MWT5" s="133"/>
      <c r="MWU5" s="133"/>
      <c r="MWV5" s="133"/>
      <c r="MWW5" s="133"/>
      <c r="MWX5" s="133"/>
      <c r="MWY5" s="133"/>
      <c r="MWZ5" s="133"/>
      <c r="MXA5" s="133"/>
      <c r="MXB5" s="133"/>
      <c r="MXC5" s="133"/>
      <c r="MXD5" s="133"/>
      <c r="MXE5" s="133"/>
      <c r="MXF5" s="133"/>
      <c r="MXG5" s="133"/>
      <c r="MXH5" s="133"/>
      <c r="MXI5" s="133"/>
      <c r="MXJ5" s="133"/>
      <c r="MXK5" s="132"/>
      <c r="MXL5" s="132"/>
      <c r="MXM5" s="132"/>
      <c r="MXN5" s="132"/>
      <c r="MXO5" s="132"/>
      <c r="MXP5" s="132"/>
      <c r="MXQ5" s="132"/>
      <c r="MXR5" s="132"/>
      <c r="MXS5" s="132"/>
      <c r="MXT5" s="132"/>
      <c r="MXU5" s="132"/>
      <c r="MXV5" s="132"/>
      <c r="MXW5" s="132"/>
      <c r="MXX5" s="132"/>
      <c r="MXY5" s="132"/>
      <c r="MXZ5" s="132"/>
      <c r="MYA5" s="132"/>
      <c r="MYB5" s="132"/>
      <c r="MYC5" s="133"/>
      <c r="MYD5" s="133"/>
      <c r="MYE5" s="133"/>
      <c r="MYF5" s="133"/>
      <c r="MYG5" s="133"/>
      <c r="MYH5" s="133"/>
      <c r="MYI5" s="133"/>
      <c r="MYJ5" s="133"/>
      <c r="MYK5" s="133"/>
      <c r="MYL5" s="133"/>
      <c r="MYM5" s="133"/>
      <c r="MYN5" s="133"/>
      <c r="MYO5" s="133"/>
      <c r="MYP5" s="133"/>
      <c r="MYQ5" s="133"/>
      <c r="MYR5" s="133"/>
      <c r="MYS5" s="133"/>
      <c r="MYT5" s="133"/>
      <c r="MYU5" s="133"/>
      <c r="MYV5" s="133"/>
      <c r="MYW5" s="132"/>
      <c r="MYX5" s="132"/>
      <c r="MYY5" s="132"/>
      <c r="MYZ5" s="132"/>
      <c r="MZA5" s="132"/>
      <c r="MZB5" s="132"/>
      <c r="MZC5" s="132"/>
      <c r="MZD5" s="132"/>
      <c r="MZE5" s="132"/>
      <c r="MZF5" s="132"/>
      <c r="MZG5" s="132"/>
      <c r="MZH5" s="132"/>
      <c r="MZI5" s="132"/>
      <c r="MZJ5" s="132"/>
      <c r="MZK5" s="132"/>
      <c r="MZL5" s="132"/>
      <c r="MZM5" s="132"/>
      <c r="MZN5" s="132"/>
      <c r="MZO5" s="133"/>
      <c r="MZP5" s="133"/>
      <c r="MZQ5" s="133"/>
      <c r="MZR5" s="133"/>
      <c r="MZS5" s="133"/>
      <c r="MZT5" s="133"/>
      <c r="MZU5" s="133"/>
      <c r="MZV5" s="133"/>
      <c r="MZW5" s="133"/>
      <c r="MZX5" s="133"/>
      <c r="MZY5" s="133"/>
      <c r="MZZ5" s="133"/>
      <c r="NAA5" s="133"/>
      <c r="NAB5" s="133"/>
      <c r="NAC5" s="133"/>
      <c r="NAD5" s="133"/>
      <c r="NAE5" s="133"/>
      <c r="NAF5" s="133"/>
      <c r="NAG5" s="133"/>
      <c r="NAH5" s="133"/>
      <c r="NAI5" s="132"/>
      <c r="NAJ5" s="132"/>
      <c r="NAK5" s="132"/>
      <c r="NAL5" s="132"/>
      <c r="NAM5" s="132"/>
      <c r="NAN5" s="132"/>
      <c r="NAO5" s="132"/>
      <c r="NAP5" s="132"/>
      <c r="NAQ5" s="132"/>
      <c r="NAR5" s="132"/>
      <c r="NAS5" s="132"/>
      <c r="NAT5" s="132"/>
      <c r="NAU5" s="132"/>
      <c r="NAV5" s="132"/>
      <c r="NAW5" s="132"/>
      <c r="NAX5" s="132"/>
      <c r="NAY5" s="132"/>
      <c r="NAZ5" s="132"/>
      <c r="NBA5" s="133"/>
      <c r="NBB5" s="133"/>
      <c r="NBC5" s="133"/>
      <c r="NBD5" s="133"/>
      <c r="NBE5" s="133"/>
      <c r="NBF5" s="133"/>
      <c r="NBG5" s="133"/>
      <c r="NBH5" s="133"/>
      <c r="NBI5" s="133"/>
      <c r="NBJ5" s="133"/>
      <c r="NBK5" s="133"/>
      <c r="NBL5" s="133"/>
      <c r="NBM5" s="133"/>
      <c r="NBN5" s="133"/>
      <c r="NBO5" s="133"/>
      <c r="NBP5" s="133"/>
      <c r="NBQ5" s="133"/>
      <c r="NBR5" s="133"/>
      <c r="NBS5" s="133"/>
      <c r="NBT5" s="133"/>
      <c r="NBU5" s="132"/>
      <c r="NBV5" s="132"/>
      <c r="NBW5" s="132"/>
      <c r="NBX5" s="132"/>
      <c r="NBY5" s="132"/>
      <c r="NBZ5" s="132"/>
      <c r="NCA5" s="132"/>
      <c r="NCB5" s="132"/>
      <c r="NCC5" s="132"/>
      <c r="NCD5" s="132"/>
      <c r="NCE5" s="132"/>
      <c r="NCF5" s="132"/>
      <c r="NCG5" s="132"/>
      <c r="NCH5" s="132"/>
      <c r="NCI5" s="132"/>
      <c r="NCJ5" s="132"/>
      <c r="NCK5" s="132"/>
      <c r="NCL5" s="132"/>
      <c r="NCM5" s="133"/>
      <c r="NCN5" s="133"/>
      <c r="NCO5" s="133"/>
      <c r="NCP5" s="133"/>
      <c r="NCQ5" s="133"/>
      <c r="NCR5" s="133"/>
      <c r="NCS5" s="133"/>
      <c r="NCT5" s="133"/>
      <c r="NCU5" s="133"/>
      <c r="NCV5" s="133"/>
      <c r="NCW5" s="133"/>
      <c r="NCX5" s="133"/>
      <c r="NCY5" s="133"/>
      <c r="NCZ5" s="133"/>
      <c r="NDA5" s="133"/>
      <c r="NDB5" s="133"/>
      <c r="NDC5" s="133"/>
      <c r="NDD5" s="133"/>
      <c r="NDE5" s="133"/>
      <c r="NDF5" s="133"/>
      <c r="NDG5" s="132"/>
      <c r="NDH5" s="132"/>
      <c r="NDI5" s="132"/>
      <c r="NDJ5" s="132"/>
      <c r="NDK5" s="132"/>
      <c r="NDL5" s="132"/>
      <c r="NDM5" s="132"/>
      <c r="NDN5" s="132"/>
      <c r="NDO5" s="132"/>
      <c r="NDP5" s="132"/>
      <c r="NDQ5" s="132"/>
      <c r="NDR5" s="132"/>
      <c r="NDS5" s="132"/>
      <c r="NDT5" s="132"/>
      <c r="NDU5" s="132"/>
      <c r="NDV5" s="132"/>
      <c r="NDW5" s="132"/>
      <c r="NDX5" s="132"/>
      <c r="NDY5" s="133"/>
      <c r="NDZ5" s="133"/>
      <c r="NEA5" s="133"/>
      <c r="NEB5" s="133"/>
      <c r="NEC5" s="133"/>
      <c r="NED5" s="133"/>
      <c r="NEE5" s="133"/>
      <c r="NEF5" s="133"/>
      <c r="NEG5" s="133"/>
      <c r="NEH5" s="133"/>
      <c r="NEI5" s="133"/>
      <c r="NEJ5" s="133"/>
      <c r="NEK5" s="133"/>
      <c r="NEL5" s="133"/>
      <c r="NEM5" s="133"/>
      <c r="NEN5" s="133"/>
      <c r="NEO5" s="133"/>
      <c r="NEP5" s="133"/>
      <c r="NEQ5" s="133"/>
      <c r="NER5" s="133"/>
      <c r="NES5" s="132"/>
      <c r="NET5" s="132"/>
      <c r="NEU5" s="132"/>
      <c r="NEV5" s="132"/>
      <c r="NEW5" s="132"/>
      <c r="NEX5" s="132"/>
      <c r="NEY5" s="132"/>
      <c r="NEZ5" s="132"/>
      <c r="NFA5" s="132"/>
      <c r="NFB5" s="132"/>
      <c r="NFC5" s="132"/>
      <c r="NFD5" s="132"/>
      <c r="NFE5" s="132"/>
      <c r="NFF5" s="132"/>
      <c r="NFG5" s="132"/>
      <c r="NFH5" s="132"/>
      <c r="NFI5" s="132"/>
      <c r="NFJ5" s="132"/>
      <c r="NFK5" s="133"/>
      <c r="NFL5" s="133"/>
      <c r="NFM5" s="133"/>
      <c r="NFN5" s="133"/>
      <c r="NFO5" s="133"/>
      <c r="NFP5" s="133"/>
      <c r="NFQ5" s="133"/>
      <c r="NFR5" s="133"/>
      <c r="NFS5" s="133"/>
      <c r="NFT5" s="133"/>
      <c r="NFU5" s="133"/>
      <c r="NFV5" s="133"/>
      <c r="NFW5" s="133"/>
      <c r="NFX5" s="133"/>
      <c r="NFY5" s="133"/>
      <c r="NFZ5" s="133"/>
      <c r="NGA5" s="133"/>
      <c r="NGB5" s="133"/>
      <c r="NGC5" s="133"/>
      <c r="NGD5" s="133"/>
      <c r="NGE5" s="132"/>
      <c r="NGF5" s="132"/>
      <c r="NGG5" s="132"/>
      <c r="NGH5" s="132"/>
      <c r="NGI5" s="132"/>
      <c r="NGJ5" s="132"/>
      <c r="NGK5" s="132"/>
      <c r="NGL5" s="132"/>
      <c r="NGM5" s="132"/>
      <c r="NGN5" s="132"/>
      <c r="NGO5" s="132"/>
      <c r="NGP5" s="132"/>
      <c r="NGQ5" s="132"/>
      <c r="NGR5" s="132"/>
      <c r="NGS5" s="132"/>
      <c r="NGT5" s="132"/>
      <c r="NGU5" s="132"/>
      <c r="NGV5" s="132"/>
      <c r="NGW5" s="133"/>
      <c r="NGX5" s="133"/>
      <c r="NGY5" s="133"/>
      <c r="NGZ5" s="133"/>
      <c r="NHA5" s="133"/>
      <c r="NHB5" s="133"/>
      <c r="NHC5" s="133"/>
      <c r="NHD5" s="133"/>
      <c r="NHE5" s="133"/>
      <c r="NHF5" s="133"/>
      <c r="NHG5" s="133"/>
      <c r="NHH5" s="133"/>
      <c r="NHI5" s="133"/>
      <c r="NHJ5" s="133"/>
      <c r="NHK5" s="133"/>
      <c r="NHL5" s="133"/>
      <c r="NHM5" s="133"/>
      <c r="NHN5" s="133"/>
      <c r="NHO5" s="133"/>
      <c r="NHP5" s="133"/>
      <c r="NHQ5" s="132"/>
      <c r="NHR5" s="132"/>
      <c r="NHS5" s="132"/>
      <c r="NHT5" s="132"/>
      <c r="NHU5" s="132"/>
      <c r="NHV5" s="132"/>
      <c r="NHW5" s="132"/>
      <c r="NHX5" s="132"/>
      <c r="NHY5" s="132"/>
      <c r="NHZ5" s="132"/>
      <c r="NIA5" s="132"/>
      <c r="NIB5" s="132"/>
      <c r="NIC5" s="132"/>
      <c r="NID5" s="132"/>
      <c r="NIE5" s="132"/>
      <c r="NIF5" s="132"/>
      <c r="NIG5" s="132"/>
      <c r="NIH5" s="132"/>
      <c r="NII5" s="133"/>
      <c r="NIJ5" s="133"/>
      <c r="NIK5" s="133"/>
      <c r="NIL5" s="133"/>
      <c r="NIM5" s="133"/>
      <c r="NIN5" s="133"/>
      <c r="NIO5" s="133"/>
      <c r="NIP5" s="133"/>
      <c r="NIQ5" s="133"/>
      <c r="NIR5" s="133"/>
      <c r="NIS5" s="133"/>
      <c r="NIT5" s="133"/>
      <c r="NIU5" s="133"/>
      <c r="NIV5" s="133"/>
      <c r="NIW5" s="133"/>
      <c r="NIX5" s="133"/>
      <c r="NIY5" s="133"/>
      <c r="NIZ5" s="133"/>
      <c r="NJA5" s="133"/>
      <c r="NJB5" s="133"/>
      <c r="NJC5" s="132"/>
      <c r="NJD5" s="132"/>
      <c r="NJE5" s="132"/>
      <c r="NJF5" s="132"/>
      <c r="NJG5" s="132"/>
      <c r="NJH5" s="132"/>
      <c r="NJI5" s="132"/>
      <c r="NJJ5" s="132"/>
      <c r="NJK5" s="132"/>
      <c r="NJL5" s="132"/>
      <c r="NJM5" s="132"/>
      <c r="NJN5" s="132"/>
      <c r="NJO5" s="132"/>
      <c r="NJP5" s="132"/>
      <c r="NJQ5" s="132"/>
      <c r="NJR5" s="132"/>
      <c r="NJS5" s="132"/>
      <c r="NJT5" s="132"/>
      <c r="NJU5" s="133"/>
      <c r="NJV5" s="133"/>
      <c r="NJW5" s="133"/>
      <c r="NJX5" s="133"/>
      <c r="NJY5" s="133"/>
      <c r="NJZ5" s="133"/>
      <c r="NKA5" s="133"/>
      <c r="NKB5" s="133"/>
      <c r="NKC5" s="133"/>
      <c r="NKD5" s="133"/>
      <c r="NKE5" s="133"/>
      <c r="NKF5" s="133"/>
      <c r="NKG5" s="133"/>
      <c r="NKH5" s="133"/>
      <c r="NKI5" s="133"/>
      <c r="NKJ5" s="133"/>
      <c r="NKK5" s="133"/>
      <c r="NKL5" s="133"/>
      <c r="NKM5" s="133"/>
      <c r="NKN5" s="133"/>
      <c r="NKO5" s="132"/>
      <c r="NKP5" s="132"/>
      <c r="NKQ5" s="132"/>
      <c r="NKR5" s="132"/>
      <c r="NKS5" s="132"/>
      <c r="NKT5" s="132"/>
      <c r="NKU5" s="132"/>
      <c r="NKV5" s="132"/>
      <c r="NKW5" s="132"/>
      <c r="NKX5" s="132"/>
      <c r="NKY5" s="132"/>
      <c r="NKZ5" s="132"/>
      <c r="NLA5" s="132"/>
      <c r="NLB5" s="132"/>
      <c r="NLC5" s="132"/>
      <c r="NLD5" s="132"/>
      <c r="NLE5" s="132"/>
      <c r="NLF5" s="132"/>
      <c r="NLG5" s="133"/>
      <c r="NLH5" s="133"/>
      <c r="NLI5" s="133"/>
      <c r="NLJ5" s="133"/>
      <c r="NLK5" s="133"/>
      <c r="NLL5" s="133"/>
      <c r="NLM5" s="133"/>
      <c r="NLN5" s="133"/>
      <c r="NLO5" s="133"/>
      <c r="NLP5" s="133"/>
      <c r="NLQ5" s="133"/>
      <c r="NLR5" s="133"/>
      <c r="NLS5" s="133"/>
      <c r="NLT5" s="133"/>
      <c r="NLU5" s="133"/>
      <c r="NLV5" s="133"/>
      <c r="NLW5" s="133"/>
      <c r="NLX5" s="133"/>
      <c r="NLY5" s="133"/>
      <c r="NLZ5" s="133"/>
      <c r="NMA5" s="132"/>
      <c r="NMB5" s="132"/>
      <c r="NMC5" s="132"/>
      <c r="NMD5" s="132"/>
      <c r="NME5" s="132"/>
      <c r="NMF5" s="132"/>
      <c r="NMG5" s="132"/>
      <c r="NMH5" s="132"/>
      <c r="NMI5" s="132"/>
      <c r="NMJ5" s="132"/>
      <c r="NMK5" s="132"/>
      <c r="NML5" s="132"/>
      <c r="NMM5" s="132"/>
      <c r="NMN5" s="132"/>
      <c r="NMO5" s="132"/>
      <c r="NMP5" s="132"/>
      <c r="NMQ5" s="132"/>
      <c r="NMR5" s="132"/>
      <c r="NMS5" s="133"/>
      <c r="NMT5" s="133"/>
      <c r="NMU5" s="133"/>
      <c r="NMV5" s="133"/>
      <c r="NMW5" s="133"/>
      <c r="NMX5" s="133"/>
      <c r="NMY5" s="133"/>
      <c r="NMZ5" s="133"/>
      <c r="NNA5" s="133"/>
      <c r="NNB5" s="133"/>
      <c r="NNC5" s="133"/>
      <c r="NND5" s="133"/>
      <c r="NNE5" s="133"/>
      <c r="NNF5" s="133"/>
      <c r="NNG5" s="133"/>
      <c r="NNH5" s="133"/>
      <c r="NNI5" s="133"/>
      <c r="NNJ5" s="133"/>
      <c r="NNK5" s="133"/>
      <c r="NNL5" s="133"/>
      <c r="NNM5" s="132"/>
      <c r="NNN5" s="132"/>
      <c r="NNO5" s="132"/>
      <c r="NNP5" s="132"/>
      <c r="NNQ5" s="132"/>
      <c r="NNR5" s="132"/>
      <c r="NNS5" s="132"/>
      <c r="NNT5" s="132"/>
      <c r="NNU5" s="132"/>
      <c r="NNV5" s="132"/>
      <c r="NNW5" s="132"/>
      <c r="NNX5" s="132"/>
      <c r="NNY5" s="132"/>
      <c r="NNZ5" s="132"/>
      <c r="NOA5" s="132"/>
      <c r="NOB5" s="132"/>
      <c r="NOC5" s="132"/>
      <c r="NOD5" s="132"/>
      <c r="NOE5" s="133"/>
      <c r="NOF5" s="133"/>
      <c r="NOG5" s="133"/>
      <c r="NOH5" s="133"/>
      <c r="NOI5" s="133"/>
      <c r="NOJ5" s="133"/>
      <c r="NOK5" s="133"/>
      <c r="NOL5" s="133"/>
      <c r="NOM5" s="133"/>
      <c r="NON5" s="133"/>
      <c r="NOO5" s="133"/>
      <c r="NOP5" s="133"/>
      <c r="NOQ5" s="133"/>
      <c r="NOR5" s="133"/>
      <c r="NOS5" s="133"/>
      <c r="NOT5" s="133"/>
      <c r="NOU5" s="133"/>
      <c r="NOV5" s="133"/>
      <c r="NOW5" s="133"/>
      <c r="NOX5" s="133"/>
      <c r="NOY5" s="132"/>
      <c r="NOZ5" s="132"/>
      <c r="NPA5" s="132"/>
      <c r="NPB5" s="132"/>
      <c r="NPC5" s="132"/>
      <c r="NPD5" s="132"/>
      <c r="NPE5" s="132"/>
      <c r="NPF5" s="132"/>
      <c r="NPG5" s="132"/>
      <c r="NPH5" s="132"/>
      <c r="NPI5" s="132"/>
      <c r="NPJ5" s="132"/>
      <c r="NPK5" s="132"/>
      <c r="NPL5" s="132"/>
      <c r="NPM5" s="132"/>
      <c r="NPN5" s="132"/>
      <c r="NPO5" s="132"/>
      <c r="NPP5" s="132"/>
      <c r="NPQ5" s="133"/>
      <c r="NPR5" s="133"/>
      <c r="NPS5" s="133"/>
      <c r="NPT5" s="133"/>
      <c r="NPU5" s="133"/>
      <c r="NPV5" s="133"/>
      <c r="NPW5" s="133"/>
      <c r="NPX5" s="133"/>
      <c r="NPY5" s="133"/>
      <c r="NPZ5" s="133"/>
      <c r="NQA5" s="133"/>
      <c r="NQB5" s="133"/>
      <c r="NQC5" s="133"/>
      <c r="NQD5" s="133"/>
      <c r="NQE5" s="133"/>
      <c r="NQF5" s="133"/>
      <c r="NQG5" s="133"/>
      <c r="NQH5" s="133"/>
      <c r="NQI5" s="133"/>
      <c r="NQJ5" s="133"/>
      <c r="NQK5" s="132"/>
      <c r="NQL5" s="132"/>
      <c r="NQM5" s="132"/>
      <c r="NQN5" s="132"/>
      <c r="NQO5" s="132"/>
      <c r="NQP5" s="132"/>
      <c r="NQQ5" s="132"/>
      <c r="NQR5" s="132"/>
      <c r="NQS5" s="132"/>
      <c r="NQT5" s="132"/>
      <c r="NQU5" s="132"/>
      <c r="NQV5" s="132"/>
      <c r="NQW5" s="132"/>
      <c r="NQX5" s="132"/>
      <c r="NQY5" s="132"/>
      <c r="NQZ5" s="132"/>
      <c r="NRA5" s="132"/>
      <c r="NRB5" s="132"/>
      <c r="NRC5" s="133"/>
      <c r="NRD5" s="133"/>
      <c r="NRE5" s="133"/>
      <c r="NRF5" s="133"/>
      <c r="NRG5" s="133"/>
      <c r="NRH5" s="133"/>
      <c r="NRI5" s="133"/>
      <c r="NRJ5" s="133"/>
      <c r="NRK5" s="133"/>
      <c r="NRL5" s="133"/>
      <c r="NRM5" s="133"/>
      <c r="NRN5" s="133"/>
      <c r="NRO5" s="133"/>
      <c r="NRP5" s="133"/>
      <c r="NRQ5" s="133"/>
      <c r="NRR5" s="133"/>
      <c r="NRS5" s="133"/>
      <c r="NRT5" s="133"/>
      <c r="NRU5" s="133"/>
      <c r="NRV5" s="133"/>
      <c r="NRW5" s="132"/>
      <c r="NRX5" s="132"/>
      <c r="NRY5" s="132"/>
      <c r="NRZ5" s="132"/>
      <c r="NSA5" s="132"/>
      <c r="NSB5" s="132"/>
      <c r="NSC5" s="132"/>
      <c r="NSD5" s="132"/>
      <c r="NSE5" s="132"/>
      <c r="NSF5" s="132"/>
      <c r="NSG5" s="132"/>
      <c r="NSH5" s="132"/>
      <c r="NSI5" s="132"/>
      <c r="NSJ5" s="132"/>
      <c r="NSK5" s="132"/>
      <c r="NSL5" s="132"/>
      <c r="NSM5" s="132"/>
      <c r="NSN5" s="132"/>
      <c r="NSO5" s="133"/>
      <c r="NSP5" s="133"/>
      <c r="NSQ5" s="133"/>
      <c r="NSR5" s="133"/>
      <c r="NSS5" s="133"/>
      <c r="NST5" s="133"/>
      <c r="NSU5" s="133"/>
      <c r="NSV5" s="133"/>
      <c r="NSW5" s="133"/>
      <c r="NSX5" s="133"/>
      <c r="NSY5" s="133"/>
      <c r="NSZ5" s="133"/>
      <c r="NTA5" s="133"/>
      <c r="NTB5" s="133"/>
      <c r="NTC5" s="133"/>
      <c r="NTD5" s="133"/>
      <c r="NTE5" s="133"/>
      <c r="NTF5" s="133"/>
      <c r="NTG5" s="133"/>
      <c r="NTH5" s="133"/>
      <c r="NTI5" s="132"/>
      <c r="NTJ5" s="132"/>
      <c r="NTK5" s="132"/>
      <c r="NTL5" s="132"/>
      <c r="NTM5" s="132"/>
      <c r="NTN5" s="132"/>
      <c r="NTO5" s="132"/>
      <c r="NTP5" s="132"/>
      <c r="NTQ5" s="132"/>
      <c r="NTR5" s="132"/>
      <c r="NTS5" s="132"/>
      <c r="NTT5" s="132"/>
      <c r="NTU5" s="132"/>
      <c r="NTV5" s="132"/>
      <c r="NTW5" s="132"/>
      <c r="NTX5" s="132"/>
      <c r="NTY5" s="132"/>
      <c r="NTZ5" s="132"/>
      <c r="NUA5" s="133"/>
      <c r="NUB5" s="133"/>
      <c r="NUC5" s="133"/>
      <c r="NUD5" s="133"/>
      <c r="NUE5" s="133"/>
      <c r="NUF5" s="133"/>
      <c r="NUG5" s="133"/>
      <c r="NUH5" s="133"/>
      <c r="NUI5" s="133"/>
      <c r="NUJ5" s="133"/>
      <c r="NUK5" s="133"/>
      <c r="NUL5" s="133"/>
      <c r="NUM5" s="133"/>
      <c r="NUN5" s="133"/>
      <c r="NUO5" s="133"/>
      <c r="NUP5" s="133"/>
      <c r="NUQ5" s="133"/>
      <c r="NUR5" s="133"/>
      <c r="NUS5" s="133"/>
      <c r="NUT5" s="133"/>
      <c r="NUU5" s="132"/>
      <c r="NUV5" s="132"/>
      <c r="NUW5" s="132"/>
      <c r="NUX5" s="132"/>
      <c r="NUY5" s="132"/>
      <c r="NUZ5" s="132"/>
      <c r="NVA5" s="132"/>
      <c r="NVB5" s="132"/>
      <c r="NVC5" s="132"/>
      <c r="NVD5" s="132"/>
      <c r="NVE5" s="132"/>
      <c r="NVF5" s="132"/>
      <c r="NVG5" s="132"/>
      <c r="NVH5" s="132"/>
      <c r="NVI5" s="132"/>
      <c r="NVJ5" s="132"/>
      <c r="NVK5" s="132"/>
      <c r="NVL5" s="132"/>
      <c r="NVM5" s="133"/>
      <c r="NVN5" s="133"/>
      <c r="NVO5" s="133"/>
      <c r="NVP5" s="133"/>
      <c r="NVQ5" s="133"/>
      <c r="NVR5" s="133"/>
      <c r="NVS5" s="133"/>
      <c r="NVT5" s="133"/>
      <c r="NVU5" s="133"/>
      <c r="NVV5" s="133"/>
      <c r="NVW5" s="133"/>
      <c r="NVX5" s="133"/>
      <c r="NVY5" s="133"/>
      <c r="NVZ5" s="133"/>
      <c r="NWA5" s="133"/>
      <c r="NWB5" s="133"/>
      <c r="NWC5" s="133"/>
      <c r="NWD5" s="133"/>
      <c r="NWE5" s="133"/>
      <c r="NWF5" s="133"/>
      <c r="NWG5" s="132"/>
      <c r="NWH5" s="132"/>
      <c r="NWI5" s="132"/>
      <c r="NWJ5" s="132"/>
      <c r="NWK5" s="132"/>
      <c r="NWL5" s="132"/>
      <c r="NWM5" s="132"/>
      <c r="NWN5" s="132"/>
      <c r="NWO5" s="132"/>
      <c r="NWP5" s="132"/>
      <c r="NWQ5" s="132"/>
      <c r="NWR5" s="132"/>
      <c r="NWS5" s="132"/>
      <c r="NWT5" s="132"/>
      <c r="NWU5" s="132"/>
      <c r="NWV5" s="132"/>
      <c r="NWW5" s="132"/>
      <c r="NWX5" s="132"/>
      <c r="NWY5" s="133"/>
      <c r="NWZ5" s="133"/>
      <c r="NXA5" s="133"/>
      <c r="NXB5" s="133"/>
      <c r="NXC5" s="133"/>
      <c r="NXD5" s="133"/>
      <c r="NXE5" s="133"/>
      <c r="NXF5" s="133"/>
      <c r="NXG5" s="133"/>
      <c r="NXH5" s="133"/>
      <c r="NXI5" s="133"/>
      <c r="NXJ5" s="133"/>
      <c r="NXK5" s="133"/>
      <c r="NXL5" s="133"/>
      <c r="NXM5" s="133"/>
      <c r="NXN5" s="133"/>
      <c r="NXO5" s="133"/>
      <c r="NXP5" s="133"/>
      <c r="NXQ5" s="133"/>
      <c r="NXR5" s="133"/>
      <c r="NXS5" s="132"/>
      <c r="NXT5" s="132"/>
      <c r="NXU5" s="132"/>
      <c r="NXV5" s="132"/>
      <c r="NXW5" s="132"/>
      <c r="NXX5" s="132"/>
      <c r="NXY5" s="132"/>
      <c r="NXZ5" s="132"/>
      <c r="NYA5" s="132"/>
      <c r="NYB5" s="132"/>
      <c r="NYC5" s="132"/>
      <c r="NYD5" s="132"/>
      <c r="NYE5" s="132"/>
      <c r="NYF5" s="132"/>
      <c r="NYG5" s="132"/>
      <c r="NYH5" s="132"/>
      <c r="NYI5" s="132"/>
      <c r="NYJ5" s="132"/>
      <c r="NYK5" s="133"/>
      <c r="NYL5" s="133"/>
      <c r="NYM5" s="133"/>
      <c r="NYN5" s="133"/>
      <c r="NYO5" s="133"/>
      <c r="NYP5" s="133"/>
      <c r="NYQ5" s="133"/>
      <c r="NYR5" s="133"/>
      <c r="NYS5" s="133"/>
      <c r="NYT5" s="133"/>
      <c r="NYU5" s="133"/>
      <c r="NYV5" s="133"/>
      <c r="NYW5" s="133"/>
      <c r="NYX5" s="133"/>
      <c r="NYY5" s="133"/>
      <c r="NYZ5" s="133"/>
      <c r="NZA5" s="133"/>
      <c r="NZB5" s="133"/>
      <c r="NZC5" s="133"/>
      <c r="NZD5" s="133"/>
      <c r="NZE5" s="132"/>
      <c r="NZF5" s="132"/>
      <c r="NZG5" s="132"/>
      <c r="NZH5" s="132"/>
      <c r="NZI5" s="132"/>
      <c r="NZJ5" s="132"/>
      <c r="NZK5" s="132"/>
      <c r="NZL5" s="132"/>
      <c r="NZM5" s="132"/>
      <c r="NZN5" s="132"/>
      <c r="NZO5" s="132"/>
      <c r="NZP5" s="132"/>
      <c r="NZQ5" s="132"/>
      <c r="NZR5" s="132"/>
      <c r="NZS5" s="132"/>
      <c r="NZT5" s="132"/>
      <c r="NZU5" s="132"/>
      <c r="NZV5" s="132"/>
      <c r="NZW5" s="133"/>
      <c r="NZX5" s="133"/>
      <c r="NZY5" s="133"/>
      <c r="NZZ5" s="133"/>
      <c r="OAA5" s="133"/>
      <c r="OAB5" s="133"/>
      <c r="OAC5" s="133"/>
      <c r="OAD5" s="133"/>
      <c r="OAE5" s="133"/>
      <c r="OAF5" s="133"/>
      <c r="OAG5" s="133"/>
      <c r="OAH5" s="133"/>
      <c r="OAI5" s="133"/>
      <c r="OAJ5" s="133"/>
      <c r="OAK5" s="133"/>
      <c r="OAL5" s="133"/>
      <c r="OAM5" s="133"/>
      <c r="OAN5" s="133"/>
      <c r="OAO5" s="133"/>
      <c r="OAP5" s="133"/>
      <c r="OAQ5" s="132"/>
      <c r="OAR5" s="132"/>
      <c r="OAS5" s="132"/>
      <c r="OAT5" s="132"/>
      <c r="OAU5" s="132"/>
      <c r="OAV5" s="132"/>
      <c r="OAW5" s="132"/>
      <c r="OAX5" s="132"/>
      <c r="OAY5" s="132"/>
      <c r="OAZ5" s="132"/>
      <c r="OBA5" s="132"/>
      <c r="OBB5" s="132"/>
      <c r="OBC5" s="132"/>
      <c r="OBD5" s="132"/>
      <c r="OBE5" s="132"/>
      <c r="OBF5" s="132"/>
      <c r="OBG5" s="132"/>
      <c r="OBH5" s="132"/>
      <c r="OBI5" s="133"/>
      <c r="OBJ5" s="133"/>
      <c r="OBK5" s="133"/>
      <c r="OBL5" s="133"/>
      <c r="OBM5" s="133"/>
      <c r="OBN5" s="133"/>
      <c r="OBO5" s="133"/>
      <c r="OBP5" s="133"/>
      <c r="OBQ5" s="133"/>
      <c r="OBR5" s="133"/>
      <c r="OBS5" s="133"/>
      <c r="OBT5" s="133"/>
      <c r="OBU5" s="133"/>
      <c r="OBV5" s="133"/>
      <c r="OBW5" s="133"/>
      <c r="OBX5" s="133"/>
      <c r="OBY5" s="133"/>
      <c r="OBZ5" s="133"/>
      <c r="OCA5" s="133"/>
      <c r="OCB5" s="133"/>
      <c r="OCC5" s="132"/>
      <c r="OCD5" s="132"/>
      <c r="OCE5" s="132"/>
      <c r="OCF5" s="132"/>
      <c r="OCG5" s="132"/>
      <c r="OCH5" s="132"/>
      <c r="OCI5" s="132"/>
      <c r="OCJ5" s="132"/>
      <c r="OCK5" s="132"/>
      <c r="OCL5" s="132"/>
      <c r="OCM5" s="132"/>
      <c r="OCN5" s="132"/>
      <c r="OCO5" s="132"/>
      <c r="OCP5" s="132"/>
      <c r="OCQ5" s="132"/>
      <c r="OCR5" s="132"/>
      <c r="OCS5" s="132"/>
      <c r="OCT5" s="132"/>
      <c r="OCU5" s="133"/>
      <c r="OCV5" s="133"/>
      <c r="OCW5" s="133"/>
      <c r="OCX5" s="133"/>
      <c r="OCY5" s="133"/>
      <c r="OCZ5" s="133"/>
      <c r="ODA5" s="133"/>
      <c r="ODB5" s="133"/>
      <c r="ODC5" s="133"/>
      <c r="ODD5" s="133"/>
      <c r="ODE5" s="133"/>
      <c r="ODF5" s="133"/>
      <c r="ODG5" s="133"/>
      <c r="ODH5" s="133"/>
      <c r="ODI5" s="133"/>
      <c r="ODJ5" s="133"/>
      <c r="ODK5" s="133"/>
      <c r="ODL5" s="133"/>
      <c r="ODM5" s="133"/>
      <c r="ODN5" s="133"/>
      <c r="ODO5" s="132"/>
      <c r="ODP5" s="132"/>
      <c r="ODQ5" s="132"/>
      <c r="ODR5" s="132"/>
      <c r="ODS5" s="132"/>
      <c r="ODT5" s="132"/>
      <c r="ODU5" s="132"/>
      <c r="ODV5" s="132"/>
      <c r="ODW5" s="132"/>
      <c r="ODX5" s="132"/>
      <c r="ODY5" s="132"/>
      <c r="ODZ5" s="132"/>
      <c r="OEA5" s="132"/>
      <c r="OEB5" s="132"/>
      <c r="OEC5" s="132"/>
      <c r="OED5" s="132"/>
      <c r="OEE5" s="132"/>
      <c r="OEF5" s="132"/>
      <c r="OEG5" s="133"/>
      <c r="OEH5" s="133"/>
      <c r="OEI5" s="133"/>
      <c r="OEJ5" s="133"/>
      <c r="OEK5" s="133"/>
      <c r="OEL5" s="133"/>
      <c r="OEM5" s="133"/>
      <c r="OEN5" s="133"/>
      <c r="OEO5" s="133"/>
      <c r="OEP5" s="133"/>
      <c r="OEQ5" s="133"/>
      <c r="OER5" s="133"/>
      <c r="OES5" s="133"/>
      <c r="OET5" s="133"/>
      <c r="OEU5" s="133"/>
      <c r="OEV5" s="133"/>
      <c r="OEW5" s="133"/>
      <c r="OEX5" s="133"/>
      <c r="OEY5" s="133"/>
      <c r="OEZ5" s="133"/>
      <c r="OFA5" s="132"/>
      <c r="OFB5" s="132"/>
      <c r="OFC5" s="132"/>
      <c r="OFD5" s="132"/>
      <c r="OFE5" s="132"/>
      <c r="OFF5" s="132"/>
      <c r="OFG5" s="132"/>
      <c r="OFH5" s="132"/>
      <c r="OFI5" s="132"/>
      <c r="OFJ5" s="132"/>
      <c r="OFK5" s="132"/>
      <c r="OFL5" s="132"/>
      <c r="OFM5" s="132"/>
      <c r="OFN5" s="132"/>
      <c r="OFO5" s="132"/>
      <c r="OFP5" s="132"/>
      <c r="OFQ5" s="132"/>
      <c r="OFR5" s="132"/>
      <c r="OFS5" s="133"/>
      <c r="OFT5" s="133"/>
      <c r="OFU5" s="133"/>
      <c r="OFV5" s="133"/>
      <c r="OFW5" s="133"/>
      <c r="OFX5" s="133"/>
      <c r="OFY5" s="133"/>
      <c r="OFZ5" s="133"/>
      <c r="OGA5" s="133"/>
      <c r="OGB5" s="133"/>
      <c r="OGC5" s="133"/>
      <c r="OGD5" s="133"/>
      <c r="OGE5" s="133"/>
      <c r="OGF5" s="133"/>
      <c r="OGG5" s="133"/>
      <c r="OGH5" s="133"/>
      <c r="OGI5" s="133"/>
      <c r="OGJ5" s="133"/>
      <c r="OGK5" s="133"/>
      <c r="OGL5" s="133"/>
      <c r="OGM5" s="132"/>
      <c r="OGN5" s="132"/>
      <c r="OGO5" s="132"/>
      <c r="OGP5" s="132"/>
      <c r="OGQ5" s="132"/>
      <c r="OGR5" s="132"/>
      <c r="OGS5" s="132"/>
      <c r="OGT5" s="132"/>
      <c r="OGU5" s="132"/>
      <c r="OGV5" s="132"/>
      <c r="OGW5" s="132"/>
      <c r="OGX5" s="132"/>
      <c r="OGY5" s="132"/>
      <c r="OGZ5" s="132"/>
      <c r="OHA5" s="132"/>
      <c r="OHB5" s="132"/>
      <c r="OHC5" s="132"/>
      <c r="OHD5" s="132"/>
      <c r="OHE5" s="133"/>
      <c r="OHF5" s="133"/>
      <c r="OHG5" s="133"/>
      <c r="OHH5" s="133"/>
      <c r="OHI5" s="133"/>
      <c r="OHJ5" s="133"/>
      <c r="OHK5" s="133"/>
      <c r="OHL5" s="133"/>
      <c r="OHM5" s="133"/>
      <c r="OHN5" s="133"/>
      <c r="OHO5" s="133"/>
      <c r="OHP5" s="133"/>
      <c r="OHQ5" s="133"/>
      <c r="OHR5" s="133"/>
      <c r="OHS5" s="133"/>
      <c r="OHT5" s="133"/>
      <c r="OHU5" s="133"/>
      <c r="OHV5" s="133"/>
      <c r="OHW5" s="133"/>
      <c r="OHX5" s="133"/>
      <c r="OHY5" s="132"/>
      <c r="OHZ5" s="132"/>
      <c r="OIA5" s="132"/>
      <c r="OIB5" s="132"/>
      <c r="OIC5" s="132"/>
      <c r="OID5" s="132"/>
      <c r="OIE5" s="132"/>
      <c r="OIF5" s="132"/>
      <c r="OIG5" s="132"/>
      <c r="OIH5" s="132"/>
      <c r="OII5" s="132"/>
      <c r="OIJ5" s="132"/>
      <c r="OIK5" s="132"/>
      <c r="OIL5" s="132"/>
      <c r="OIM5" s="132"/>
      <c r="OIN5" s="132"/>
      <c r="OIO5" s="132"/>
      <c r="OIP5" s="132"/>
      <c r="OIQ5" s="133"/>
      <c r="OIR5" s="133"/>
      <c r="OIS5" s="133"/>
      <c r="OIT5" s="133"/>
      <c r="OIU5" s="133"/>
      <c r="OIV5" s="133"/>
      <c r="OIW5" s="133"/>
      <c r="OIX5" s="133"/>
      <c r="OIY5" s="133"/>
      <c r="OIZ5" s="133"/>
      <c r="OJA5" s="133"/>
      <c r="OJB5" s="133"/>
      <c r="OJC5" s="133"/>
      <c r="OJD5" s="133"/>
      <c r="OJE5" s="133"/>
      <c r="OJF5" s="133"/>
      <c r="OJG5" s="133"/>
      <c r="OJH5" s="133"/>
      <c r="OJI5" s="133"/>
      <c r="OJJ5" s="133"/>
      <c r="OJK5" s="132"/>
      <c r="OJL5" s="132"/>
      <c r="OJM5" s="132"/>
      <c r="OJN5" s="132"/>
      <c r="OJO5" s="132"/>
      <c r="OJP5" s="132"/>
      <c r="OJQ5" s="132"/>
      <c r="OJR5" s="132"/>
      <c r="OJS5" s="132"/>
      <c r="OJT5" s="132"/>
      <c r="OJU5" s="132"/>
      <c r="OJV5" s="132"/>
      <c r="OJW5" s="132"/>
      <c r="OJX5" s="132"/>
      <c r="OJY5" s="132"/>
      <c r="OJZ5" s="132"/>
      <c r="OKA5" s="132"/>
      <c r="OKB5" s="132"/>
      <c r="OKC5" s="133"/>
      <c r="OKD5" s="133"/>
      <c r="OKE5" s="133"/>
      <c r="OKF5" s="133"/>
      <c r="OKG5" s="133"/>
      <c r="OKH5" s="133"/>
      <c r="OKI5" s="133"/>
      <c r="OKJ5" s="133"/>
      <c r="OKK5" s="133"/>
      <c r="OKL5" s="133"/>
      <c r="OKM5" s="133"/>
      <c r="OKN5" s="133"/>
      <c r="OKO5" s="133"/>
      <c r="OKP5" s="133"/>
      <c r="OKQ5" s="133"/>
      <c r="OKR5" s="133"/>
      <c r="OKS5" s="133"/>
      <c r="OKT5" s="133"/>
      <c r="OKU5" s="133"/>
      <c r="OKV5" s="133"/>
      <c r="OKW5" s="132"/>
      <c r="OKX5" s="132"/>
      <c r="OKY5" s="132"/>
      <c r="OKZ5" s="132"/>
      <c r="OLA5" s="132"/>
      <c r="OLB5" s="132"/>
      <c r="OLC5" s="132"/>
      <c r="OLD5" s="132"/>
      <c r="OLE5" s="132"/>
      <c r="OLF5" s="132"/>
      <c r="OLG5" s="132"/>
      <c r="OLH5" s="132"/>
      <c r="OLI5" s="132"/>
      <c r="OLJ5" s="132"/>
      <c r="OLK5" s="132"/>
      <c r="OLL5" s="132"/>
      <c r="OLM5" s="132"/>
      <c r="OLN5" s="132"/>
      <c r="OLO5" s="133"/>
      <c r="OLP5" s="133"/>
      <c r="OLQ5" s="133"/>
      <c r="OLR5" s="133"/>
      <c r="OLS5" s="133"/>
      <c r="OLT5" s="133"/>
      <c r="OLU5" s="133"/>
      <c r="OLV5" s="133"/>
      <c r="OLW5" s="133"/>
      <c r="OLX5" s="133"/>
      <c r="OLY5" s="133"/>
      <c r="OLZ5" s="133"/>
      <c r="OMA5" s="133"/>
      <c r="OMB5" s="133"/>
      <c r="OMC5" s="133"/>
      <c r="OMD5" s="133"/>
      <c r="OME5" s="133"/>
      <c r="OMF5" s="133"/>
      <c r="OMG5" s="133"/>
      <c r="OMH5" s="133"/>
      <c r="OMI5" s="132"/>
      <c r="OMJ5" s="132"/>
      <c r="OMK5" s="132"/>
      <c r="OML5" s="132"/>
      <c r="OMM5" s="132"/>
      <c r="OMN5" s="132"/>
      <c r="OMO5" s="132"/>
      <c r="OMP5" s="132"/>
      <c r="OMQ5" s="132"/>
      <c r="OMR5" s="132"/>
      <c r="OMS5" s="132"/>
      <c r="OMT5" s="132"/>
      <c r="OMU5" s="132"/>
      <c r="OMV5" s="132"/>
      <c r="OMW5" s="132"/>
      <c r="OMX5" s="132"/>
      <c r="OMY5" s="132"/>
      <c r="OMZ5" s="132"/>
      <c r="ONA5" s="133"/>
      <c r="ONB5" s="133"/>
      <c r="ONC5" s="133"/>
      <c r="OND5" s="133"/>
      <c r="ONE5" s="133"/>
      <c r="ONF5" s="133"/>
      <c r="ONG5" s="133"/>
      <c r="ONH5" s="133"/>
      <c r="ONI5" s="133"/>
      <c r="ONJ5" s="133"/>
      <c r="ONK5" s="133"/>
      <c r="ONL5" s="133"/>
      <c r="ONM5" s="133"/>
      <c r="ONN5" s="133"/>
      <c r="ONO5" s="133"/>
      <c r="ONP5" s="133"/>
      <c r="ONQ5" s="133"/>
      <c r="ONR5" s="133"/>
      <c r="ONS5" s="133"/>
      <c r="ONT5" s="133"/>
      <c r="ONU5" s="132"/>
      <c r="ONV5" s="132"/>
      <c r="ONW5" s="132"/>
      <c r="ONX5" s="132"/>
      <c r="ONY5" s="132"/>
      <c r="ONZ5" s="132"/>
      <c r="OOA5" s="132"/>
      <c r="OOB5" s="132"/>
      <c r="OOC5" s="132"/>
      <c r="OOD5" s="132"/>
      <c r="OOE5" s="132"/>
      <c r="OOF5" s="132"/>
      <c r="OOG5" s="132"/>
      <c r="OOH5" s="132"/>
      <c r="OOI5" s="132"/>
      <c r="OOJ5" s="132"/>
      <c r="OOK5" s="132"/>
      <c r="OOL5" s="132"/>
      <c r="OOM5" s="133"/>
      <c r="OON5" s="133"/>
      <c r="OOO5" s="133"/>
      <c r="OOP5" s="133"/>
      <c r="OOQ5" s="133"/>
      <c r="OOR5" s="133"/>
      <c r="OOS5" s="133"/>
      <c r="OOT5" s="133"/>
      <c r="OOU5" s="133"/>
      <c r="OOV5" s="133"/>
      <c r="OOW5" s="133"/>
      <c r="OOX5" s="133"/>
      <c r="OOY5" s="133"/>
      <c r="OOZ5" s="133"/>
      <c r="OPA5" s="133"/>
      <c r="OPB5" s="133"/>
      <c r="OPC5" s="133"/>
      <c r="OPD5" s="133"/>
      <c r="OPE5" s="133"/>
      <c r="OPF5" s="133"/>
      <c r="OPG5" s="132"/>
      <c r="OPH5" s="132"/>
      <c r="OPI5" s="132"/>
      <c r="OPJ5" s="132"/>
      <c r="OPK5" s="132"/>
      <c r="OPL5" s="132"/>
      <c r="OPM5" s="132"/>
      <c r="OPN5" s="132"/>
      <c r="OPO5" s="132"/>
      <c r="OPP5" s="132"/>
      <c r="OPQ5" s="132"/>
      <c r="OPR5" s="132"/>
      <c r="OPS5" s="132"/>
      <c r="OPT5" s="132"/>
      <c r="OPU5" s="132"/>
      <c r="OPV5" s="132"/>
      <c r="OPW5" s="132"/>
      <c r="OPX5" s="132"/>
      <c r="OPY5" s="133"/>
      <c r="OPZ5" s="133"/>
      <c r="OQA5" s="133"/>
      <c r="OQB5" s="133"/>
      <c r="OQC5" s="133"/>
      <c r="OQD5" s="133"/>
      <c r="OQE5" s="133"/>
      <c r="OQF5" s="133"/>
      <c r="OQG5" s="133"/>
      <c r="OQH5" s="133"/>
      <c r="OQI5" s="133"/>
      <c r="OQJ5" s="133"/>
      <c r="OQK5" s="133"/>
      <c r="OQL5" s="133"/>
      <c r="OQM5" s="133"/>
      <c r="OQN5" s="133"/>
      <c r="OQO5" s="133"/>
      <c r="OQP5" s="133"/>
      <c r="OQQ5" s="133"/>
      <c r="OQR5" s="133"/>
      <c r="OQS5" s="132"/>
      <c r="OQT5" s="132"/>
      <c r="OQU5" s="132"/>
      <c r="OQV5" s="132"/>
      <c r="OQW5" s="132"/>
      <c r="OQX5" s="132"/>
      <c r="OQY5" s="132"/>
      <c r="OQZ5" s="132"/>
      <c r="ORA5" s="132"/>
      <c r="ORB5" s="132"/>
      <c r="ORC5" s="132"/>
      <c r="ORD5" s="132"/>
      <c r="ORE5" s="132"/>
      <c r="ORF5" s="132"/>
      <c r="ORG5" s="132"/>
      <c r="ORH5" s="132"/>
      <c r="ORI5" s="132"/>
      <c r="ORJ5" s="132"/>
      <c r="ORK5" s="133"/>
      <c r="ORL5" s="133"/>
      <c r="ORM5" s="133"/>
      <c r="ORN5" s="133"/>
      <c r="ORO5" s="133"/>
      <c r="ORP5" s="133"/>
      <c r="ORQ5" s="133"/>
      <c r="ORR5" s="133"/>
      <c r="ORS5" s="133"/>
      <c r="ORT5" s="133"/>
      <c r="ORU5" s="133"/>
      <c r="ORV5" s="133"/>
      <c r="ORW5" s="133"/>
      <c r="ORX5" s="133"/>
      <c r="ORY5" s="133"/>
      <c r="ORZ5" s="133"/>
      <c r="OSA5" s="133"/>
      <c r="OSB5" s="133"/>
      <c r="OSC5" s="133"/>
      <c r="OSD5" s="133"/>
      <c r="OSE5" s="132"/>
      <c r="OSF5" s="132"/>
      <c r="OSG5" s="132"/>
      <c r="OSH5" s="132"/>
      <c r="OSI5" s="132"/>
      <c r="OSJ5" s="132"/>
      <c r="OSK5" s="132"/>
      <c r="OSL5" s="132"/>
      <c r="OSM5" s="132"/>
      <c r="OSN5" s="132"/>
      <c r="OSO5" s="132"/>
      <c r="OSP5" s="132"/>
      <c r="OSQ5" s="132"/>
      <c r="OSR5" s="132"/>
      <c r="OSS5" s="132"/>
      <c r="OST5" s="132"/>
      <c r="OSU5" s="132"/>
      <c r="OSV5" s="132"/>
      <c r="OSW5" s="133"/>
      <c r="OSX5" s="133"/>
      <c r="OSY5" s="133"/>
      <c r="OSZ5" s="133"/>
      <c r="OTA5" s="133"/>
      <c r="OTB5" s="133"/>
      <c r="OTC5" s="133"/>
      <c r="OTD5" s="133"/>
      <c r="OTE5" s="133"/>
      <c r="OTF5" s="133"/>
      <c r="OTG5" s="133"/>
      <c r="OTH5" s="133"/>
      <c r="OTI5" s="133"/>
      <c r="OTJ5" s="133"/>
      <c r="OTK5" s="133"/>
      <c r="OTL5" s="133"/>
      <c r="OTM5" s="133"/>
      <c r="OTN5" s="133"/>
      <c r="OTO5" s="133"/>
      <c r="OTP5" s="133"/>
      <c r="OTQ5" s="132"/>
      <c r="OTR5" s="132"/>
      <c r="OTS5" s="132"/>
      <c r="OTT5" s="132"/>
      <c r="OTU5" s="132"/>
      <c r="OTV5" s="132"/>
      <c r="OTW5" s="132"/>
      <c r="OTX5" s="132"/>
      <c r="OTY5" s="132"/>
      <c r="OTZ5" s="132"/>
      <c r="OUA5" s="132"/>
      <c r="OUB5" s="132"/>
      <c r="OUC5" s="132"/>
      <c r="OUD5" s="132"/>
      <c r="OUE5" s="132"/>
      <c r="OUF5" s="132"/>
      <c r="OUG5" s="132"/>
      <c r="OUH5" s="132"/>
      <c r="OUI5" s="133"/>
      <c r="OUJ5" s="133"/>
      <c r="OUK5" s="133"/>
      <c r="OUL5" s="133"/>
      <c r="OUM5" s="133"/>
      <c r="OUN5" s="133"/>
      <c r="OUO5" s="133"/>
      <c r="OUP5" s="133"/>
      <c r="OUQ5" s="133"/>
      <c r="OUR5" s="133"/>
      <c r="OUS5" s="133"/>
      <c r="OUT5" s="133"/>
      <c r="OUU5" s="133"/>
      <c r="OUV5" s="133"/>
      <c r="OUW5" s="133"/>
      <c r="OUX5" s="133"/>
      <c r="OUY5" s="133"/>
      <c r="OUZ5" s="133"/>
      <c r="OVA5" s="133"/>
      <c r="OVB5" s="133"/>
      <c r="OVC5" s="132"/>
      <c r="OVD5" s="132"/>
      <c r="OVE5" s="132"/>
      <c r="OVF5" s="132"/>
      <c r="OVG5" s="132"/>
      <c r="OVH5" s="132"/>
      <c r="OVI5" s="132"/>
      <c r="OVJ5" s="132"/>
      <c r="OVK5" s="132"/>
      <c r="OVL5" s="132"/>
      <c r="OVM5" s="132"/>
      <c r="OVN5" s="132"/>
      <c r="OVO5" s="132"/>
      <c r="OVP5" s="132"/>
      <c r="OVQ5" s="132"/>
      <c r="OVR5" s="132"/>
      <c r="OVS5" s="132"/>
      <c r="OVT5" s="132"/>
      <c r="OVU5" s="133"/>
      <c r="OVV5" s="133"/>
      <c r="OVW5" s="133"/>
      <c r="OVX5" s="133"/>
      <c r="OVY5" s="133"/>
      <c r="OVZ5" s="133"/>
      <c r="OWA5" s="133"/>
      <c r="OWB5" s="133"/>
      <c r="OWC5" s="133"/>
      <c r="OWD5" s="133"/>
      <c r="OWE5" s="133"/>
      <c r="OWF5" s="133"/>
      <c r="OWG5" s="133"/>
      <c r="OWH5" s="133"/>
      <c r="OWI5" s="133"/>
      <c r="OWJ5" s="133"/>
      <c r="OWK5" s="133"/>
      <c r="OWL5" s="133"/>
      <c r="OWM5" s="133"/>
      <c r="OWN5" s="133"/>
      <c r="OWO5" s="132"/>
      <c r="OWP5" s="132"/>
      <c r="OWQ5" s="132"/>
      <c r="OWR5" s="132"/>
      <c r="OWS5" s="132"/>
      <c r="OWT5" s="132"/>
      <c r="OWU5" s="132"/>
      <c r="OWV5" s="132"/>
      <c r="OWW5" s="132"/>
      <c r="OWX5" s="132"/>
      <c r="OWY5" s="132"/>
      <c r="OWZ5" s="132"/>
      <c r="OXA5" s="132"/>
      <c r="OXB5" s="132"/>
      <c r="OXC5" s="132"/>
      <c r="OXD5" s="132"/>
      <c r="OXE5" s="132"/>
      <c r="OXF5" s="132"/>
      <c r="OXG5" s="133"/>
      <c r="OXH5" s="133"/>
      <c r="OXI5" s="133"/>
      <c r="OXJ5" s="133"/>
      <c r="OXK5" s="133"/>
      <c r="OXL5" s="133"/>
      <c r="OXM5" s="133"/>
      <c r="OXN5" s="133"/>
      <c r="OXO5" s="133"/>
      <c r="OXP5" s="133"/>
      <c r="OXQ5" s="133"/>
      <c r="OXR5" s="133"/>
      <c r="OXS5" s="133"/>
      <c r="OXT5" s="133"/>
      <c r="OXU5" s="133"/>
      <c r="OXV5" s="133"/>
      <c r="OXW5" s="133"/>
      <c r="OXX5" s="133"/>
      <c r="OXY5" s="133"/>
      <c r="OXZ5" s="133"/>
      <c r="OYA5" s="132"/>
      <c r="OYB5" s="132"/>
      <c r="OYC5" s="132"/>
      <c r="OYD5" s="132"/>
      <c r="OYE5" s="132"/>
      <c r="OYF5" s="132"/>
      <c r="OYG5" s="132"/>
      <c r="OYH5" s="132"/>
      <c r="OYI5" s="132"/>
      <c r="OYJ5" s="132"/>
      <c r="OYK5" s="132"/>
      <c r="OYL5" s="132"/>
      <c r="OYM5" s="132"/>
      <c r="OYN5" s="132"/>
      <c r="OYO5" s="132"/>
      <c r="OYP5" s="132"/>
      <c r="OYQ5" s="132"/>
      <c r="OYR5" s="132"/>
      <c r="OYS5" s="133"/>
      <c r="OYT5" s="133"/>
      <c r="OYU5" s="133"/>
      <c r="OYV5" s="133"/>
      <c r="OYW5" s="133"/>
      <c r="OYX5" s="133"/>
      <c r="OYY5" s="133"/>
      <c r="OYZ5" s="133"/>
      <c r="OZA5" s="133"/>
      <c r="OZB5" s="133"/>
      <c r="OZC5" s="133"/>
      <c r="OZD5" s="133"/>
      <c r="OZE5" s="133"/>
      <c r="OZF5" s="133"/>
      <c r="OZG5" s="133"/>
      <c r="OZH5" s="133"/>
      <c r="OZI5" s="133"/>
      <c r="OZJ5" s="133"/>
      <c r="OZK5" s="133"/>
      <c r="OZL5" s="133"/>
      <c r="OZM5" s="132"/>
      <c r="OZN5" s="132"/>
      <c r="OZO5" s="132"/>
      <c r="OZP5" s="132"/>
      <c r="OZQ5" s="132"/>
      <c r="OZR5" s="132"/>
      <c r="OZS5" s="132"/>
      <c r="OZT5" s="132"/>
      <c r="OZU5" s="132"/>
      <c r="OZV5" s="132"/>
      <c r="OZW5" s="132"/>
      <c r="OZX5" s="132"/>
      <c r="OZY5" s="132"/>
      <c r="OZZ5" s="132"/>
      <c r="PAA5" s="132"/>
      <c r="PAB5" s="132"/>
      <c r="PAC5" s="132"/>
      <c r="PAD5" s="132"/>
      <c r="PAE5" s="133"/>
      <c r="PAF5" s="133"/>
      <c r="PAG5" s="133"/>
      <c r="PAH5" s="133"/>
      <c r="PAI5" s="133"/>
      <c r="PAJ5" s="133"/>
      <c r="PAK5" s="133"/>
      <c r="PAL5" s="133"/>
      <c r="PAM5" s="133"/>
      <c r="PAN5" s="133"/>
      <c r="PAO5" s="133"/>
      <c r="PAP5" s="133"/>
      <c r="PAQ5" s="133"/>
      <c r="PAR5" s="133"/>
      <c r="PAS5" s="133"/>
      <c r="PAT5" s="133"/>
      <c r="PAU5" s="133"/>
      <c r="PAV5" s="133"/>
      <c r="PAW5" s="133"/>
      <c r="PAX5" s="133"/>
      <c r="PAY5" s="132"/>
      <c r="PAZ5" s="132"/>
      <c r="PBA5" s="132"/>
      <c r="PBB5" s="132"/>
      <c r="PBC5" s="132"/>
      <c r="PBD5" s="132"/>
      <c r="PBE5" s="132"/>
      <c r="PBF5" s="132"/>
      <c r="PBG5" s="132"/>
      <c r="PBH5" s="132"/>
      <c r="PBI5" s="132"/>
      <c r="PBJ5" s="132"/>
      <c r="PBK5" s="132"/>
      <c r="PBL5" s="132"/>
      <c r="PBM5" s="132"/>
      <c r="PBN5" s="132"/>
      <c r="PBO5" s="132"/>
      <c r="PBP5" s="132"/>
      <c r="PBQ5" s="133"/>
      <c r="PBR5" s="133"/>
      <c r="PBS5" s="133"/>
      <c r="PBT5" s="133"/>
      <c r="PBU5" s="133"/>
      <c r="PBV5" s="133"/>
      <c r="PBW5" s="133"/>
      <c r="PBX5" s="133"/>
      <c r="PBY5" s="133"/>
      <c r="PBZ5" s="133"/>
      <c r="PCA5" s="133"/>
      <c r="PCB5" s="133"/>
      <c r="PCC5" s="133"/>
      <c r="PCD5" s="133"/>
      <c r="PCE5" s="133"/>
      <c r="PCF5" s="133"/>
      <c r="PCG5" s="133"/>
      <c r="PCH5" s="133"/>
      <c r="PCI5" s="133"/>
      <c r="PCJ5" s="133"/>
      <c r="PCK5" s="132"/>
      <c r="PCL5" s="132"/>
      <c r="PCM5" s="132"/>
      <c r="PCN5" s="132"/>
      <c r="PCO5" s="132"/>
      <c r="PCP5" s="132"/>
      <c r="PCQ5" s="132"/>
      <c r="PCR5" s="132"/>
      <c r="PCS5" s="132"/>
      <c r="PCT5" s="132"/>
      <c r="PCU5" s="132"/>
      <c r="PCV5" s="132"/>
      <c r="PCW5" s="132"/>
      <c r="PCX5" s="132"/>
      <c r="PCY5" s="132"/>
      <c r="PCZ5" s="132"/>
      <c r="PDA5" s="132"/>
      <c r="PDB5" s="132"/>
      <c r="PDC5" s="133"/>
      <c r="PDD5" s="133"/>
      <c r="PDE5" s="133"/>
      <c r="PDF5" s="133"/>
      <c r="PDG5" s="133"/>
      <c r="PDH5" s="133"/>
      <c r="PDI5" s="133"/>
      <c r="PDJ5" s="133"/>
      <c r="PDK5" s="133"/>
      <c r="PDL5" s="133"/>
      <c r="PDM5" s="133"/>
      <c r="PDN5" s="133"/>
      <c r="PDO5" s="133"/>
      <c r="PDP5" s="133"/>
      <c r="PDQ5" s="133"/>
      <c r="PDR5" s="133"/>
      <c r="PDS5" s="133"/>
      <c r="PDT5" s="133"/>
      <c r="PDU5" s="133"/>
      <c r="PDV5" s="133"/>
      <c r="PDW5" s="132"/>
      <c r="PDX5" s="132"/>
      <c r="PDY5" s="132"/>
      <c r="PDZ5" s="132"/>
      <c r="PEA5" s="132"/>
      <c r="PEB5" s="132"/>
      <c r="PEC5" s="132"/>
      <c r="PED5" s="132"/>
      <c r="PEE5" s="132"/>
      <c r="PEF5" s="132"/>
      <c r="PEG5" s="132"/>
      <c r="PEH5" s="132"/>
      <c r="PEI5" s="132"/>
      <c r="PEJ5" s="132"/>
      <c r="PEK5" s="132"/>
      <c r="PEL5" s="132"/>
      <c r="PEM5" s="132"/>
      <c r="PEN5" s="132"/>
      <c r="PEO5" s="133"/>
      <c r="PEP5" s="133"/>
      <c r="PEQ5" s="133"/>
      <c r="PER5" s="133"/>
      <c r="PES5" s="133"/>
      <c r="PET5" s="133"/>
      <c r="PEU5" s="133"/>
      <c r="PEV5" s="133"/>
      <c r="PEW5" s="133"/>
      <c r="PEX5" s="133"/>
      <c r="PEY5" s="133"/>
      <c r="PEZ5" s="133"/>
      <c r="PFA5" s="133"/>
      <c r="PFB5" s="133"/>
      <c r="PFC5" s="133"/>
      <c r="PFD5" s="133"/>
      <c r="PFE5" s="133"/>
      <c r="PFF5" s="133"/>
      <c r="PFG5" s="133"/>
      <c r="PFH5" s="133"/>
      <c r="PFI5" s="132"/>
      <c r="PFJ5" s="132"/>
      <c r="PFK5" s="132"/>
      <c r="PFL5" s="132"/>
      <c r="PFM5" s="132"/>
      <c r="PFN5" s="132"/>
      <c r="PFO5" s="132"/>
      <c r="PFP5" s="132"/>
      <c r="PFQ5" s="132"/>
      <c r="PFR5" s="132"/>
      <c r="PFS5" s="132"/>
      <c r="PFT5" s="132"/>
      <c r="PFU5" s="132"/>
      <c r="PFV5" s="132"/>
      <c r="PFW5" s="132"/>
      <c r="PFX5" s="132"/>
      <c r="PFY5" s="132"/>
      <c r="PFZ5" s="132"/>
      <c r="PGA5" s="133"/>
      <c r="PGB5" s="133"/>
      <c r="PGC5" s="133"/>
      <c r="PGD5" s="133"/>
      <c r="PGE5" s="133"/>
      <c r="PGF5" s="133"/>
      <c r="PGG5" s="133"/>
      <c r="PGH5" s="133"/>
      <c r="PGI5" s="133"/>
      <c r="PGJ5" s="133"/>
      <c r="PGK5" s="133"/>
      <c r="PGL5" s="133"/>
      <c r="PGM5" s="133"/>
      <c r="PGN5" s="133"/>
      <c r="PGO5" s="133"/>
      <c r="PGP5" s="133"/>
      <c r="PGQ5" s="133"/>
      <c r="PGR5" s="133"/>
      <c r="PGS5" s="133"/>
      <c r="PGT5" s="133"/>
      <c r="PGU5" s="132"/>
      <c r="PGV5" s="132"/>
      <c r="PGW5" s="132"/>
      <c r="PGX5" s="132"/>
      <c r="PGY5" s="132"/>
      <c r="PGZ5" s="132"/>
      <c r="PHA5" s="132"/>
      <c r="PHB5" s="132"/>
      <c r="PHC5" s="132"/>
      <c r="PHD5" s="132"/>
      <c r="PHE5" s="132"/>
      <c r="PHF5" s="132"/>
      <c r="PHG5" s="132"/>
      <c r="PHH5" s="132"/>
      <c r="PHI5" s="132"/>
      <c r="PHJ5" s="132"/>
      <c r="PHK5" s="132"/>
      <c r="PHL5" s="132"/>
      <c r="PHM5" s="133"/>
      <c r="PHN5" s="133"/>
      <c r="PHO5" s="133"/>
      <c r="PHP5" s="133"/>
      <c r="PHQ5" s="133"/>
      <c r="PHR5" s="133"/>
      <c r="PHS5" s="133"/>
      <c r="PHT5" s="133"/>
      <c r="PHU5" s="133"/>
      <c r="PHV5" s="133"/>
      <c r="PHW5" s="133"/>
      <c r="PHX5" s="133"/>
      <c r="PHY5" s="133"/>
      <c r="PHZ5" s="133"/>
      <c r="PIA5" s="133"/>
      <c r="PIB5" s="133"/>
      <c r="PIC5" s="133"/>
      <c r="PID5" s="133"/>
      <c r="PIE5" s="133"/>
      <c r="PIF5" s="133"/>
      <c r="PIG5" s="132"/>
      <c r="PIH5" s="132"/>
      <c r="PII5" s="132"/>
      <c r="PIJ5" s="132"/>
      <c r="PIK5" s="132"/>
      <c r="PIL5" s="132"/>
      <c r="PIM5" s="132"/>
      <c r="PIN5" s="132"/>
      <c r="PIO5" s="132"/>
      <c r="PIP5" s="132"/>
      <c r="PIQ5" s="132"/>
      <c r="PIR5" s="132"/>
      <c r="PIS5" s="132"/>
      <c r="PIT5" s="132"/>
      <c r="PIU5" s="132"/>
      <c r="PIV5" s="132"/>
      <c r="PIW5" s="132"/>
      <c r="PIX5" s="132"/>
      <c r="PIY5" s="133"/>
      <c r="PIZ5" s="133"/>
      <c r="PJA5" s="133"/>
      <c r="PJB5" s="133"/>
      <c r="PJC5" s="133"/>
      <c r="PJD5" s="133"/>
      <c r="PJE5" s="133"/>
      <c r="PJF5" s="133"/>
      <c r="PJG5" s="133"/>
      <c r="PJH5" s="133"/>
      <c r="PJI5" s="133"/>
      <c r="PJJ5" s="133"/>
      <c r="PJK5" s="133"/>
      <c r="PJL5" s="133"/>
      <c r="PJM5" s="133"/>
      <c r="PJN5" s="133"/>
      <c r="PJO5" s="133"/>
      <c r="PJP5" s="133"/>
      <c r="PJQ5" s="133"/>
      <c r="PJR5" s="133"/>
      <c r="PJS5" s="132"/>
      <c r="PJT5" s="132"/>
      <c r="PJU5" s="132"/>
      <c r="PJV5" s="132"/>
      <c r="PJW5" s="132"/>
      <c r="PJX5" s="132"/>
      <c r="PJY5" s="132"/>
      <c r="PJZ5" s="132"/>
      <c r="PKA5" s="132"/>
      <c r="PKB5" s="132"/>
      <c r="PKC5" s="132"/>
      <c r="PKD5" s="132"/>
      <c r="PKE5" s="132"/>
      <c r="PKF5" s="132"/>
      <c r="PKG5" s="132"/>
      <c r="PKH5" s="132"/>
      <c r="PKI5" s="132"/>
      <c r="PKJ5" s="132"/>
      <c r="PKK5" s="133"/>
      <c r="PKL5" s="133"/>
      <c r="PKM5" s="133"/>
      <c r="PKN5" s="133"/>
      <c r="PKO5" s="133"/>
      <c r="PKP5" s="133"/>
      <c r="PKQ5" s="133"/>
      <c r="PKR5" s="133"/>
      <c r="PKS5" s="133"/>
      <c r="PKT5" s="133"/>
      <c r="PKU5" s="133"/>
      <c r="PKV5" s="133"/>
      <c r="PKW5" s="133"/>
      <c r="PKX5" s="133"/>
      <c r="PKY5" s="133"/>
      <c r="PKZ5" s="133"/>
      <c r="PLA5" s="133"/>
      <c r="PLB5" s="133"/>
      <c r="PLC5" s="133"/>
      <c r="PLD5" s="133"/>
      <c r="PLE5" s="132"/>
      <c r="PLF5" s="132"/>
      <c r="PLG5" s="132"/>
      <c r="PLH5" s="132"/>
      <c r="PLI5" s="132"/>
      <c r="PLJ5" s="132"/>
      <c r="PLK5" s="132"/>
      <c r="PLL5" s="132"/>
      <c r="PLM5" s="132"/>
      <c r="PLN5" s="132"/>
      <c r="PLO5" s="132"/>
      <c r="PLP5" s="132"/>
      <c r="PLQ5" s="132"/>
      <c r="PLR5" s="132"/>
      <c r="PLS5" s="132"/>
      <c r="PLT5" s="132"/>
      <c r="PLU5" s="132"/>
      <c r="PLV5" s="132"/>
      <c r="PLW5" s="133"/>
      <c r="PLX5" s="133"/>
      <c r="PLY5" s="133"/>
      <c r="PLZ5" s="133"/>
      <c r="PMA5" s="133"/>
      <c r="PMB5" s="133"/>
      <c r="PMC5" s="133"/>
      <c r="PMD5" s="133"/>
      <c r="PME5" s="133"/>
      <c r="PMF5" s="133"/>
      <c r="PMG5" s="133"/>
      <c r="PMH5" s="133"/>
      <c r="PMI5" s="133"/>
      <c r="PMJ5" s="133"/>
      <c r="PMK5" s="133"/>
      <c r="PML5" s="133"/>
      <c r="PMM5" s="133"/>
      <c r="PMN5" s="133"/>
      <c r="PMO5" s="133"/>
      <c r="PMP5" s="133"/>
      <c r="PMQ5" s="132"/>
      <c r="PMR5" s="132"/>
      <c r="PMS5" s="132"/>
      <c r="PMT5" s="132"/>
      <c r="PMU5" s="132"/>
      <c r="PMV5" s="132"/>
      <c r="PMW5" s="132"/>
      <c r="PMX5" s="132"/>
      <c r="PMY5" s="132"/>
      <c r="PMZ5" s="132"/>
      <c r="PNA5" s="132"/>
      <c r="PNB5" s="132"/>
      <c r="PNC5" s="132"/>
      <c r="PND5" s="132"/>
      <c r="PNE5" s="132"/>
      <c r="PNF5" s="132"/>
      <c r="PNG5" s="132"/>
      <c r="PNH5" s="132"/>
      <c r="PNI5" s="133"/>
      <c r="PNJ5" s="133"/>
      <c r="PNK5" s="133"/>
      <c r="PNL5" s="133"/>
      <c r="PNM5" s="133"/>
      <c r="PNN5" s="133"/>
      <c r="PNO5" s="133"/>
      <c r="PNP5" s="133"/>
      <c r="PNQ5" s="133"/>
      <c r="PNR5" s="133"/>
      <c r="PNS5" s="133"/>
      <c r="PNT5" s="133"/>
      <c r="PNU5" s="133"/>
      <c r="PNV5" s="133"/>
      <c r="PNW5" s="133"/>
      <c r="PNX5" s="133"/>
      <c r="PNY5" s="133"/>
      <c r="PNZ5" s="133"/>
      <c r="POA5" s="133"/>
      <c r="POB5" s="133"/>
      <c r="POC5" s="132"/>
      <c r="POD5" s="132"/>
      <c r="POE5" s="132"/>
      <c r="POF5" s="132"/>
      <c r="POG5" s="132"/>
      <c r="POH5" s="132"/>
      <c r="POI5" s="132"/>
      <c r="POJ5" s="132"/>
      <c r="POK5" s="132"/>
      <c r="POL5" s="132"/>
      <c r="POM5" s="132"/>
      <c r="PON5" s="132"/>
      <c r="POO5" s="132"/>
      <c r="POP5" s="132"/>
      <c r="POQ5" s="132"/>
      <c r="POR5" s="132"/>
      <c r="POS5" s="132"/>
      <c r="POT5" s="132"/>
      <c r="POU5" s="133"/>
      <c r="POV5" s="133"/>
      <c r="POW5" s="133"/>
      <c r="POX5" s="133"/>
      <c r="POY5" s="133"/>
      <c r="POZ5" s="133"/>
      <c r="PPA5" s="133"/>
      <c r="PPB5" s="133"/>
      <c r="PPC5" s="133"/>
      <c r="PPD5" s="133"/>
      <c r="PPE5" s="133"/>
      <c r="PPF5" s="133"/>
      <c r="PPG5" s="133"/>
      <c r="PPH5" s="133"/>
      <c r="PPI5" s="133"/>
      <c r="PPJ5" s="133"/>
      <c r="PPK5" s="133"/>
      <c r="PPL5" s="133"/>
      <c r="PPM5" s="133"/>
      <c r="PPN5" s="133"/>
      <c r="PPO5" s="132"/>
      <c r="PPP5" s="132"/>
      <c r="PPQ5" s="132"/>
      <c r="PPR5" s="132"/>
      <c r="PPS5" s="132"/>
      <c r="PPT5" s="132"/>
      <c r="PPU5" s="132"/>
      <c r="PPV5" s="132"/>
      <c r="PPW5" s="132"/>
      <c r="PPX5" s="132"/>
      <c r="PPY5" s="132"/>
      <c r="PPZ5" s="132"/>
      <c r="PQA5" s="132"/>
      <c r="PQB5" s="132"/>
      <c r="PQC5" s="132"/>
      <c r="PQD5" s="132"/>
      <c r="PQE5" s="132"/>
      <c r="PQF5" s="132"/>
      <c r="PQG5" s="133"/>
      <c r="PQH5" s="133"/>
      <c r="PQI5" s="133"/>
      <c r="PQJ5" s="133"/>
      <c r="PQK5" s="133"/>
      <c r="PQL5" s="133"/>
      <c r="PQM5" s="133"/>
      <c r="PQN5" s="133"/>
      <c r="PQO5" s="133"/>
      <c r="PQP5" s="133"/>
      <c r="PQQ5" s="133"/>
      <c r="PQR5" s="133"/>
      <c r="PQS5" s="133"/>
      <c r="PQT5" s="133"/>
      <c r="PQU5" s="133"/>
      <c r="PQV5" s="133"/>
      <c r="PQW5" s="133"/>
      <c r="PQX5" s="133"/>
      <c r="PQY5" s="133"/>
      <c r="PQZ5" s="133"/>
      <c r="PRA5" s="132"/>
      <c r="PRB5" s="132"/>
      <c r="PRC5" s="132"/>
      <c r="PRD5" s="132"/>
      <c r="PRE5" s="132"/>
      <c r="PRF5" s="132"/>
      <c r="PRG5" s="132"/>
      <c r="PRH5" s="132"/>
      <c r="PRI5" s="132"/>
      <c r="PRJ5" s="132"/>
      <c r="PRK5" s="132"/>
      <c r="PRL5" s="132"/>
      <c r="PRM5" s="132"/>
      <c r="PRN5" s="132"/>
      <c r="PRO5" s="132"/>
      <c r="PRP5" s="132"/>
      <c r="PRQ5" s="132"/>
      <c r="PRR5" s="132"/>
      <c r="PRS5" s="133"/>
      <c r="PRT5" s="133"/>
      <c r="PRU5" s="133"/>
      <c r="PRV5" s="133"/>
      <c r="PRW5" s="133"/>
      <c r="PRX5" s="133"/>
      <c r="PRY5" s="133"/>
      <c r="PRZ5" s="133"/>
      <c r="PSA5" s="133"/>
      <c r="PSB5" s="133"/>
      <c r="PSC5" s="133"/>
      <c r="PSD5" s="133"/>
      <c r="PSE5" s="133"/>
      <c r="PSF5" s="133"/>
      <c r="PSG5" s="133"/>
      <c r="PSH5" s="133"/>
      <c r="PSI5" s="133"/>
      <c r="PSJ5" s="133"/>
      <c r="PSK5" s="133"/>
      <c r="PSL5" s="133"/>
      <c r="PSM5" s="132"/>
      <c r="PSN5" s="132"/>
      <c r="PSO5" s="132"/>
      <c r="PSP5" s="132"/>
      <c r="PSQ5" s="132"/>
      <c r="PSR5" s="132"/>
      <c r="PSS5" s="132"/>
      <c r="PST5" s="132"/>
      <c r="PSU5" s="132"/>
      <c r="PSV5" s="132"/>
      <c r="PSW5" s="132"/>
      <c r="PSX5" s="132"/>
      <c r="PSY5" s="132"/>
      <c r="PSZ5" s="132"/>
      <c r="PTA5" s="132"/>
      <c r="PTB5" s="132"/>
      <c r="PTC5" s="132"/>
      <c r="PTD5" s="132"/>
      <c r="PTE5" s="133"/>
      <c r="PTF5" s="133"/>
      <c r="PTG5" s="133"/>
      <c r="PTH5" s="133"/>
      <c r="PTI5" s="133"/>
      <c r="PTJ5" s="133"/>
      <c r="PTK5" s="133"/>
      <c r="PTL5" s="133"/>
      <c r="PTM5" s="133"/>
      <c r="PTN5" s="133"/>
      <c r="PTO5" s="133"/>
      <c r="PTP5" s="133"/>
      <c r="PTQ5" s="133"/>
      <c r="PTR5" s="133"/>
      <c r="PTS5" s="133"/>
      <c r="PTT5" s="133"/>
      <c r="PTU5" s="133"/>
      <c r="PTV5" s="133"/>
      <c r="PTW5" s="133"/>
      <c r="PTX5" s="133"/>
      <c r="PTY5" s="132"/>
      <c r="PTZ5" s="132"/>
      <c r="PUA5" s="132"/>
      <c r="PUB5" s="132"/>
      <c r="PUC5" s="132"/>
      <c r="PUD5" s="132"/>
      <c r="PUE5" s="132"/>
      <c r="PUF5" s="132"/>
      <c r="PUG5" s="132"/>
      <c r="PUH5" s="132"/>
      <c r="PUI5" s="132"/>
      <c r="PUJ5" s="132"/>
      <c r="PUK5" s="132"/>
      <c r="PUL5" s="132"/>
      <c r="PUM5" s="132"/>
      <c r="PUN5" s="132"/>
      <c r="PUO5" s="132"/>
      <c r="PUP5" s="132"/>
      <c r="PUQ5" s="133"/>
      <c r="PUR5" s="133"/>
      <c r="PUS5" s="133"/>
      <c r="PUT5" s="133"/>
      <c r="PUU5" s="133"/>
      <c r="PUV5" s="133"/>
      <c r="PUW5" s="133"/>
      <c r="PUX5" s="133"/>
      <c r="PUY5" s="133"/>
      <c r="PUZ5" s="133"/>
      <c r="PVA5" s="133"/>
      <c r="PVB5" s="133"/>
      <c r="PVC5" s="133"/>
      <c r="PVD5" s="133"/>
      <c r="PVE5" s="133"/>
      <c r="PVF5" s="133"/>
      <c r="PVG5" s="133"/>
      <c r="PVH5" s="133"/>
      <c r="PVI5" s="133"/>
      <c r="PVJ5" s="133"/>
      <c r="PVK5" s="132"/>
      <c r="PVL5" s="132"/>
      <c r="PVM5" s="132"/>
      <c r="PVN5" s="132"/>
      <c r="PVO5" s="132"/>
      <c r="PVP5" s="132"/>
      <c r="PVQ5" s="132"/>
      <c r="PVR5" s="132"/>
      <c r="PVS5" s="132"/>
      <c r="PVT5" s="132"/>
      <c r="PVU5" s="132"/>
      <c r="PVV5" s="132"/>
      <c r="PVW5" s="132"/>
      <c r="PVX5" s="132"/>
      <c r="PVY5" s="132"/>
      <c r="PVZ5" s="132"/>
      <c r="PWA5" s="132"/>
      <c r="PWB5" s="132"/>
      <c r="PWC5" s="133"/>
      <c r="PWD5" s="133"/>
      <c r="PWE5" s="133"/>
      <c r="PWF5" s="133"/>
      <c r="PWG5" s="133"/>
      <c r="PWH5" s="133"/>
      <c r="PWI5" s="133"/>
      <c r="PWJ5" s="133"/>
      <c r="PWK5" s="133"/>
      <c r="PWL5" s="133"/>
      <c r="PWM5" s="133"/>
      <c r="PWN5" s="133"/>
      <c r="PWO5" s="133"/>
      <c r="PWP5" s="133"/>
      <c r="PWQ5" s="133"/>
      <c r="PWR5" s="133"/>
      <c r="PWS5" s="133"/>
      <c r="PWT5" s="133"/>
      <c r="PWU5" s="133"/>
      <c r="PWV5" s="133"/>
      <c r="PWW5" s="132"/>
      <c r="PWX5" s="132"/>
      <c r="PWY5" s="132"/>
      <c r="PWZ5" s="132"/>
      <c r="PXA5" s="132"/>
      <c r="PXB5" s="132"/>
      <c r="PXC5" s="132"/>
      <c r="PXD5" s="132"/>
      <c r="PXE5" s="132"/>
      <c r="PXF5" s="132"/>
      <c r="PXG5" s="132"/>
      <c r="PXH5" s="132"/>
      <c r="PXI5" s="132"/>
      <c r="PXJ5" s="132"/>
      <c r="PXK5" s="132"/>
      <c r="PXL5" s="132"/>
      <c r="PXM5" s="132"/>
      <c r="PXN5" s="132"/>
      <c r="PXO5" s="133"/>
      <c r="PXP5" s="133"/>
      <c r="PXQ5" s="133"/>
      <c r="PXR5" s="133"/>
      <c r="PXS5" s="133"/>
      <c r="PXT5" s="133"/>
      <c r="PXU5" s="133"/>
      <c r="PXV5" s="133"/>
      <c r="PXW5" s="133"/>
      <c r="PXX5" s="133"/>
      <c r="PXY5" s="133"/>
      <c r="PXZ5" s="133"/>
      <c r="PYA5" s="133"/>
      <c r="PYB5" s="133"/>
      <c r="PYC5" s="133"/>
      <c r="PYD5" s="133"/>
      <c r="PYE5" s="133"/>
      <c r="PYF5" s="133"/>
      <c r="PYG5" s="133"/>
      <c r="PYH5" s="133"/>
      <c r="PYI5" s="132"/>
      <c r="PYJ5" s="132"/>
      <c r="PYK5" s="132"/>
      <c r="PYL5" s="132"/>
      <c r="PYM5" s="132"/>
      <c r="PYN5" s="132"/>
      <c r="PYO5" s="132"/>
      <c r="PYP5" s="132"/>
      <c r="PYQ5" s="132"/>
      <c r="PYR5" s="132"/>
      <c r="PYS5" s="132"/>
      <c r="PYT5" s="132"/>
      <c r="PYU5" s="132"/>
      <c r="PYV5" s="132"/>
      <c r="PYW5" s="132"/>
      <c r="PYX5" s="132"/>
      <c r="PYY5" s="132"/>
      <c r="PYZ5" s="132"/>
      <c r="PZA5" s="133"/>
      <c r="PZB5" s="133"/>
      <c r="PZC5" s="133"/>
      <c r="PZD5" s="133"/>
      <c r="PZE5" s="133"/>
      <c r="PZF5" s="133"/>
      <c r="PZG5" s="133"/>
      <c r="PZH5" s="133"/>
      <c r="PZI5" s="133"/>
      <c r="PZJ5" s="133"/>
      <c r="PZK5" s="133"/>
      <c r="PZL5" s="133"/>
      <c r="PZM5" s="133"/>
      <c r="PZN5" s="133"/>
      <c r="PZO5" s="133"/>
      <c r="PZP5" s="133"/>
      <c r="PZQ5" s="133"/>
      <c r="PZR5" s="133"/>
      <c r="PZS5" s="133"/>
      <c r="PZT5" s="133"/>
      <c r="PZU5" s="132"/>
      <c r="PZV5" s="132"/>
      <c r="PZW5" s="132"/>
      <c r="PZX5" s="132"/>
      <c r="PZY5" s="132"/>
      <c r="PZZ5" s="132"/>
      <c r="QAA5" s="132"/>
      <c r="QAB5" s="132"/>
      <c r="QAC5" s="132"/>
      <c r="QAD5" s="132"/>
      <c r="QAE5" s="132"/>
      <c r="QAF5" s="132"/>
      <c r="QAG5" s="132"/>
      <c r="QAH5" s="132"/>
      <c r="QAI5" s="132"/>
      <c r="QAJ5" s="132"/>
      <c r="QAK5" s="132"/>
      <c r="QAL5" s="132"/>
      <c r="QAM5" s="133"/>
      <c r="QAN5" s="133"/>
      <c r="QAO5" s="133"/>
      <c r="QAP5" s="133"/>
      <c r="QAQ5" s="133"/>
      <c r="QAR5" s="133"/>
      <c r="QAS5" s="133"/>
      <c r="QAT5" s="133"/>
      <c r="QAU5" s="133"/>
      <c r="QAV5" s="133"/>
      <c r="QAW5" s="133"/>
      <c r="QAX5" s="133"/>
      <c r="QAY5" s="133"/>
      <c r="QAZ5" s="133"/>
      <c r="QBA5" s="133"/>
      <c r="QBB5" s="133"/>
      <c r="QBC5" s="133"/>
      <c r="QBD5" s="133"/>
      <c r="QBE5" s="133"/>
      <c r="QBF5" s="133"/>
      <c r="QBG5" s="132"/>
      <c r="QBH5" s="132"/>
      <c r="QBI5" s="132"/>
      <c r="QBJ5" s="132"/>
      <c r="QBK5" s="132"/>
      <c r="QBL5" s="132"/>
      <c r="QBM5" s="132"/>
      <c r="QBN5" s="132"/>
      <c r="QBO5" s="132"/>
      <c r="QBP5" s="132"/>
      <c r="QBQ5" s="132"/>
      <c r="QBR5" s="132"/>
      <c r="QBS5" s="132"/>
      <c r="QBT5" s="132"/>
      <c r="QBU5" s="132"/>
      <c r="QBV5" s="132"/>
      <c r="QBW5" s="132"/>
      <c r="QBX5" s="132"/>
      <c r="QBY5" s="133"/>
      <c r="QBZ5" s="133"/>
      <c r="QCA5" s="133"/>
      <c r="QCB5" s="133"/>
      <c r="QCC5" s="133"/>
      <c r="QCD5" s="133"/>
      <c r="QCE5" s="133"/>
      <c r="QCF5" s="133"/>
      <c r="QCG5" s="133"/>
      <c r="QCH5" s="133"/>
      <c r="QCI5" s="133"/>
      <c r="QCJ5" s="133"/>
      <c r="QCK5" s="133"/>
      <c r="QCL5" s="133"/>
      <c r="QCM5" s="133"/>
      <c r="QCN5" s="133"/>
      <c r="QCO5" s="133"/>
      <c r="QCP5" s="133"/>
      <c r="QCQ5" s="133"/>
      <c r="QCR5" s="133"/>
      <c r="QCS5" s="132"/>
      <c r="QCT5" s="132"/>
      <c r="QCU5" s="132"/>
      <c r="QCV5" s="132"/>
      <c r="QCW5" s="132"/>
      <c r="QCX5" s="132"/>
      <c r="QCY5" s="132"/>
      <c r="QCZ5" s="132"/>
      <c r="QDA5" s="132"/>
      <c r="QDB5" s="132"/>
      <c r="QDC5" s="132"/>
      <c r="QDD5" s="132"/>
      <c r="QDE5" s="132"/>
      <c r="QDF5" s="132"/>
      <c r="QDG5" s="132"/>
      <c r="QDH5" s="132"/>
      <c r="QDI5" s="132"/>
      <c r="QDJ5" s="132"/>
      <c r="QDK5" s="133"/>
      <c r="QDL5" s="133"/>
      <c r="QDM5" s="133"/>
      <c r="QDN5" s="133"/>
      <c r="QDO5" s="133"/>
      <c r="QDP5" s="133"/>
      <c r="QDQ5" s="133"/>
      <c r="QDR5" s="133"/>
      <c r="QDS5" s="133"/>
      <c r="QDT5" s="133"/>
      <c r="QDU5" s="133"/>
      <c r="QDV5" s="133"/>
      <c r="QDW5" s="133"/>
      <c r="QDX5" s="133"/>
      <c r="QDY5" s="133"/>
      <c r="QDZ5" s="133"/>
      <c r="QEA5" s="133"/>
      <c r="QEB5" s="133"/>
      <c r="QEC5" s="133"/>
      <c r="QED5" s="133"/>
      <c r="QEE5" s="132"/>
      <c r="QEF5" s="132"/>
      <c r="QEG5" s="132"/>
      <c r="QEH5" s="132"/>
      <c r="QEI5" s="132"/>
      <c r="QEJ5" s="132"/>
      <c r="QEK5" s="132"/>
      <c r="QEL5" s="132"/>
      <c r="QEM5" s="132"/>
      <c r="QEN5" s="132"/>
      <c r="QEO5" s="132"/>
      <c r="QEP5" s="132"/>
      <c r="QEQ5" s="132"/>
      <c r="QER5" s="132"/>
      <c r="QES5" s="132"/>
      <c r="QET5" s="132"/>
      <c r="QEU5" s="132"/>
      <c r="QEV5" s="132"/>
      <c r="QEW5" s="133"/>
      <c r="QEX5" s="133"/>
      <c r="QEY5" s="133"/>
      <c r="QEZ5" s="133"/>
      <c r="QFA5" s="133"/>
      <c r="QFB5" s="133"/>
      <c r="QFC5" s="133"/>
      <c r="QFD5" s="133"/>
      <c r="QFE5" s="133"/>
      <c r="QFF5" s="133"/>
      <c r="QFG5" s="133"/>
      <c r="QFH5" s="133"/>
      <c r="QFI5" s="133"/>
      <c r="QFJ5" s="133"/>
      <c r="QFK5" s="133"/>
      <c r="QFL5" s="133"/>
      <c r="QFM5" s="133"/>
      <c r="QFN5" s="133"/>
      <c r="QFO5" s="133"/>
      <c r="QFP5" s="133"/>
      <c r="QFQ5" s="132"/>
      <c r="QFR5" s="132"/>
      <c r="QFS5" s="132"/>
      <c r="QFT5" s="132"/>
      <c r="QFU5" s="132"/>
      <c r="QFV5" s="132"/>
      <c r="QFW5" s="132"/>
      <c r="QFX5" s="132"/>
      <c r="QFY5" s="132"/>
      <c r="QFZ5" s="132"/>
      <c r="QGA5" s="132"/>
      <c r="QGB5" s="132"/>
      <c r="QGC5" s="132"/>
      <c r="QGD5" s="132"/>
      <c r="QGE5" s="132"/>
      <c r="QGF5" s="132"/>
      <c r="QGG5" s="132"/>
      <c r="QGH5" s="132"/>
      <c r="QGI5" s="133"/>
      <c r="QGJ5" s="133"/>
      <c r="QGK5" s="133"/>
      <c r="QGL5" s="133"/>
      <c r="QGM5" s="133"/>
      <c r="QGN5" s="133"/>
      <c r="QGO5" s="133"/>
      <c r="QGP5" s="133"/>
      <c r="QGQ5" s="133"/>
      <c r="QGR5" s="133"/>
      <c r="QGS5" s="133"/>
      <c r="QGT5" s="133"/>
      <c r="QGU5" s="133"/>
      <c r="QGV5" s="133"/>
      <c r="QGW5" s="133"/>
      <c r="QGX5" s="133"/>
      <c r="QGY5" s="133"/>
      <c r="QGZ5" s="133"/>
      <c r="QHA5" s="133"/>
      <c r="QHB5" s="133"/>
      <c r="QHC5" s="132"/>
      <c r="QHD5" s="132"/>
      <c r="QHE5" s="132"/>
      <c r="QHF5" s="132"/>
      <c r="QHG5" s="132"/>
      <c r="QHH5" s="132"/>
      <c r="QHI5" s="132"/>
      <c r="QHJ5" s="132"/>
      <c r="QHK5" s="132"/>
      <c r="QHL5" s="132"/>
      <c r="QHM5" s="132"/>
      <c r="QHN5" s="132"/>
      <c r="QHO5" s="132"/>
      <c r="QHP5" s="132"/>
      <c r="QHQ5" s="132"/>
      <c r="QHR5" s="132"/>
      <c r="QHS5" s="132"/>
      <c r="QHT5" s="132"/>
      <c r="QHU5" s="133"/>
      <c r="QHV5" s="133"/>
      <c r="QHW5" s="133"/>
      <c r="QHX5" s="133"/>
      <c r="QHY5" s="133"/>
      <c r="QHZ5" s="133"/>
      <c r="QIA5" s="133"/>
      <c r="QIB5" s="133"/>
      <c r="QIC5" s="133"/>
      <c r="QID5" s="133"/>
      <c r="QIE5" s="133"/>
      <c r="QIF5" s="133"/>
      <c r="QIG5" s="133"/>
      <c r="QIH5" s="133"/>
      <c r="QII5" s="133"/>
      <c r="QIJ5" s="133"/>
      <c r="QIK5" s="133"/>
      <c r="QIL5" s="133"/>
      <c r="QIM5" s="133"/>
      <c r="QIN5" s="133"/>
      <c r="QIO5" s="132"/>
      <c r="QIP5" s="132"/>
      <c r="QIQ5" s="132"/>
      <c r="QIR5" s="132"/>
      <c r="QIS5" s="132"/>
      <c r="QIT5" s="132"/>
      <c r="QIU5" s="132"/>
      <c r="QIV5" s="132"/>
      <c r="QIW5" s="132"/>
      <c r="QIX5" s="132"/>
      <c r="QIY5" s="132"/>
      <c r="QIZ5" s="132"/>
      <c r="QJA5" s="132"/>
      <c r="QJB5" s="132"/>
      <c r="QJC5" s="132"/>
      <c r="QJD5" s="132"/>
      <c r="QJE5" s="132"/>
      <c r="QJF5" s="132"/>
      <c r="QJG5" s="133"/>
      <c r="QJH5" s="133"/>
      <c r="QJI5" s="133"/>
      <c r="QJJ5" s="133"/>
      <c r="QJK5" s="133"/>
      <c r="QJL5" s="133"/>
      <c r="QJM5" s="133"/>
      <c r="QJN5" s="133"/>
      <c r="QJO5" s="133"/>
      <c r="QJP5" s="133"/>
      <c r="QJQ5" s="133"/>
      <c r="QJR5" s="133"/>
      <c r="QJS5" s="133"/>
      <c r="QJT5" s="133"/>
      <c r="QJU5" s="133"/>
      <c r="QJV5" s="133"/>
      <c r="QJW5" s="133"/>
      <c r="QJX5" s="133"/>
      <c r="QJY5" s="133"/>
      <c r="QJZ5" s="133"/>
      <c r="QKA5" s="132"/>
      <c r="QKB5" s="132"/>
      <c r="QKC5" s="132"/>
      <c r="QKD5" s="132"/>
      <c r="QKE5" s="132"/>
      <c r="QKF5" s="132"/>
      <c r="QKG5" s="132"/>
      <c r="QKH5" s="132"/>
      <c r="QKI5" s="132"/>
      <c r="QKJ5" s="132"/>
      <c r="QKK5" s="132"/>
      <c r="QKL5" s="132"/>
      <c r="QKM5" s="132"/>
      <c r="QKN5" s="132"/>
      <c r="QKO5" s="132"/>
      <c r="QKP5" s="132"/>
      <c r="QKQ5" s="132"/>
      <c r="QKR5" s="132"/>
      <c r="QKS5" s="133"/>
      <c r="QKT5" s="133"/>
      <c r="QKU5" s="133"/>
      <c r="QKV5" s="133"/>
      <c r="QKW5" s="133"/>
      <c r="QKX5" s="133"/>
      <c r="QKY5" s="133"/>
      <c r="QKZ5" s="133"/>
      <c r="QLA5" s="133"/>
      <c r="QLB5" s="133"/>
      <c r="QLC5" s="133"/>
      <c r="QLD5" s="133"/>
      <c r="QLE5" s="133"/>
      <c r="QLF5" s="133"/>
      <c r="QLG5" s="133"/>
      <c r="QLH5" s="133"/>
      <c r="QLI5" s="133"/>
      <c r="QLJ5" s="133"/>
      <c r="QLK5" s="133"/>
      <c r="QLL5" s="133"/>
      <c r="QLM5" s="132"/>
      <c r="QLN5" s="132"/>
      <c r="QLO5" s="132"/>
      <c r="QLP5" s="132"/>
      <c r="QLQ5" s="132"/>
      <c r="QLR5" s="132"/>
      <c r="QLS5" s="132"/>
      <c r="QLT5" s="132"/>
      <c r="QLU5" s="132"/>
      <c r="QLV5" s="132"/>
      <c r="QLW5" s="132"/>
      <c r="QLX5" s="132"/>
      <c r="QLY5" s="132"/>
      <c r="QLZ5" s="132"/>
      <c r="QMA5" s="132"/>
      <c r="QMB5" s="132"/>
      <c r="QMC5" s="132"/>
      <c r="QMD5" s="132"/>
      <c r="QME5" s="133"/>
      <c r="QMF5" s="133"/>
      <c r="QMG5" s="133"/>
      <c r="QMH5" s="133"/>
      <c r="QMI5" s="133"/>
      <c r="QMJ5" s="133"/>
      <c r="QMK5" s="133"/>
      <c r="QML5" s="133"/>
      <c r="QMM5" s="133"/>
      <c r="QMN5" s="133"/>
      <c r="QMO5" s="133"/>
      <c r="QMP5" s="133"/>
      <c r="QMQ5" s="133"/>
      <c r="QMR5" s="133"/>
      <c r="QMS5" s="133"/>
      <c r="QMT5" s="133"/>
      <c r="QMU5" s="133"/>
      <c r="QMV5" s="133"/>
      <c r="QMW5" s="133"/>
      <c r="QMX5" s="133"/>
      <c r="QMY5" s="132"/>
      <c r="QMZ5" s="132"/>
      <c r="QNA5" s="132"/>
      <c r="QNB5" s="132"/>
      <c r="QNC5" s="132"/>
      <c r="QND5" s="132"/>
      <c r="QNE5" s="132"/>
      <c r="QNF5" s="132"/>
      <c r="QNG5" s="132"/>
      <c r="QNH5" s="132"/>
      <c r="QNI5" s="132"/>
      <c r="QNJ5" s="132"/>
      <c r="QNK5" s="132"/>
      <c r="QNL5" s="132"/>
      <c r="QNM5" s="132"/>
      <c r="QNN5" s="132"/>
      <c r="QNO5" s="132"/>
      <c r="QNP5" s="132"/>
      <c r="QNQ5" s="133"/>
      <c r="QNR5" s="133"/>
      <c r="QNS5" s="133"/>
      <c r="QNT5" s="133"/>
      <c r="QNU5" s="133"/>
      <c r="QNV5" s="133"/>
      <c r="QNW5" s="133"/>
      <c r="QNX5" s="133"/>
      <c r="QNY5" s="133"/>
      <c r="QNZ5" s="133"/>
      <c r="QOA5" s="133"/>
      <c r="QOB5" s="133"/>
      <c r="QOC5" s="133"/>
      <c r="QOD5" s="133"/>
      <c r="QOE5" s="133"/>
      <c r="QOF5" s="133"/>
      <c r="QOG5" s="133"/>
      <c r="QOH5" s="133"/>
      <c r="QOI5" s="133"/>
      <c r="QOJ5" s="133"/>
      <c r="QOK5" s="132"/>
      <c r="QOL5" s="132"/>
      <c r="QOM5" s="132"/>
      <c r="QON5" s="132"/>
      <c r="QOO5" s="132"/>
      <c r="QOP5" s="132"/>
      <c r="QOQ5" s="132"/>
      <c r="QOR5" s="132"/>
      <c r="QOS5" s="132"/>
      <c r="QOT5" s="132"/>
      <c r="QOU5" s="132"/>
      <c r="QOV5" s="132"/>
      <c r="QOW5" s="132"/>
      <c r="QOX5" s="132"/>
      <c r="QOY5" s="132"/>
      <c r="QOZ5" s="132"/>
      <c r="QPA5" s="132"/>
      <c r="QPB5" s="132"/>
      <c r="QPC5" s="133"/>
      <c r="QPD5" s="133"/>
      <c r="QPE5" s="133"/>
      <c r="QPF5" s="133"/>
      <c r="QPG5" s="133"/>
      <c r="QPH5" s="133"/>
      <c r="QPI5" s="133"/>
      <c r="QPJ5" s="133"/>
      <c r="QPK5" s="133"/>
      <c r="QPL5" s="133"/>
      <c r="QPM5" s="133"/>
      <c r="QPN5" s="133"/>
      <c r="QPO5" s="133"/>
      <c r="QPP5" s="133"/>
      <c r="QPQ5" s="133"/>
      <c r="QPR5" s="133"/>
      <c r="QPS5" s="133"/>
      <c r="QPT5" s="133"/>
      <c r="QPU5" s="133"/>
      <c r="QPV5" s="133"/>
      <c r="QPW5" s="132"/>
      <c r="QPX5" s="132"/>
      <c r="QPY5" s="132"/>
      <c r="QPZ5" s="132"/>
      <c r="QQA5" s="132"/>
      <c r="QQB5" s="132"/>
      <c r="QQC5" s="132"/>
      <c r="QQD5" s="132"/>
      <c r="QQE5" s="132"/>
      <c r="QQF5" s="132"/>
      <c r="QQG5" s="132"/>
      <c r="QQH5" s="132"/>
      <c r="QQI5" s="132"/>
      <c r="QQJ5" s="132"/>
      <c r="QQK5" s="132"/>
      <c r="QQL5" s="132"/>
      <c r="QQM5" s="132"/>
      <c r="QQN5" s="132"/>
      <c r="QQO5" s="133"/>
      <c r="QQP5" s="133"/>
      <c r="QQQ5" s="133"/>
      <c r="QQR5" s="133"/>
      <c r="QQS5" s="133"/>
      <c r="QQT5" s="133"/>
      <c r="QQU5" s="133"/>
      <c r="QQV5" s="133"/>
      <c r="QQW5" s="133"/>
      <c r="QQX5" s="133"/>
      <c r="QQY5" s="133"/>
      <c r="QQZ5" s="133"/>
      <c r="QRA5" s="133"/>
      <c r="QRB5" s="133"/>
      <c r="QRC5" s="133"/>
      <c r="QRD5" s="133"/>
      <c r="QRE5" s="133"/>
      <c r="QRF5" s="133"/>
      <c r="QRG5" s="133"/>
      <c r="QRH5" s="133"/>
      <c r="QRI5" s="132"/>
      <c r="QRJ5" s="132"/>
      <c r="QRK5" s="132"/>
      <c r="QRL5" s="132"/>
      <c r="QRM5" s="132"/>
      <c r="QRN5" s="132"/>
      <c r="QRO5" s="132"/>
      <c r="QRP5" s="132"/>
      <c r="QRQ5" s="132"/>
      <c r="QRR5" s="132"/>
      <c r="QRS5" s="132"/>
      <c r="QRT5" s="132"/>
      <c r="QRU5" s="132"/>
      <c r="QRV5" s="132"/>
      <c r="QRW5" s="132"/>
      <c r="QRX5" s="132"/>
      <c r="QRY5" s="132"/>
      <c r="QRZ5" s="132"/>
      <c r="QSA5" s="133"/>
      <c r="QSB5" s="133"/>
      <c r="QSC5" s="133"/>
      <c r="QSD5" s="133"/>
      <c r="QSE5" s="133"/>
      <c r="QSF5" s="133"/>
      <c r="QSG5" s="133"/>
      <c r="QSH5" s="133"/>
      <c r="QSI5" s="133"/>
      <c r="QSJ5" s="133"/>
      <c r="QSK5" s="133"/>
      <c r="QSL5" s="133"/>
      <c r="QSM5" s="133"/>
      <c r="QSN5" s="133"/>
      <c r="QSO5" s="133"/>
      <c r="QSP5" s="133"/>
      <c r="QSQ5" s="133"/>
      <c r="QSR5" s="133"/>
      <c r="QSS5" s="133"/>
      <c r="QST5" s="133"/>
      <c r="QSU5" s="132"/>
      <c r="QSV5" s="132"/>
      <c r="QSW5" s="132"/>
      <c r="QSX5" s="132"/>
      <c r="QSY5" s="132"/>
      <c r="QSZ5" s="132"/>
      <c r="QTA5" s="132"/>
      <c r="QTB5" s="132"/>
      <c r="QTC5" s="132"/>
      <c r="QTD5" s="132"/>
      <c r="QTE5" s="132"/>
      <c r="QTF5" s="132"/>
      <c r="QTG5" s="132"/>
      <c r="QTH5" s="132"/>
      <c r="QTI5" s="132"/>
      <c r="QTJ5" s="132"/>
      <c r="QTK5" s="132"/>
      <c r="QTL5" s="132"/>
      <c r="QTM5" s="133"/>
      <c r="QTN5" s="133"/>
      <c r="QTO5" s="133"/>
      <c r="QTP5" s="133"/>
      <c r="QTQ5" s="133"/>
      <c r="QTR5" s="133"/>
      <c r="QTS5" s="133"/>
      <c r="QTT5" s="133"/>
      <c r="QTU5" s="133"/>
      <c r="QTV5" s="133"/>
      <c r="QTW5" s="133"/>
      <c r="QTX5" s="133"/>
      <c r="QTY5" s="133"/>
      <c r="QTZ5" s="133"/>
      <c r="QUA5" s="133"/>
      <c r="QUB5" s="133"/>
      <c r="QUC5" s="133"/>
      <c r="QUD5" s="133"/>
      <c r="QUE5" s="133"/>
      <c r="QUF5" s="133"/>
      <c r="QUG5" s="132"/>
      <c r="QUH5" s="132"/>
      <c r="QUI5" s="132"/>
      <c r="QUJ5" s="132"/>
      <c r="QUK5" s="132"/>
      <c r="QUL5" s="132"/>
      <c r="QUM5" s="132"/>
      <c r="QUN5" s="132"/>
      <c r="QUO5" s="132"/>
      <c r="QUP5" s="132"/>
      <c r="QUQ5" s="132"/>
      <c r="QUR5" s="132"/>
      <c r="QUS5" s="132"/>
      <c r="QUT5" s="132"/>
      <c r="QUU5" s="132"/>
      <c r="QUV5" s="132"/>
      <c r="QUW5" s="132"/>
      <c r="QUX5" s="132"/>
      <c r="QUY5" s="133"/>
      <c r="QUZ5" s="133"/>
      <c r="QVA5" s="133"/>
      <c r="QVB5" s="133"/>
      <c r="QVC5" s="133"/>
      <c r="QVD5" s="133"/>
      <c r="QVE5" s="133"/>
      <c r="QVF5" s="133"/>
      <c r="QVG5" s="133"/>
      <c r="QVH5" s="133"/>
      <c r="QVI5" s="133"/>
      <c r="QVJ5" s="133"/>
      <c r="QVK5" s="133"/>
      <c r="QVL5" s="133"/>
      <c r="QVM5" s="133"/>
      <c r="QVN5" s="133"/>
      <c r="QVO5" s="133"/>
      <c r="QVP5" s="133"/>
      <c r="QVQ5" s="133"/>
      <c r="QVR5" s="133"/>
      <c r="QVS5" s="132"/>
      <c r="QVT5" s="132"/>
      <c r="QVU5" s="132"/>
      <c r="QVV5" s="132"/>
      <c r="QVW5" s="132"/>
      <c r="QVX5" s="132"/>
      <c r="QVY5" s="132"/>
      <c r="QVZ5" s="132"/>
      <c r="QWA5" s="132"/>
      <c r="QWB5" s="132"/>
      <c r="QWC5" s="132"/>
      <c r="QWD5" s="132"/>
      <c r="QWE5" s="132"/>
      <c r="QWF5" s="132"/>
      <c r="QWG5" s="132"/>
      <c r="QWH5" s="132"/>
      <c r="QWI5" s="132"/>
      <c r="QWJ5" s="132"/>
      <c r="QWK5" s="133"/>
      <c r="QWL5" s="133"/>
      <c r="QWM5" s="133"/>
      <c r="QWN5" s="133"/>
      <c r="QWO5" s="133"/>
      <c r="QWP5" s="133"/>
      <c r="QWQ5" s="133"/>
      <c r="QWR5" s="133"/>
      <c r="QWS5" s="133"/>
      <c r="QWT5" s="133"/>
      <c r="QWU5" s="133"/>
      <c r="QWV5" s="133"/>
      <c r="QWW5" s="133"/>
      <c r="QWX5" s="133"/>
      <c r="QWY5" s="133"/>
      <c r="QWZ5" s="133"/>
      <c r="QXA5" s="133"/>
      <c r="QXB5" s="133"/>
      <c r="QXC5" s="133"/>
      <c r="QXD5" s="133"/>
      <c r="QXE5" s="132"/>
      <c r="QXF5" s="132"/>
      <c r="QXG5" s="132"/>
      <c r="QXH5" s="132"/>
      <c r="QXI5" s="132"/>
      <c r="QXJ5" s="132"/>
      <c r="QXK5" s="132"/>
      <c r="QXL5" s="132"/>
      <c r="QXM5" s="132"/>
      <c r="QXN5" s="132"/>
      <c r="QXO5" s="132"/>
      <c r="QXP5" s="132"/>
      <c r="QXQ5" s="132"/>
      <c r="QXR5" s="132"/>
      <c r="QXS5" s="132"/>
      <c r="QXT5" s="132"/>
      <c r="QXU5" s="132"/>
      <c r="QXV5" s="132"/>
      <c r="QXW5" s="133"/>
      <c r="QXX5" s="133"/>
      <c r="QXY5" s="133"/>
      <c r="QXZ5" s="133"/>
      <c r="QYA5" s="133"/>
      <c r="QYB5" s="133"/>
      <c r="QYC5" s="133"/>
      <c r="QYD5" s="133"/>
      <c r="QYE5" s="133"/>
      <c r="QYF5" s="133"/>
      <c r="QYG5" s="133"/>
      <c r="QYH5" s="133"/>
      <c r="QYI5" s="133"/>
      <c r="QYJ5" s="133"/>
      <c r="QYK5" s="133"/>
      <c r="QYL5" s="133"/>
      <c r="QYM5" s="133"/>
      <c r="QYN5" s="133"/>
      <c r="QYO5" s="133"/>
      <c r="QYP5" s="133"/>
      <c r="QYQ5" s="132"/>
      <c r="QYR5" s="132"/>
      <c r="QYS5" s="132"/>
      <c r="QYT5" s="132"/>
      <c r="QYU5" s="132"/>
      <c r="QYV5" s="132"/>
      <c r="QYW5" s="132"/>
      <c r="QYX5" s="132"/>
      <c r="QYY5" s="132"/>
      <c r="QYZ5" s="132"/>
      <c r="QZA5" s="132"/>
      <c r="QZB5" s="132"/>
      <c r="QZC5" s="132"/>
      <c r="QZD5" s="132"/>
      <c r="QZE5" s="132"/>
      <c r="QZF5" s="132"/>
      <c r="QZG5" s="132"/>
      <c r="QZH5" s="132"/>
      <c r="QZI5" s="133"/>
      <c r="QZJ5" s="133"/>
      <c r="QZK5" s="133"/>
      <c r="QZL5" s="133"/>
      <c r="QZM5" s="133"/>
      <c r="QZN5" s="133"/>
      <c r="QZO5" s="133"/>
      <c r="QZP5" s="133"/>
      <c r="QZQ5" s="133"/>
      <c r="QZR5" s="133"/>
      <c r="QZS5" s="133"/>
      <c r="QZT5" s="133"/>
      <c r="QZU5" s="133"/>
      <c r="QZV5" s="133"/>
      <c r="QZW5" s="133"/>
      <c r="QZX5" s="133"/>
      <c r="QZY5" s="133"/>
      <c r="QZZ5" s="133"/>
      <c r="RAA5" s="133"/>
      <c r="RAB5" s="133"/>
      <c r="RAC5" s="132"/>
      <c r="RAD5" s="132"/>
      <c r="RAE5" s="132"/>
      <c r="RAF5" s="132"/>
      <c r="RAG5" s="132"/>
      <c r="RAH5" s="132"/>
      <c r="RAI5" s="132"/>
      <c r="RAJ5" s="132"/>
      <c r="RAK5" s="132"/>
      <c r="RAL5" s="132"/>
      <c r="RAM5" s="132"/>
      <c r="RAN5" s="132"/>
      <c r="RAO5" s="132"/>
      <c r="RAP5" s="132"/>
      <c r="RAQ5" s="132"/>
      <c r="RAR5" s="132"/>
      <c r="RAS5" s="132"/>
      <c r="RAT5" s="132"/>
      <c r="RAU5" s="133"/>
      <c r="RAV5" s="133"/>
      <c r="RAW5" s="133"/>
      <c r="RAX5" s="133"/>
      <c r="RAY5" s="133"/>
      <c r="RAZ5" s="133"/>
      <c r="RBA5" s="133"/>
      <c r="RBB5" s="133"/>
      <c r="RBC5" s="133"/>
      <c r="RBD5" s="133"/>
      <c r="RBE5" s="133"/>
      <c r="RBF5" s="133"/>
      <c r="RBG5" s="133"/>
      <c r="RBH5" s="133"/>
      <c r="RBI5" s="133"/>
      <c r="RBJ5" s="133"/>
      <c r="RBK5" s="133"/>
      <c r="RBL5" s="133"/>
      <c r="RBM5" s="133"/>
      <c r="RBN5" s="133"/>
      <c r="RBO5" s="132"/>
      <c r="RBP5" s="132"/>
      <c r="RBQ5" s="132"/>
      <c r="RBR5" s="132"/>
      <c r="RBS5" s="132"/>
      <c r="RBT5" s="132"/>
      <c r="RBU5" s="132"/>
      <c r="RBV5" s="132"/>
      <c r="RBW5" s="132"/>
      <c r="RBX5" s="132"/>
      <c r="RBY5" s="132"/>
      <c r="RBZ5" s="132"/>
      <c r="RCA5" s="132"/>
      <c r="RCB5" s="132"/>
      <c r="RCC5" s="132"/>
      <c r="RCD5" s="132"/>
      <c r="RCE5" s="132"/>
      <c r="RCF5" s="132"/>
      <c r="RCG5" s="133"/>
      <c r="RCH5" s="133"/>
      <c r="RCI5" s="133"/>
      <c r="RCJ5" s="133"/>
      <c r="RCK5" s="133"/>
      <c r="RCL5" s="133"/>
      <c r="RCM5" s="133"/>
      <c r="RCN5" s="133"/>
      <c r="RCO5" s="133"/>
      <c r="RCP5" s="133"/>
      <c r="RCQ5" s="133"/>
      <c r="RCR5" s="133"/>
      <c r="RCS5" s="133"/>
      <c r="RCT5" s="133"/>
      <c r="RCU5" s="133"/>
      <c r="RCV5" s="133"/>
      <c r="RCW5" s="133"/>
      <c r="RCX5" s="133"/>
      <c r="RCY5" s="133"/>
      <c r="RCZ5" s="133"/>
      <c r="RDA5" s="132"/>
      <c r="RDB5" s="132"/>
      <c r="RDC5" s="132"/>
      <c r="RDD5" s="132"/>
      <c r="RDE5" s="132"/>
      <c r="RDF5" s="132"/>
      <c r="RDG5" s="132"/>
      <c r="RDH5" s="132"/>
      <c r="RDI5" s="132"/>
      <c r="RDJ5" s="132"/>
      <c r="RDK5" s="132"/>
      <c r="RDL5" s="132"/>
      <c r="RDM5" s="132"/>
      <c r="RDN5" s="132"/>
      <c r="RDO5" s="132"/>
      <c r="RDP5" s="132"/>
      <c r="RDQ5" s="132"/>
      <c r="RDR5" s="132"/>
      <c r="RDS5" s="133"/>
      <c r="RDT5" s="133"/>
      <c r="RDU5" s="133"/>
      <c r="RDV5" s="133"/>
      <c r="RDW5" s="133"/>
      <c r="RDX5" s="133"/>
      <c r="RDY5" s="133"/>
      <c r="RDZ5" s="133"/>
      <c r="REA5" s="133"/>
      <c r="REB5" s="133"/>
      <c r="REC5" s="133"/>
      <c r="RED5" s="133"/>
      <c r="REE5" s="133"/>
      <c r="REF5" s="133"/>
      <c r="REG5" s="133"/>
      <c r="REH5" s="133"/>
      <c r="REI5" s="133"/>
      <c r="REJ5" s="133"/>
      <c r="REK5" s="133"/>
      <c r="REL5" s="133"/>
      <c r="REM5" s="132"/>
      <c r="REN5" s="132"/>
      <c r="REO5" s="132"/>
      <c r="REP5" s="132"/>
      <c r="REQ5" s="132"/>
      <c r="RER5" s="132"/>
      <c r="RES5" s="132"/>
      <c r="RET5" s="132"/>
      <c r="REU5" s="132"/>
      <c r="REV5" s="132"/>
      <c r="REW5" s="132"/>
      <c r="REX5" s="132"/>
      <c r="REY5" s="132"/>
      <c r="REZ5" s="132"/>
      <c r="RFA5" s="132"/>
      <c r="RFB5" s="132"/>
      <c r="RFC5" s="132"/>
      <c r="RFD5" s="132"/>
      <c r="RFE5" s="133"/>
      <c r="RFF5" s="133"/>
      <c r="RFG5" s="133"/>
      <c r="RFH5" s="133"/>
      <c r="RFI5" s="133"/>
      <c r="RFJ5" s="133"/>
      <c r="RFK5" s="133"/>
      <c r="RFL5" s="133"/>
      <c r="RFM5" s="133"/>
      <c r="RFN5" s="133"/>
      <c r="RFO5" s="133"/>
      <c r="RFP5" s="133"/>
      <c r="RFQ5" s="133"/>
      <c r="RFR5" s="133"/>
      <c r="RFS5" s="133"/>
      <c r="RFT5" s="133"/>
      <c r="RFU5" s="133"/>
      <c r="RFV5" s="133"/>
      <c r="RFW5" s="133"/>
      <c r="RFX5" s="133"/>
      <c r="RFY5" s="132"/>
      <c r="RFZ5" s="132"/>
      <c r="RGA5" s="132"/>
      <c r="RGB5" s="132"/>
      <c r="RGC5" s="132"/>
      <c r="RGD5" s="132"/>
      <c r="RGE5" s="132"/>
      <c r="RGF5" s="132"/>
      <c r="RGG5" s="132"/>
      <c r="RGH5" s="132"/>
      <c r="RGI5" s="132"/>
      <c r="RGJ5" s="132"/>
      <c r="RGK5" s="132"/>
      <c r="RGL5" s="132"/>
      <c r="RGM5" s="132"/>
      <c r="RGN5" s="132"/>
      <c r="RGO5" s="132"/>
      <c r="RGP5" s="132"/>
      <c r="RGQ5" s="133"/>
      <c r="RGR5" s="133"/>
      <c r="RGS5" s="133"/>
      <c r="RGT5" s="133"/>
      <c r="RGU5" s="133"/>
      <c r="RGV5" s="133"/>
      <c r="RGW5" s="133"/>
      <c r="RGX5" s="133"/>
      <c r="RGY5" s="133"/>
      <c r="RGZ5" s="133"/>
      <c r="RHA5" s="133"/>
      <c r="RHB5" s="133"/>
      <c r="RHC5" s="133"/>
      <c r="RHD5" s="133"/>
      <c r="RHE5" s="133"/>
      <c r="RHF5" s="133"/>
      <c r="RHG5" s="133"/>
      <c r="RHH5" s="133"/>
      <c r="RHI5" s="133"/>
      <c r="RHJ5" s="133"/>
      <c r="RHK5" s="132"/>
      <c r="RHL5" s="132"/>
      <c r="RHM5" s="132"/>
      <c r="RHN5" s="132"/>
      <c r="RHO5" s="132"/>
      <c r="RHP5" s="132"/>
      <c r="RHQ5" s="132"/>
      <c r="RHR5" s="132"/>
      <c r="RHS5" s="132"/>
      <c r="RHT5" s="132"/>
      <c r="RHU5" s="132"/>
      <c r="RHV5" s="132"/>
      <c r="RHW5" s="132"/>
      <c r="RHX5" s="132"/>
      <c r="RHY5" s="132"/>
      <c r="RHZ5" s="132"/>
      <c r="RIA5" s="132"/>
      <c r="RIB5" s="132"/>
      <c r="RIC5" s="133"/>
      <c r="RID5" s="133"/>
      <c r="RIE5" s="133"/>
      <c r="RIF5" s="133"/>
      <c r="RIG5" s="133"/>
      <c r="RIH5" s="133"/>
      <c r="RII5" s="133"/>
      <c r="RIJ5" s="133"/>
      <c r="RIK5" s="133"/>
      <c r="RIL5" s="133"/>
      <c r="RIM5" s="133"/>
      <c r="RIN5" s="133"/>
      <c r="RIO5" s="133"/>
      <c r="RIP5" s="133"/>
      <c r="RIQ5" s="133"/>
      <c r="RIR5" s="133"/>
      <c r="RIS5" s="133"/>
      <c r="RIT5" s="133"/>
      <c r="RIU5" s="133"/>
      <c r="RIV5" s="133"/>
      <c r="RIW5" s="132"/>
      <c r="RIX5" s="132"/>
      <c r="RIY5" s="132"/>
      <c r="RIZ5" s="132"/>
      <c r="RJA5" s="132"/>
      <c r="RJB5" s="132"/>
      <c r="RJC5" s="132"/>
      <c r="RJD5" s="132"/>
      <c r="RJE5" s="132"/>
      <c r="RJF5" s="132"/>
      <c r="RJG5" s="132"/>
      <c r="RJH5" s="132"/>
      <c r="RJI5" s="132"/>
      <c r="RJJ5" s="132"/>
      <c r="RJK5" s="132"/>
      <c r="RJL5" s="132"/>
      <c r="RJM5" s="132"/>
      <c r="RJN5" s="132"/>
      <c r="RJO5" s="133"/>
      <c r="RJP5" s="133"/>
      <c r="RJQ5" s="133"/>
      <c r="RJR5" s="133"/>
      <c r="RJS5" s="133"/>
      <c r="RJT5" s="133"/>
      <c r="RJU5" s="133"/>
      <c r="RJV5" s="133"/>
      <c r="RJW5" s="133"/>
      <c r="RJX5" s="133"/>
      <c r="RJY5" s="133"/>
      <c r="RJZ5" s="133"/>
      <c r="RKA5" s="133"/>
      <c r="RKB5" s="133"/>
      <c r="RKC5" s="133"/>
      <c r="RKD5" s="133"/>
      <c r="RKE5" s="133"/>
      <c r="RKF5" s="133"/>
      <c r="RKG5" s="133"/>
      <c r="RKH5" s="133"/>
      <c r="RKI5" s="132"/>
      <c r="RKJ5" s="132"/>
      <c r="RKK5" s="132"/>
      <c r="RKL5" s="132"/>
      <c r="RKM5" s="132"/>
      <c r="RKN5" s="132"/>
      <c r="RKO5" s="132"/>
      <c r="RKP5" s="132"/>
      <c r="RKQ5" s="132"/>
      <c r="RKR5" s="132"/>
      <c r="RKS5" s="132"/>
      <c r="RKT5" s="132"/>
      <c r="RKU5" s="132"/>
      <c r="RKV5" s="132"/>
      <c r="RKW5" s="132"/>
      <c r="RKX5" s="132"/>
      <c r="RKY5" s="132"/>
      <c r="RKZ5" s="132"/>
      <c r="RLA5" s="133"/>
      <c r="RLB5" s="133"/>
      <c r="RLC5" s="133"/>
      <c r="RLD5" s="133"/>
      <c r="RLE5" s="133"/>
      <c r="RLF5" s="133"/>
      <c r="RLG5" s="133"/>
      <c r="RLH5" s="133"/>
      <c r="RLI5" s="133"/>
      <c r="RLJ5" s="133"/>
      <c r="RLK5" s="133"/>
      <c r="RLL5" s="133"/>
      <c r="RLM5" s="133"/>
      <c r="RLN5" s="133"/>
      <c r="RLO5" s="133"/>
      <c r="RLP5" s="133"/>
      <c r="RLQ5" s="133"/>
      <c r="RLR5" s="133"/>
      <c r="RLS5" s="133"/>
      <c r="RLT5" s="133"/>
      <c r="RLU5" s="132"/>
      <c r="RLV5" s="132"/>
      <c r="RLW5" s="132"/>
      <c r="RLX5" s="132"/>
      <c r="RLY5" s="132"/>
      <c r="RLZ5" s="132"/>
      <c r="RMA5" s="132"/>
      <c r="RMB5" s="132"/>
      <c r="RMC5" s="132"/>
      <c r="RMD5" s="132"/>
      <c r="RME5" s="132"/>
      <c r="RMF5" s="132"/>
      <c r="RMG5" s="132"/>
      <c r="RMH5" s="132"/>
      <c r="RMI5" s="132"/>
      <c r="RMJ5" s="132"/>
      <c r="RMK5" s="132"/>
      <c r="RML5" s="132"/>
      <c r="RMM5" s="133"/>
      <c r="RMN5" s="133"/>
      <c r="RMO5" s="133"/>
      <c r="RMP5" s="133"/>
      <c r="RMQ5" s="133"/>
      <c r="RMR5" s="133"/>
      <c r="RMS5" s="133"/>
      <c r="RMT5" s="133"/>
      <c r="RMU5" s="133"/>
      <c r="RMV5" s="133"/>
      <c r="RMW5" s="133"/>
      <c r="RMX5" s="133"/>
      <c r="RMY5" s="133"/>
      <c r="RMZ5" s="133"/>
      <c r="RNA5" s="133"/>
      <c r="RNB5" s="133"/>
      <c r="RNC5" s="133"/>
      <c r="RND5" s="133"/>
      <c r="RNE5" s="133"/>
      <c r="RNF5" s="133"/>
      <c r="RNG5" s="132"/>
      <c r="RNH5" s="132"/>
      <c r="RNI5" s="132"/>
      <c r="RNJ5" s="132"/>
      <c r="RNK5" s="132"/>
      <c r="RNL5" s="132"/>
      <c r="RNM5" s="132"/>
      <c r="RNN5" s="132"/>
      <c r="RNO5" s="132"/>
      <c r="RNP5" s="132"/>
      <c r="RNQ5" s="132"/>
      <c r="RNR5" s="132"/>
      <c r="RNS5" s="132"/>
      <c r="RNT5" s="132"/>
      <c r="RNU5" s="132"/>
      <c r="RNV5" s="132"/>
      <c r="RNW5" s="132"/>
      <c r="RNX5" s="132"/>
      <c r="RNY5" s="133"/>
      <c r="RNZ5" s="133"/>
      <c r="ROA5" s="133"/>
      <c r="ROB5" s="133"/>
      <c r="ROC5" s="133"/>
      <c r="ROD5" s="133"/>
      <c r="ROE5" s="133"/>
      <c r="ROF5" s="133"/>
      <c r="ROG5" s="133"/>
      <c r="ROH5" s="133"/>
      <c r="ROI5" s="133"/>
      <c r="ROJ5" s="133"/>
      <c r="ROK5" s="133"/>
      <c r="ROL5" s="133"/>
      <c r="ROM5" s="133"/>
      <c r="RON5" s="133"/>
      <c r="ROO5" s="133"/>
      <c r="ROP5" s="133"/>
      <c r="ROQ5" s="133"/>
      <c r="ROR5" s="133"/>
      <c r="ROS5" s="132"/>
      <c r="ROT5" s="132"/>
      <c r="ROU5" s="132"/>
      <c r="ROV5" s="132"/>
      <c r="ROW5" s="132"/>
      <c r="ROX5" s="132"/>
      <c r="ROY5" s="132"/>
      <c r="ROZ5" s="132"/>
      <c r="RPA5" s="132"/>
      <c r="RPB5" s="132"/>
      <c r="RPC5" s="132"/>
      <c r="RPD5" s="132"/>
      <c r="RPE5" s="132"/>
      <c r="RPF5" s="132"/>
      <c r="RPG5" s="132"/>
      <c r="RPH5" s="132"/>
      <c r="RPI5" s="132"/>
      <c r="RPJ5" s="132"/>
      <c r="RPK5" s="133"/>
      <c r="RPL5" s="133"/>
      <c r="RPM5" s="133"/>
      <c r="RPN5" s="133"/>
      <c r="RPO5" s="133"/>
      <c r="RPP5" s="133"/>
      <c r="RPQ5" s="133"/>
      <c r="RPR5" s="133"/>
      <c r="RPS5" s="133"/>
      <c r="RPT5" s="133"/>
      <c r="RPU5" s="133"/>
      <c r="RPV5" s="133"/>
      <c r="RPW5" s="133"/>
      <c r="RPX5" s="133"/>
      <c r="RPY5" s="133"/>
      <c r="RPZ5" s="133"/>
      <c r="RQA5" s="133"/>
      <c r="RQB5" s="133"/>
      <c r="RQC5" s="133"/>
      <c r="RQD5" s="133"/>
      <c r="RQE5" s="132"/>
      <c r="RQF5" s="132"/>
      <c r="RQG5" s="132"/>
      <c r="RQH5" s="132"/>
      <c r="RQI5" s="132"/>
      <c r="RQJ5" s="132"/>
      <c r="RQK5" s="132"/>
      <c r="RQL5" s="132"/>
      <c r="RQM5" s="132"/>
      <c r="RQN5" s="132"/>
      <c r="RQO5" s="132"/>
      <c r="RQP5" s="132"/>
      <c r="RQQ5" s="132"/>
      <c r="RQR5" s="132"/>
      <c r="RQS5" s="132"/>
      <c r="RQT5" s="132"/>
      <c r="RQU5" s="132"/>
      <c r="RQV5" s="132"/>
      <c r="RQW5" s="133"/>
      <c r="RQX5" s="133"/>
      <c r="RQY5" s="133"/>
      <c r="RQZ5" s="133"/>
      <c r="RRA5" s="133"/>
      <c r="RRB5" s="133"/>
      <c r="RRC5" s="133"/>
      <c r="RRD5" s="133"/>
      <c r="RRE5" s="133"/>
      <c r="RRF5" s="133"/>
      <c r="RRG5" s="133"/>
      <c r="RRH5" s="133"/>
      <c r="RRI5" s="133"/>
      <c r="RRJ5" s="133"/>
      <c r="RRK5" s="133"/>
      <c r="RRL5" s="133"/>
      <c r="RRM5" s="133"/>
      <c r="RRN5" s="133"/>
      <c r="RRO5" s="133"/>
      <c r="RRP5" s="133"/>
      <c r="RRQ5" s="132"/>
      <c r="RRR5" s="132"/>
      <c r="RRS5" s="132"/>
      <c r="RRT5" s="132"/>
      <c r="RRU5" s="132"/>
      <c r="RRV5" s="132"/>
      <c r="RRW5" s="132"/>
      <c r="RRX5" s="132"/>
      <c r="RRY5" s="132"/>
      <c r="RRZ5" s="132"/>
      <c r="RSA5" s="132"/>
      <c r="RSB5" s="132"/>
      <c r="RSC5" s="132"/>
      <c r="RSD5" s="132"/>
      <c r="RSE5" s="132"/>
      <c r="RSF5" s="132"/>
      <c r="RSG5" s="132"/>
      <c r="RSH5" s="132"/>
      <c r="RSI5" s="133"/>
      <c r="RSJ5" s="133"/>
      <c r="RSK5" s="133"/>
      <c r="RSL5" s="133"/>
      <c r="RSM5" s="133"/>
      <c r="RSN5" s="133"/>
      <c r="RSO5" s="133"/>
      <c r="RSP5" s="133"/>
      <c r="RSQ5" s="133"/>
      <c r="RSR5" s="133"/>
      <c r="RSS5" s="133"/>
      <c r="RST5" s="133"/>
      <c r="RSU5" s="133"/>
      <c r="RSV5" s="133"/>
      <c r="RSW5" s="133"/>
      <c r="RSX5" s="133"/>
      <c r="RSY5" s="133"/>
      <c r="RSZ5" s="133"/>
      <c r="RTA5" s="133"/>
      <c r="RTB5" s="133"/>
      <c r="RTC5" s="132"/>
      <c r="RTD5" s="132"/>
      <c r="RTE5" s="132"/>
      <c r="RTF5" s="132"/>
      <c r="RTG5" s="132"/>
      <c r="RTH5" s="132"/>
      <c r="RTI5" s="132"/>
      <c r="RTJ5" s="132"/>
      <c r="RTK5" s="132"/>
      <c r="RTL5" s="132"/>
      <c r="RTM5" s="132"/>
      <c r="RTN5" s="132"/>
      <c r="RTO5" s="132"/>
      <c r="RTP5" s="132"/>
      <c r="RTQ5" s="132"/>
      <c r="RTR5" s="132"/>
      <c r="RTS5" s="132"/>
      <c r="RTT5" s="132"/>
      <c r="RTU5" s="133"/>
      <c r="RTV5" s="133"/>
      <c r="RTW5" s="133"/>
      <c r="RTX5" s="133"/>
      <c r="RTY5" s="133"/>
      <c r="RTZ5" s="133"/>
      <c r="RUA5" s="133"/>
      <c r="RUB5" s="133"/>
      <c r="RUC5" s="133"/>
      <c r="RUD5" s="133"/>
      <c r="RUE5" s="133"/>
      <c r="RUF5" s="133"/>
      <c r="RUG5" s="133"/>
      <c r="RUH5" s="133"/>
      <c r="RUI5" s="133"/>
      <c r="RUJ5" s="133"/>
      <c r="RUK5" s="133"/>
      <c r="RUL5" s="133"/>
      <c r="RUM5" s="133"/>
      <c r="RUN5" s="133"/>
      <c r="RUO5" s="132"/>
      <c r="RUP5" s="132"/>
      <c r="RUQ5" s="132"/>
      <c r="RUR5" s="132"/>
      <c r="RUS5" s="132"/>
      <c r="RUT5" s="132"/>
      <c r="RUU5" s="132"/>
      <c r="RUV5" s="132"/>
      <c r="RUW5" s="132"/>
      <c r="RUX5" s="132"/>
      <c r="RUY5" s="132"/>
      <c r="RUZ5" s="132"/>
      <c r="RVA5" s="132"/>
      <c r="RVB5" s="132"/>
      <c r="RVC5" s="132"/>
      <c r="RVD5" s="132"/>
      <c r="RVE5" s="132"/>
      <c r="RVF5" s="132"/>
      <c r="RVG5" s="133"/>
      <c r="RVH5" s="133"/>
      <c r="RVI5" s="133"/>
      <c r="RVJ5" s="133"/>
      <c r="RVK5" s="133"/>
      <c r="RVL5" s="133"/>
      <c r="RVM5" s="133"/>
      <c r="RVN5" s="133"/>
      <c r="RVO5" s="133"/>
      <c r="RVP5" s="133"/>
      <c r="RVQ5" s="133"/>
      <c r="RVR5" s="133"/>
      <c r="RVS5" s="133"/>
      <c r="RVT5" s="133"/>
      <c r="RVU5" s="133"/>
      <c r="RVV5" s="133"/>
      <c r="RVW5" s="133"/>
      <c r="RVX5" s="133"/>
      <c r="RVY5" s="133"/>
      <c r="RVZ5" s="133"/>
      <c r="RWA5" s="132"/>
      <c r="RWB5" s="132"/>
      <c r="RWC5" s="132"/>
      <c r="RWD5" s="132"/>
      <c r="RWE5" s="132"/>
      <c r="RWF5" s="132"/>
      <c r="RWG5" s="132"/>
      <c r="RWH5" s="132"/>
      <c r="RWI5" s="132"/>
      <c r="RWJ5" s="132"/>
      <c r="RWK5" s="132"/>
      <c r="RWL5" s="132"/>
      <c r="RWM5" s="132"/>
      <c r="RWN5" s="132"/>
      <c r="RWO5" s="132"/>
      <c r="RWP5" s="132"/>
      <c r="RWQ5" s="132"/>
      <c r="RWR5" s="132"/>
      <c r="RWS5" s="133"/>
      <c r="RWT5" s="133"/>
      <c r="RWU5" s="133"/>
      <c r="RWV5" s="133"/>
      <c r="RWW5" s="133"/>
      <c r="RWX5" s="133"/>
      <c r="RWY5" s="133"/>
      <c r="RWZ5" s="133"/>
      <c r="RXA5" s="133"/>
      <c r="RXB5" s="133"/>
      <c r="RXC5" s="133"/>
      <c r="RXD5" s="133"/>
      <c r="RXE5" s="133"/>
      <c r="RXF5" s="133"/>
      <c r="RXG5" s="133"/>
      <c r="RXH5" s="133"/>
      <c r="RXI5" s="133"/>
      <c r="RXJ5" s="133"/>
      <c r="RXK5" s="133"/>
      <c r="RXL5" s="133"/>
      <c r="RXM5" s="132"/>
      <c r="RXN5" s="132"/>
      <c r="RXO5" s="132"/>
      <c r="RXP5" s="132"/>
      <c r="RXQ5" s="132"/>
      <c r="RXR5" s="132"/>
      <c r="RXS5" s="132"/>
      <c r="RXT5" s="132"/>
      <c r="RXU5" s="132"/>
      <c r="RXV5" s="132"/>
      <c r="RXW5" s="132"/>
      <c r="RXX5" s="132"/>
      <c r="RXY5" s="132"/>
      <c r="RXZ5" s="132"/>
      <c r="RYA5" s="132"/>
      <c r="RYB5" s="132"/>
      <c r="RYC5" s="132"/>
      <c r="RYD5" s="132"/>
      <c r="RYE5" s="133"/>
      <c r="RYF5" s="133"/>
      <c r="RYG5" s="133"/>
      <c r="RYH5" s="133"/>
      <c r="RYI5" s="133"/>
      <c r="RYJ5" s="133"/>
      <c r="RYK5" s="133"/>
      <c r="RYL5" s="133"/>
      <c r="RYM5" s="133"/>
      <c r="RYN5" s="133"/>
      <c r="RYO5" s="133"/>
      <c r="RYP5" s="133"/>
      <c r="RYQ5" s="133"/>
      <c r="RYR5" s="133"/>
      <c r="RYS5" s="133"/>
      <c r="RYT5" s="133"/>
      <c r="RYU5" s="133"/>
      <c r="RYV5" s="133"/>
      <c r="RYW5" s="133"/>
      <c r="RYX5" s="133"/>
      <c r="RYY5" s="132"/>
      <c r="RYZ5" s="132"/>
      <c r="RZA5" s="132"/>
      <c r="RZB5" s="132"/>
      <c r="RZC5" s="132"/>
      <c r="RZD5" s="132"/>
      <c r="RZE5" s="132"/>
      <c r="RZF5" s="132"/>
      <c r="RZG5" s="132"/>
      <c r="RZH5" s="132"/>
      <c r="RZI5" s="132"/>
      <c r="RZJ5" s="132"/>
      <c r="RZK5" s="132"/>
      <c r="RZL5" s="132"/>
      <c r="RZM5" s="132"/>
      <c r="RZN5" s="132"/>
      <c r="RZO5" s="132"/>
      <c r="RZP5" s="132"/>
      <c r="RZQ5" s="133"/>
      <c r="RZR5" s="133"/>
      <c r="RZS5" s="133"/>
      <c r="RZT5" s="133"/>
      <c r="RZU5" s="133"/>
      <c r="RZV5" s="133"/>
      <c r="RZW5" s="133"/>
      <c r="RZX5" s="133"/>
      <c r="RZY5" s="133"/>
      <c r="RZZ5" s="133"/>
      <c r="SAA5" s="133"/>
      <c r="SAB5" s="133"/>
      <c r="SAC5" s="133"/>
      <c r="SAD5" s="133"/>
      <c r="SAE5" s="133"/>
      <c r="SAF5" s="133"/>
      <c r="SAG5" s="133"/>
      <c r="SAH5" s="133"/>
      <c r="SAI5" s="133"/>
      <c r="SAJ5" s="133"/>
      <c r="SAK5" s="132"/>
      <c r="SAL5" s="132"/>
      <c r="SAM5" s="132"/>
      <c r="SAN5" s="132"/>
      <c r="SAO5" s="132"/>
      <c r="SAP5" s="132"/>
      <c r="SAQ5" s="132"/>
      <c r="SAR5" s="132"/>
      <c r="SAS5" s="132"/>
      <c r="SAT5" s="132"/>
      <c r="SAU5" s="132"/>
      <c r="SAV5" s="132"/>
      <c r="SAW5" s="132"/>
      <c r="SAX5" s="132"/>
      <c r="SAY5" s="132"/>
      <c r="SAZ5" s="132"/>
      <c r="SBA5" s="132"/>
      <c r="SBB5" s="132"/>
      <c r="SBC5" s="133"/>
      <c r="SBD5" s="133"/>
      <c r="SBE5" s="133"/>
      <c r="SBF5" s="133"/>
      <c r="SBG5" s="133"/>
      <c r="SBH5" s="133"/>
      <c r="SBI5" s="133"/>
      <c r="SBJ5" s="133"/>
      <c r="SBK5" s="133"/>
      <c r="SBL5" s="133"/>
      <c r="SBM5" s="133"/>
      <c r="SBN5" s="133"/>
      <c r="SBO5" s="133"/>
      <c r="SBP5" s="133"/>
      <c r="SBQ5" s="133"/>
      <c r="SBR5" s="133"/>
      <c r="SBS5" s="133"/>
      <c r="SBT5" s="133"/>
      <c r="SBU5" s="133"/>
      <c r="SBV5" s="133"/>
      <c r="SBW5" s="132"/>
      <c r="SBX5" s="132"/>
      <c r="SBY5" s="132"/>
      <c r="SBZ5" s="132"/>
      <c r="SCA5" s="132"/>
      <c r="SCB5" s="132"/>
      <c r="SCC5" s="132"/>
      <c r="SCD5" s="132"/>
      <c r="SCE5" s="132"/>
      <c r="SCF5" s="132"/>
      <c r="SCG5" s="132"/>
      <c r="SCH5" s="132"/>
      <c r="SCI5" s="132"/>
      <c r="SCJ5" s="132"/>
      <c r="SCK5" s="132"/>
      <c r="SCL5" s="132"/>
      <c r="SCM5" s="132"/>
      <c r="SCN5" s="132"/>
      <c r="SCO5" s="133"/>
      <c r="SCP5" s="133"/>
      <c r="SCQ5" s="133"/>
      <c r="SCR5" s="133"/>
      <c r="SCS5" s="133"/>
      <c r="SCT5" s="133"/>
      <c r="SCU5" s="133"/>
      <c r="SCV5" s="133"/>
      <c r="SCW5" s="133"/>
      <c r="SCX5" s="133"/>
      <c r="SCY5" s="133"/>
      <c r="SCZ5" s="133"/>
      <c r="SDA5" s="133"/>
      <c r="SDB5" s="133"/>
      <c r="SDC5" s="133"/>
      <c r="SDD5" s="133"/>
      <c r="SDE5" s="133"/>
      <c r="SDF5" s="133"/>
      <c r="SDG5" s="133"/>
      <c r="SDH5" s="133"/>
      <c r="SDI5" s="132"/>
      <c r="SDJ5" s="132"/>
      <c r="SDK5" s="132"/>
      <c r="SDL5" s="132"/>
      <c r="SDM5" s="132"/>
      <c r="SDN5" s="132"/>
      <c r="SDO5" s="132"/>
      <c r="SDP5" s="132"/>
      <c r="SDQ5" s="132"/>
      <c r="SDR5" s="132"/>
      <c r="SDS5" s="132"/>
      <c r="SDT5" s="132"/>
      <c r="SDU5" s="132"/>
      <c r="SDV5" s="132"/>
      <c r="SDW5" s="132"/>
      <c r="SDX5" s="132"/>
      <c r="SDY5" s="132"/>
      <c r="SDZ5" s="132"/>
      <c r="SEA5" s="133"/>
      <c r="SEB5" s="133"/>
      <c r="SEC5" s="133"/>
      <c r="SED5" s="133"/>
      <c r="SEE5" s="133"/>
      <c r="SEF5" s="133"/>
      <c r="SEG5" s="133"/>
      <c r="SEH5" s="133"/>
      <c r="SEI5" s="133"/>
      <c r="SEJ5" s="133"/>
      <c r="SEK5" s="133"/>
      <c r="SEL5" s="133"/>
      <c r="SEM5" s="133"/>
      <c r="SEN5" s="133"/>
      <c r="SEO5" s="133"/>
      <c r="SEP5" s="133"/>
      <c r="SEQ5" s="133"/>
      <c r="SER5" s="133"/>
      <c r="SES5" s="133"/>
      <c r="SET5" s="133"/>
      <c r="SEU5" s="132"/>
      <c r="SEV5" s="132"/>
      <c r="SEW5" s="132"/>
      <c r="SEX5" s="132"/>
      <c r="SEY5" s="132"/>
      <c r="SEZ5" s="132"/>
      <c r="SFA5" s="132"/>
      <c r="SFB5" s="132"/>
      <c r="SFC5" s="132"/>
      <c r="SFD5" s="132"/>
      <c r="SFE5" s="132"/>
      <c r="SFF5" s="132"/>
      <c r="SFG5" s="132"/>
      <c r="SFH5" s="132"/>
      <c r="SFI5" s="132"/>
      <c r="SFJ5" s="132"/>
      <c r="SFK5" s="132"/>
      <c r="SFL5" s="132"/>
      <c r="SFM5" s="133"/>
      <c r="SFN5" s="133"/>
      <c r="SFO5" s="133"/>
      <c r="SFP5" s="133"/>
      <c r="SFQ5" s="133"/>
      <c r="SFR5" s="133"/>
      <c r="SFS5" s="133"/>
      <c r="SFT5" s="133"/>
      <c r="SFU5" s="133"/>
      <c r="SFV5" s="133"/>
      <c r="SFW5" s="133"/>
      <c r="SFX5" s="133"/>
      <c r="SFY5" s="133"/>
      <c r="SFZ5" s="133"/>
      <c r="SGA5" s="133"/>
      <c r="SGB5" s="133"/>
      <c r="SGC5" s="133"/>
      <c r="SGD5" s="133"/>
      <c r="SGE5" s="133"/>
      <c r="SGF5" s="133"/>
      <c r="SGG5" s="132"/>
      <c r="SGH5" s="132"/>
      <c r="SGI5" s="132"/>
      <c r="SGJ5" s="132"/>
      <c r="SGK5" s="132"/>
      <c r="SGL5" s="132"/>
      <c r="SGM5" s="132"/>
      <c r="SGN5" s="132"/>
      <c r="SGO5" s="132"/>
      <c r="SGP5" s="132"/>
      <c r="SGQ5" s="132"/>
      <c r="SGR5" s="132"/>
      <c r="SGS5" s="132"/>
      <c r="SGT5" s="132"/>
      <c r="SGU5" s="132"/>
      <c r="SGV5" s="132"/>
      <c r="SGW5" s="132"/>
      <c r="SGX5" s="132"/>
      <c r="SGY5" s="133"/>
      <c r="SGZ5" s="133"/>
      <c r="SHA5" s="133"/>
      <c r="SHB5" s="133"/>
      <c r="SHC5" s="133"/>
      <c r="SHD5" s="133"/>
      <c r="SHE5" s="133"/>
      <c r="SHF5" s="133"/>
      <c r="SHG5" s="133"/>
      <c r="SHH5" s="133"/>
      <c r="SHI5" s="133"/>
      <c r="SHJ5" s="133"/>
      <c r="SHK5" s="133"/>
      <c r="SHL5" s="133"/>
      <c r="SHM5" s="133"/>
      <c r="SHN5" s="133"/>
      <c r="SHO5" s="133"/>
      <c r="SHP5" s="133"/>
      <c r="SHQ5" s="133"/>
      <c r="SHR5" s="133"/>
      <c r="SHS5" s="132"/>
      <c r="SHT5" s="132"/>
      <c r="SHU5" s="132"/>
      <c r="SHV5" s="132"/>
      <c r="SHW5" s="132"/>
      <c r="SHX5" s="132"/>
      <c r="SHY5" s="132"/>
      <c r="SHZ5" s="132"/>
      <c r="SIA5" s="132"/>
      <c r="SIB5" s="132"/>
      <c r="SIC5" s="132"/>
      <c r="SID5" s="132"/>
      <c r="SIE5" s="132"/>
      <c r="SIF5" s="132"/>
      <c r="SIG5" s="132"/>
      <c r="SIH5" s="132"/>
      <c r="SII5" s="132"/>
      <c r="SIJ5" s="132"/>
      <c r="SIK5" s="133"/>
      <c r="SIL5" s="133"/>
      <c r="SIM5" s="133"/>
      <c r="SIN5" s="133"/>
      <c r="SIO5" s="133"/>
      <c r="SIP5" s="133"/>
      <c r="SIQ5" s="133"/>
      <c r="SIR5" s="133"/>
      <c r="SIS5" s="133"/>
      <c r="SIT5" s="133"/>
      <c r="SIU5" s="133"/>
      <c r="SIV5" s="133"/>
      <c r="SIW5" s="133"/>
      <c r="SIX5" s="133"/>
      <c r="SIY5" s="133"/>
      <c r="SIZ5" s="133"/>
      <c r="SJA5" s="133"/>
      <c r="SJB5" s="133"/>
      <c r="SJC5" s="133"/>
      <c r="SJD5" s="133"/>
      <c r="SJE5" s="132"/>
      <c r="SJF5" s="132"/>
      <c r="SJG5" s="132"/>
      <c r="SJH5" s="132"/>
      <c r="SJI5" s="132"/>
      <c r="SJJ5" s="132"/>
      <c r="SJK5" s="132"/>
      <c r="SJL5" s="132"/>
      <c r="SJM5" s="132"/>
      <c r="SJN5" s="132"/>
      <c r="SJO5" s="132"/>
      <c r="SJP5" s="132"/>
      <c r="SJQ5" s="132"/>
      <c r="SJR5" s="132"/>
      <c r="SJS5" s="132"/>
      <c r="SJT5" s="132"/>
      <c r="SJU5" s="132"/>
      <c r="SJV5" s="132"/>
      <c r="SJW5" s="133"/>
      <c r="SJX5" s="133"/>
      <c r="SJY5" s="133"/>
      <c r="SJZ5" s="133"/>
      <c r="SKA5" s="133"/>
      <c r="SKB5" s="133"/>
      <c r="SKC5" s="133"/>
      <c r="SKD5" s="133"/>
      <c r="SKE5" s="133"/>
      <c r="SKF5" s="133"/>
      <c r="SKG5" s="133"/>
      <c r="SKH5" s="133"/>
      <c r="SKI5" s="133"/>
      <c r="SKJ5" s="133"/>
      <c r="SKK5" s="133"/>
      <c r="SKL5" s="133"/>
      <c r="SKM5" s="133"/>
      <c r="SKN5" s="133"/>
      <c r="SKO5" s="133"/>
      <c r="SKP5" s="133"/>
      <c r="SKQ5" s="132"/>
      <c r="SKR5" s="132"/>
      <c r="SKS5" s="132"/>
      <c r="SKT5" s="132"/>
      <c r="SKU5" s="132"/>
      <c r="SKV5" s="132"/>
      <c r="SKW5" s="132"/>
      <c r="SKX5" s="132"/>
      <c r="SKY5" s="132"/>
      <c r="SKZ5" s="132"/>
      <c r="SLA5" s="132"/>
      <c r="SLB5" s="132"/>
      <c r="SLC5" s="132"/>
      <c r="SLD5" s="132"/>
      <c r="SLE5" s="132"/>
      <c r="SLF5" s="132"/>
      <c r="SLG5" s="132"/>
      <c r="SLH5" s="132"/>
      <c r="SLI5" s="133"/>
      <c r="SLJ5" s="133"/>
      <c r="SLK5" s="133"/>
      <c r="SLL5" s="133"/>
      <c r="SLM5" s="133"/>
      <c r="SLN5" s="133"/>
      <c r="SLO5" s="133"/>
      <c r="SLP5" s="133"/>
      <c r="SLQ5" s="133"/>
      <c r="SLR5" s="133"/>
      <c r="SLS5" s="133"/>
      <c r="SLT5" s="133"/>
      <c r="SLU5" s="133"/>
      <c r="SLV5" s="133"/>
      <c r="SLW5" s="133"/>
      <c r="SLX5" s="133"/>
      <c r="SLY5" s="133"/>
      <c r="SLZ5" s="133"/>
      <c r="SMA5" s="133"/>
      <c r="SMB5" s="133"/>
      <c r="SMC5" s="132"/>
      <c r="SMD5" s="132"/>
      <c r="SME5" s="132"/>
      <c r="SMF5" s="132"/>
      <c r="SMG5" s="132"/>
      <c r="SMH5" s="132"/>
      <c r="SMI5" s="132"/>
      <c r="SMJ5" s="132"/>
      <c r="SMK5" s="132"/>
      <c r="SML5" s="132"/>
      <c r="SMM5" s="132"/>
      <c r="SMN5" s="132"/>
      <c r="SMO5" s="132"/>
      <c r="SMP5" s="132"/>
      <c r="SMQ5" s="132"/>
      <c r="SMR5" s="132"/>
      <c r="SMS5" s="132"/>
      <c r="SMT5" s="132"/>
      <c r="SMU5" s="133"/>
      <c r="SMV5" s="133"/>
      <c r="SMW5" s="133"/>
      <c r="SMX5" s="133"/>
      <c r="SMY5" s="133"/>
      <c r="SMZ5" s="133"/>
      <c r="SNA5" s="133"/>
      <c r="SNB5" s="133"/>
      <c r="SNC5" s="133"/>
      <c r="SND5" s="133"/>
      <c r="SNE5" s="133"/>
      <c r="SNF5" s="133"/>
      <c r="SNG5" s="133"/>
      <c r="SNH5" s="133"/>
      <c r="SNI5" s="133"/>
      <c r="SNJ5" s="133"/>
      <c r="SNK5" s="133"/>
      <c r="SNL5" s="133"/>
      <c r="SNM5" s="133"/>
      <c r="SNN5" s="133"/>
      <c r="SNO5" s="132"/>
      <c r="SNP5" s="132"/>
      <c r="SNQ5" s="132"/>
      <c r="SNR5" s="132"/>
      <c r="SNS5" s="132"/>
      <c r="SNT5" s="132"/>
      <c r="SNU5" s="132"/>
      <c r="SNV5" s="132"/>
      <c r="SNW5" s="132"/>
      <c r="SNX5" s="132"/>
      <c r="SNY5" s="132"/>
      <c r="SNZ5" s="132"/>
      <c r="SOA5" s="132"/>
      <c r="SOB5" s="132"/>
      <c r="SOC5" s="132"/>
      <c r="SOD5" s="132"/>
      <c r="SOE5" s="132"/>
      <c r="SOF5" s="132"/>
      <c r="SOG5" s="133"/>
      <c r="SOH5" s="133"/>
      <c r="SOI5" s="133"/>
      <c r="SOJ5" s="133"/>
      <c r="SOK5" s="133"/>
      <c r="SOL5" s="133"/>
      <c r="SOM5" s="133"/>
      <c r="SON5" s="133"/>
      <c r="SOO5" s="133"/>
      <c r="SOP5" s="133"/>
      <c r="SOQ5" s="133"/>
      <c r="SOR5" s="133"/>
      <c r="SOS5" s="133"/>
      <c r="SOT5" s="133"/>
      <c r="SOU5" s="133"/>
      <c r="SOV5" s="133"/>
      <c r="SOW5" s="133"/>
      <c r="SOX5" s="133"/>
      <c r="SOY5" s="133"/>
      <c r="SOZ5" s="133"/>
      <c r="SPA5" s="132"/>
      <c r="SPB5" s="132"/>
      <c r="SPC5" s="132"/>
      <c r="SPD5" s="132"/>
      <c r="SPE5" s="132"/>
      <c r="SPF5" s="132"/>
      <c r="SPG5" s="132"/>
      <c r="SPH5" s="132"/>
      <c r="SPI5" s="132"/>
      <c r="SPJ5" s="132"/>
      <c r="SPK5" s="132"/>
      <c r="SPL5" s="132"/>
      <c r="SPM5" s="132"/>
      <c r="SPN5" s="132"/>
      <c r="SPO5" s="132"/>
      <c r="SPP5" s="132"/>
      <c r="SPQ5" s="132"/>
      <c r="SPR5" s="132"/>
      <c r="SPS5" s="133"/>
      <c r="SPT5" s="133"/>
      <c r="SPU5" s="133"/>
      <c r="SPV5" s="133"/>
      <c r="SPW5" s="133"/>
      <c r="SPX5" s="133"/>
      <c r="SPY5" s="133"/>
      <c r="SPZ5" s="133"/>
      <c r="SQA5" s="133"/>
      <c r="SQB5" s="133"/>
      <c r="SQC5" s="133"/>
      <c r="SQD5" s="133"/>
      <c r="SQE5" s="133"/>
      <c r="SQF5" s="133"/>
      <c r="SQG5" s="133"/>
      <c r="SQH5" s="133"/>
      <c r="SQI5" s="133"/>
      <c r="SQJ5" s="133"/>
      <c r="SQK5" s="133"/>
      <c r="SQL5" s="133"/>
      <c r="SQM5" s="132"/>
      <c r="SQN5" s="132"/>
      <c r="SQO5" s="132"/>
      <c r="SQP5" s="132"/>
      <c r="SQQ5" s="132"/>
      <c r="SQR5" s="132"/>
      <c r="SQS5" s="132"/>
      <c r="SQT5" s="132"/>
      <c r="SQU5" s="132"/>
      <c r="SQV5" s="132"/>
      <c r="SQW5" s="132"/>
      <c r="SQX5" s="132"/>
      <c r="SQY5" s="132"/>
      <c r="SQZ5" s="132"/>
      <c r="SRA5" s="132"/>
      <c r="SRB5" s="132"/>
      <c r="SRC5" s="132"/>
      <c r="SRD5" s="132"/>
      <c r="SRE5" s="133"/>
      <c r="SRF5" s="133"/>
      <c r="SRG5" s="133"/>
      <c r="SRH5" s="133"/>
      <c r="SRI5" s="133"/>
      <c r="SRJ5" s="133"/>
      <c r="SRK5" s="133"/>
      <c r="SRL5" s="133"/>
      <c r="SRM5" s="133"/>
      <c r="SRN5" s="133"/>
      <c r="SRO5" s="133"/>
      <c r="SRP5" s="133"/>
      <c r="SRQ5" s="133"/>
      <c r="SRR5" s="133"/>
      <c r="SRS5" s="133"/>
      <c r="SRT5" s="133"/>
      <c r="SRU5" s="133"/>
      <c r="SRV5" s="133"/>
      <c r="SRW5" s="133"/>
      <c r="SRX5" s="133"/>
      <c r="SRY5" s="132"/>
      <c r="SRZ5" s="132"/>
      <c r="SSA5" s="132"/>
      <c r="SSB5" s="132"/>
      <c r="SSC5" s="132"/>
      <c r="SSD5" s="132"/>
      <c r="SSE5" s="132"/>
      <c r="SSF5" s="132"/>
      <c r="SSG5" s="132"/>
      <c r="SSH5" s="132"/>
      <c r="SSI5" s="132"/>
      <c r="SSJ5" s="132"/>
      <c r="SSK5" s="132"/>
      <c r="SSL5" s="132"/>
      <c r="SSM5" s="132"/>
      <c r="SSN5" s="132"/>
      <c r="SSO5" s="132"/>
      <c r="SSP5" s="132"/>
      <c r="SSQ5" s="133"/>
      <c r="SSR5" s="133"/>
      <c r="SSS5" s="133"/>
      <c r="SST5" s="133"/>
      <c r="SSU5" s="133"/>
      <c r="SSV5" s="133"/>
      <c r="SSW5" s="133"/>
      <c r="SSX5" s="133"/>
      <c r="SSY5" s="133"/>
      <c r="SSZ5" s="133"/>
      <c r="STA5" s="133"/>
      <c r="STB5" s="133"/>
      <c r="STC5" s="133"/>
      <c r="STD5" s="133"/>
      <c r="STE5" s="133"/>
      <c r="STF5" s="133"/>
      <c r="STG5" s="133"/>
      <c r="STH5" s="133"/>
      <c r="STI5" s="133"/>
      <c r="STJ5" s="133"/>
      <c r="STK5" s="132"/>
      <c r="STL5" s="132"/>
      <c r="STM5" s="132"/>
      <c r="STN5" s="132"/>
      <c r="STO5" s="132"/>
      <c r="STP5" s="132"/>
      <c r="STQ5" s="132"/>
      <c r="STR5" s="132"/>
      <c r="STS5" s="132"/>
      <c r="STT5" s="132"/>
      <c r="STU5" s="132"/>
      <c r="STV5" s="132"/>
      <c r="STW5" s="132"/>
      <c r="STX5" s="132"/>
      <c r="STY5" s="132"/>
      <c r="STZ5" s="132"/>
      <c r="SUA5" s="132"/>
      <c r="SUB5" s="132"/>
      <c r="SUC5" s="133"/>
      <c r="SUD5" s="133"/>
      <c r="SUE5" s="133"/>
      <c r="SUF5" s="133"/>
      <c r="SUG5" s="133"/>
      <c r="SUH5" s="133"/>
      <c r="SUI5" s="133"/>
      <c r="SUJ5" s="133"/>
      <c r="SUK5" s="133"/>
      <c r="SUL5" s="133"/>
      <c r="SUM5" s="133"/>
      <c r="SUN5" s="133"/>
      <c r="SUO5" s="133"/>
      <c r="SUP5" s="133"/>
      <c r="SUQ5" s="133"/>
      <c r="SUR5" s="133"/>
      <c r="SUS5" s="133"/>
      <c r="SUT5" s="133"/>
      <c r="SUU5" s="133"/>
      <c r="SUV5" s="133"/>
      <c r="SUW5" s="132"/>
      <c r="SUX5" s="132"/>
      <c r="SUY5" s="132"/>
      <c r="SUZ5" s="132"/>
      <c r="SVA5" s="132"/>
      <c r="SVB5" s="132"/>
      <c r="SVC5" s="132"/>
      <c r="SVD5" s="132"/>
      <c r="SVE5" s="132"/>
      <c r="SVF5" s="132"/>
      <c r="SVG5" s="132"/>
      <c r="SVH5" s="132"/>
      <c r="SVI5" s="132"/>
      <c r="SVJ5" s="132"/>
      <c r="SVK5" s="132"/>
      <c r="SVL5" s="132"/>
      <c r="SVM5" s="132"/>
      <c r="SVN5" s="132"/>
      <c r="SVO5" s="133"/>
      <c r="SVP5" s="133"/>
      <c r="SVQ5" s="133"/>
      <c r="SVR5" s="133"/>
      <c r="SVS5" s="133"/>
      <c r="SVT5" s="133"/>
      <c r="SVU5" s="133"/>
      <c r="SVV5" s="133"/>
      <c r="SVW5" s="133"/>
      <c r="SVX5" s="133"/>
      <c r="SVY5" s="133"/>
      <c r="SVZ5" s="133"/>
      <c r="SWA5" s="133"/>
      <c r="SWB5" s="133"/>
      <c r="SWC5" s="133"/>
      <c r="SWD5" s="133"/>
      <c r="SWE5" s="133"/>
      <c r="SWF5" s="133"/>
      <c r="SWG5" s="133"/>
      <c r="SWH5" s="133"/>
      <c r="SWI5" s="132"/>
      <c r="SWJ5" s="132"/>
      <c r="SWK5" s="132"/>
      <c r="SWL5" s="132"/>
      <c r="SWM5" s="132"/>
      <c r="SWN5" s="132"/>
      <c r="SWO5" s="132"/>
      <c r="SWP5" s="132"/>
      <c r="SWQ5" s="132"/>
      <c r="SWR5" s="132"/>
      <c r="SWS5" s="132"/>
      <c r="SWT5" s="132"/>
      <c r="SWU5" s="132"/>
      <c r="SWV5" s="132"/>
      <c r="SWW5" s="132"/>
      <c r="SWX5" s="132"/>
      <c r="SWY5" s="132"/>
      <c r="SWZ5" s="132"/>
      <c r="SXA5" s="133"/>
      <c r="SXB5" s="133"/>
      <c r="SXC5" s="133"/>
      <c r="SXD5" s="133"/>
      <c r="SXE5" s="133"/>
      <c r="SXF5" s="133"/>
      <c r="SXG5" s="133"/>
      <c r="SXH5" s="133"/>
      <c r="SXI5" s="133"/>
      <c r="SXJ5" s="133"/>
      <c r="SXK5" s="133"/>
      <c r="SXL5" s="133"/>
      <c r="SXM5" s="133"/>
      <c r="SXN5" s="133"/>
      <c r="SXO5" s="133"/>
      <c r="SXP5" s="133"/>
      <c r="SXQ5" s="133"/>
      <c r="SXR5" s="133"/>
      <c r="SXS5" s="133"/>
      <c r="SXT5" s="133"/>
      <c r="SXU5" s="132"/>
      <c r="SXV5" s="132"/>
      <c r="SXW5" s="132"/>
      <c r="SXX5" s="132"/>
      <c r="SXY5" s="132"/>
      <c r="SXZ5" s="132"/>
      <c r="SYA5" s="132"/>
      <c r="SYB5" s="132"/>
      <c r="SYC5" s="132"/>
      <c r="SYD5" s="132"/>
      <c r="SYE5" s="132"/>
      <c r="SYF5" s="132"/>
      <c r="SYG5" s="132"/>
      <c r="SYH5" s="132"/>
      <c r="SYI5" s="132"/>
      <c r="SYJ5" s="132"/>
      <c r="SYK5" s="132"/>
      <c r="SYL5" s="132"/>
      <c r="SYM5" s="133"/>
      <c r="SYN5" s="133"/>
      <c r="SYO5" s="133"/>
      <c r="SYP5" s="133"/>
      <c r="SYQ5" s="133"/>
      <c r="SYR5" s="133"/>
      <c r="SYS5" s="133"/>
      <c r="SYT5" s="133"/>
      <c r="SYU5" s="133"/>
      <c r="SYV5" s="133"/>
      <c r="SYW5" s="133"/>
      <c r="SYX5" s="133"/>
      <c r="SYY5" s="133"/>
      <c r="SYZ5" s="133"/>
      <c r="SZA5" s="133"/>
      <c r="SZB5" s="133"/>
      <c r="SZC5" s="133"/>
      <c r="SZD5" s="133"/>
      <c r="SZE5" s="133"/>
      <c r="SZF5" s="133"/>
      <c r="SZG5" s="132"/>
      <c r="SZH5" s="132"/>
      <c r="SZI5" s="132"/>
      <c r="SZJ5" s="132"/>
      <c r="SZK5" s="132"/>
      <c r="SZL5" s="132"/>
      <c r="SZM5" s="132"/>
      <c r="SZN5" s="132"/>
      <c r="SZO5" s="132"/>
      <c r="SZP5" s="132"/>
      <c r="SZQ5" s="132"/>
      <c r="SZR5" s="132"/>
      <c r="SZS5" s="132"/>
      <c r="SZT5" s="132"/>
      <c r="SZU5" s="132"/>
      <c r="SZV5" s="132"/>
      <c r="SZW5" s="132"/>
      <c r="SZX5" s="132"/>
      <c r="SZY5" s="133"/>
      <c r="SZZ5" s="133"/>
      <c r="TAA5" s="133"/>
      <c r="TAB5" s="133"/>
      <c r="TAC5" s="133"/>
      <c r="TAD5" s="133"/>
      <c r="TAE5" s="133"/>
      <c r="TAF5" s="133"/>
      <c r="TAG5" s="133"/>
      <c r="TAH5" s="133"/>
      <c r="TAI5" s="133"/>
      <c r="TAJ5" s="133"/>
      <c r="TAK5" s="133"/>
      <c r="TAL5" s="133"/>
      <c r="TAM5" s="133"/>
      <c r="TAN5" s="133"/>
      <c r="TAO5" s="133"/>
      <c r="TAP5" s="133"/>
      <c r="TAQ5" s="133"/>
      <c r="TAR5" s="133"/>
      <c r="TAS5" s="132"/>
      <c r="TAT5" s="132"/>
      <c r="TAU5" s="132"/>
      <c r="TAV5" s="132"/>
      <c r="TAW5" s="132"/>
      <c r="TAX5" s="132"/>
      <c r="TAY5" s="132"/>
      <c r="TAZ5" s="132"/>
      <c r="TBA5" s="132"/>
      <c r="TBB5" s="132"/>
      <c r="TBC5" s="132"/>
      <c r="TBD5" s="132"/>
      <c r="TBE5" s="132"/>
      <c r="TBF5" s="132"/>
      <c r="TBG5" s="132"/>
      <c r="TBH5" s="132"/>
      <c r="TBI5" s="132"/>
      <c r="TBJ5" s="132"/>
      <c r="TBK5" s="133"/>
      <c r="TBL5" s="133"/>
      <c r="TBM5" s="133"/>
      <c r="TBN5" s="133"/>
      <c r="TBO5" s="133"/>
      <c r="TBP5" s="133"/>
      <c r="TBQ5" s="133"/>
      <c r="TBR5" s="133"/>
      <c r="TBS5" s="133"/>
      <c r="TBT5" s="133"/>
      <c r="TBU5" s="133"/>
      <c r="TBV5" s="133"/>
      <c r="TBW5" s="133"/>
      <c r="TBX5" s="133"/>
      <c r="TBY5" s="133"/>
      <c r="TBZ5" s="133"/>
      <c r="TCA5" s="133"/>
      <c r="TCB5" s="133"/>
      <c r="TCC5" s="133"/>
      <c r="TCD5" s="133"/>
      <c r="TCE5" s="132"/>
      <c r="TCF5" s="132"/>
      <c r="TCG5" s="132"/>
      <c r="TCH5" s="132"/>
      <c r="TCI5" s="132"/>
      <c r="TCJ5" s="132"/>
      <c r="TCK5" s="132"/>
      <c r="TCL5" s="132"/>
      <c r="TCM5" s="132"/>
      <c r="TCN5" s="132"/>
      <c r="TCO5" s="132"/>
      <c r="TCP5" s="132"/>
      <c r="TCQ5" s="132"/>
      <c r="TCR5" s="132"/>
      <c r="TCS5" s="132"/>
      <c r="TCT5" s="132"/>
      <c r="TCU5" s="132"/>
      <c r="TCV5" s="132"/>
      <c r="TCW5" s="133"/>
      <c r="TCX5" s="133"/>
      <c r="TCY5" s="133"/>
      <c r="TCZ5" s="133"/>
      <c r="TDA5" s="133"/>
      <c r="TDB5" s="133"/>
      <c r="TDC5" s="133"/>
      <c r="TDD5" s="133"/>
      <c r="TDE5" s="133"/>
      <c r="TDF5" s="133"/>
      <c r="TDG5" s="133"/>
      <c r="TDH5" s="133"/>
      <c r="TDI5" s="133"/>
      <c r="TDJ5" s="133"/>
      <c r="TDK5" s="133"/>
      <c r="TDL5" s="133"/>
      <c r="TDM5" s="133"/>
      <c r="TDN5" s="133"/>
      <c r="TDO5" s="133"/>
      <c r="TDP5" s="133"/>
      <c r="TDQ5" s="132"/>
      <c r="TDR5" s="132"/>
      <c r="TDS5" s="132"/>
      <c r="TDT5" s="132"/>
      <c r="TDU5" s="132"/>
      <c r="TDV5" s="132"/>
      <c r="TDW5" s="132"/>
      <c r="TDX5" s="132"/>
      <c r="TDY5" s="132"/>
      <c r="TDZ5" s="132"/>
      <c r="TEA5" s="132"/>
      <c r="TEB5" s="132"/>
      <c r="TEC5" s="132"/>
      <c r="TED5" s="132"/>
      <c r="TEE5" s="132"/>
      <c r="TEF5" s="132"/>
      <c r="TEG5" s="132"/>
      <c r="TEH5" s="132"/>
      <c r="TEI5" s="133"/>
      <c r="TEJ5" s="133"/>
      <c r="TEK5" s="133"/>
      <c r="TEL5" s="133"/>
      <c r="TEM5" s="133"/>
      <c r="TEN5" s="133"/>
      <c r="TEO5" s="133"/>
      <c r="TEP5" s="133"/>
      <c r="TEQ5" s="133"/>
      <c r="TER5" s="133"/>
      <c r="TES5" s="133"/>
      <c r="TET5" s="133"/>
      <c r="TEU5" s="133"/>
      <c r="TEV5" s="133"/>
      <c r="TEW5" s="133"/>
      <c r="TEX5" s="133"/>
      <c r="TEY5" s="133"/>
      <c r="TEZ5" s="133"/>
      <c r="TFA5" s="133"/>
      <c r="TFB5" s="133"/>
      <c r="TFC5" s="132"/>
      <c r="TFD5" s="132"/>
      <c r="TFE5" s="132"/>
      <c r="TFF5" s="132"/>
      <c r="TFG5" s="132"/>
      <c r="TFH5" s="132"/>
      <c r="TFI5" s="132"/>
      <c r="TFJ5" s="132"/>
      <c r="TFK5" s="132"/>
      <c r="TFL5" s="132"/>
      <c r="TFM5" s="132"/>
      <c r="TFN5" s="132"/>
      <c r="TFO5" s="132"/>
      <c r="TFP5" s="132"/>
      <c r="TFQ5" s="132"/>
      <c r="TFR5" s="132"/>
      <c r="TFS5" s="132"/>
      <c r="TFT5" s="132"/>
      <c r="TFU5" s="133"/>
      <c r="TFV5" s="133"/>
      <c r="TFW5" s="133"/>
      <c r="TFX5" s="133"/>
      <c r="TFY5" s="133"/>
      <c r="TFZ5" s="133"/>
      <c r="TGA5" s="133"/>
      <c r="TGB5" s="133"/>
      <c r="TGC5" s="133"/>
      <c r="TGD5" s="133"/>
      <c r="TGE5" s="133"/>
      <c r="TGF5" s="133"/>
      <c r="TGG5" s="133"/>
      <c r="TGH5" s="133"/>
      <c r="TGI5" s="133"/>
      <c r="TGJ5" s="133"/>
      <c r="TGK5" s="133"/>
      <c r="TGL5" s="133"/>
      <c r="TGM5" s="133"/>
      <c r="TGN5" s="133"/>
      <c r="TGO5" s="132"/>
      <c r="TGP5" s="132"/>
      <c r="TGQ5" s="132"/>
      <c r="TGR5" s="132"/>
      <c r="TGS5" s="132"/>
      <c r="TGT5" s="132"/>
      <c r="TGU5" s="132"/>
      <c r="TGV5" s="132"/>
      <c r="TGW5" s="132"/>
      <c r="TGX5" s="132"/>
      <c r="TGY5" s="132"/>
      <c r="TGZ5" s="132"/>
      <c r="THA5" s="132"/>
      <c r="THB5" s="132"/>
      <c r="THC5" s="132"/>
      <c r="THD5" s="132"/>
      <c r="THE5" s="132"/>
      <c r="THF5" s="132"/>
      <c r="THG5" s="133"/>
      <c r="THH5" s="133"/>
      <c r="THI5" s="133"/>
      <c r="THJ5" s="133"/>
      <c r="THK5" s="133"/>
      <c r="THL5" s="133"/>
      <c r="THM5" s="133"/>
      <c r="THN5" s="133"/>
      <c r="THO5" s="133"/>
      <c r="THP5" s="133"/>
      <c r="THQ5" s="133"/>
      <c r="THR5" s="133"/>
      <c r="THS5" s="133"/>
      <c r="THT5" s="133"/>
      <c r="THU5" s="133"/>
      <c r="THV5" s="133"/>
      <c r="THW5" s="133"/>
      <c r="THX5" s="133"/>
      <c r="THY5" s="133"/>
      <c r="THZ5" s="133"/>
      <c r="TIA5" s="132"/>
      <c r="TIB5" s="132"/>
      <c r="TIC5" s="132"/>
      <c r="TID5" s="132"/>
      <c r="TIE5" s="132"/>
      <c r="TIF5" s="132"/>
      <c r="TIG5" s="132"/>
      <c r="TIH5" s="132"/>
      <c r="TII5" s="132"/>
      <c r="TIJ5" s="132"/>
      <c r="TIK5" s="132"/>
      <c r="TIL5" s="132"/>
      <c r="TIM5" s="132"/>
      <c r="TIN5" s="132"/>
      <c r="TIO5" s="132"/>
      <c r="TIP5" s="132"/>
      <c r="TIQ5" s="132"/>
      <c r="TIR5" s="132"/>
      <c r="TIS5" s="133"/>
      <c r="TIT5" s="133"/>
      <c r="TIU5" s="133"/>
      <c r="TIV5" s="133"/>
      <c r="TIW5" s="133"/>
      <c r="TIX5" s="133"/>
      <c r="TIY5" s="133"/>
      <c r="TIZ5" s="133"/>
      <c r="TJA5" s="133"/>
      <c r="TJB5" s="133"/>
      <c r="TJC5" s="133"/>
      <c r="TJD5" s="133"/>
      <c r="TJE5" s="133"/>
      <c r="TJF5" s="133"/>
      <c r="TJG5" s="133"/>
      <c r="TJH5" s="133"/>
      <c r="TJI5" s="133"/>
      <c r="TJJ5" s="133"/>
      <c r="TJK5" s="133"/>
      <c r="TJL5" s="133"/>
      <c r="TJM5" s="132"/>
      <c r="TJN5" s="132"/>
      <c r="TJO5" s="132"/>
      <c r="TJP5" s="132"/>
      <c r="TJQ5" s="132"/>
      <c r="TJR5" s="132"/>
      <c r="TJS5" s="132"/>
      <c r="TJT5" s="132"/>
      <c r="TJU5" s="132"/>
      <c r="TJV5" s="132"/>
      <c r="TJW5" s="132"/>
      <c r="TJX5" s="132"/>
      <c r="TJY5" s="132"/>
      <c r="TJZ5" s="132"/>
      <c r="TKA5" s="132"/>
      <c r="TKB5" s="132"/>
      <c r="TKC5" s="132"/>
      <c r="TKD5" s="132"/>
      <c r="TKE5" s="133"/>
      <c r="TKF5" s="133"/>
      <c r="TKG5" s="133"/>
      <c r="TKH5" s="133"/>
      <c r="TKI5" s="133"/>
      <c r="TKJ5" s="133"/>
      <c r="TKK5" s="133"/>
      <c r="TKL5" s="133"/>
      <c r="TKM5" s="133"/>
      <c r="TKN5" s="133"/>
      <c r="TKO5" s="133"/>
      <c r="TKP5" s="133"/>
      <c r="TKQ5" s="133"/>
      <c r="TKR5" s="133"/>
      <c r="TKS5" s="133"/>
      <c r="TKT5" s="133"/>
      <c r="TKU5" s="133"/>
      <c r="TKV5" s="133"/>
      <c r="TKW5" s="133"/>
      <c r="TKX5" s="133"/>
      <c r="TKY5" s="132"/>
      <c r="TKZ5" s="132"/>
      <c r="TLA5" s="132"/>
      <c r="TLB5" s="132"/>
      <c r="TLC5" s="132"/>
      <c r="TLD5" s="132"/>
      <c r="TLE5" s="132"/>
      <c r="TLF5" s="132"/>
      <c r="TLG5" s="132"/>
      <c r="TLH5" s="132"/>
      <c r="TLI5" s="132"/>
      <c r="TLJ5" s="132"/>
      <c r="TLK5" s="132"/>
      <c r="TLL5" s="132"/>
      <c r="TLM5" s="132"/>
      <c r="TLN5" s="132"/>
      <c r="TLO5" s="132"/>
      <c r="TLP5" s="132"/>
      <c r="TLQ5" s="133"/>
      <c r="TLR5" s="133"/>
      <c r="TLS5" s="133"/>
      <c r="TLT5" s="133"/>
      <c r="TLU5" s="133"/>
      <c r="TLV5" s="133"/>
      <c r="TLW5" s="133"/>
      <c r="TLX5" s="133"/>
      <c r="TLY5" s="133"/>
      <c r="TLZ5" s="133"/>
      <c r="TMA5" s="133"/>
      <c r="TMB5" s="133"/>
      <c r="TMC5" s="133"/>
      <c r="TMD5" s="133"/>
      <c r="TME5" s="133"/>
      <c r="TMF5" s="133"/>
      <c r="TMG5" s="133"/>
      <c r="TMH5" s="133"/>
      <c r="TMI5" s="133"/>
      <c r="TMJ5" s="133"/>
      <c r="TMK5" s="132"/>
      <c r="TML5" s="132"/>
      <c r="TMM5" s="132"/>
      <c r="TMN5" s="132"/>
      <c r="TMO5" s="132"/>
      <c r="TMP5" s="132"/>
      <c r="TMQ5" s="132"/>
      <c r="TMR5" s="132"/>
      <c r="TMS5" s="132"/>
      <c r="TMT5" s="132"/>
      <c r="TMU5" s="132"/>
      <c r="TMV5" s="132"/>
      <c r="TMW5" s="132"/>
      <c r="TMX5" s="132"/>
      <c r="TMY5" s="132"/>
      <c r="TMZ5" s="132"/>
      <c r="TNA5" s="132"/>
      <c r="TNB5" s="132"/>
      <c r="TNC5" s="133"/>
      <c r="TND5" s="133"/>
      <c r="TNE5" s="133"/>
      <c r="TNF5" s="133"/>
      <c r="TNG5" s="133"/>
      <c r="TNH5" s="133"/>
      <c r="TNI5" s="133"/>
      <c r="TNJ5" s="133"/>
      <c r="TNK5" s="133"/>
      <c r="TNL5" s="133"/>
      <c r="TNM5" s="133"/>
      <c r="TNN5" s="133"/>
      <c r="TNO5" s="133"/>
      <c r="TNP5" s="133"/>
      <c r="TNQ5" s="133"/>
      <c r="TNR5" s="133"/>
      <c r="TNS5" s="133"/>
      <c r="TNT5" s="133"/>
      <c r="TNU5" s="133"/>
      <c r="TNV5" s="133"/>
      <c r="TNW5" s="132"/>
      <c r="TNX5" s="132"/>
      <c r="TNY5" s="132"/>
      <c r="TNZ5" s="132"/>
      <c r="TOA5" s="132"/>
      <c r="TOB5" s="132"/>
      <c r="TOC5" s="132"/>
      <c r="TOD5" s="132"/>
      <c r="TOE5" s="132"/>
      <c r="TOF5" s="132"/>
      <c r="TOG5" s="132"/>
      <c r="TOH5" s="132"/>
      <c r="TOI5" s="132"/>
      <c r="TOJ5" s="132"/>
      <c r="TOK5" s="132"/>
      <c r="TOL5" s="132"/>
      <c r="TOM5" s="132"/>
      <c r="TON5" s="132"/>
      <c r="TOO5" s="133"/>
      <c r="TOP5" s="133"/>
      <c r="TOQ5" s="133"/>
      <c r="TOR5" s="133"/>
      <c r="TOS5" s="133"/>
      <c r="TOT5" s="133"/>
      <c r="TOU5" s="133"/>
      <c r="TOV5" s="133"/>
      <c r="TOW5" s="133"/>
      <c r="TOX5" s="133"/>
      <c r="TOY5" s="133"/>
      <c r="TOZ5" s="133"/>
      <c r="TPA5" s="133"/>
      <c r="TPB5" s="133"/>
      <c r="TPC5" s="133"/>
      <c r="TPD5" s="133"/>
      <c r="TPE5" s="133"/>
      <c r="TPF5" s="133"/>
      <c r="TPG5" s="133"/>
      <c r="TPH5" s="133"/>
      <c r="TPI5" s="132"/>
      <c r="TPJ5" s="132"/>
      <c r="TPK5" s="132"/>
      <c r="TPL5" s="132"/>
      <c r="TPM5" s="132"/>
      <c r="TPN5" s="132"/>
      <c r="TPO5" s="132"/>
      <c r="TPP5" s="132"/>
      <c r="TPQ5" s="132"/>
      <c r="TPR5" s="132"/>
      <c r="TPS5" s="132"/>
      <c r="TPT5" s="132"/>
      <c r="TPU5" s="132"/>
      <c r="TPV5" s="132"/>
      <c r="TPW5" s="132"/>
      <c r="TPX5" s="132"/>
      <c r="TPY5" s="132"/>
      <c r="TPZ5" s="132"/>
      <c r="TQA5" s="133"/>
      <c r="TQB5" s="133"/>
      <c r="TQC5" s="133"/>
      <c r="TQD5" s="133"/>
      <c r="TQE5" s="133"/>
      <c r="TQF5" s="133"/>
      <c r="TQG5" s="133"/>
      <c r="TQH5" s="133"/>
      <c r="TQI5" s="133"/>
      <c r="TQJ5" s="133"/>
      <c r="TQK5" s="133"/>
      <c r="TQL5" s="133"/>
      <c r="TQM5" s="133"/>
      <c r="TQN5" s="133"/>
      <c r="TQO5" s="133"/>
      <c r="TQP5" s="133"/>
      <c r="TQQ5" s="133"/>
      <c r="TQR5" s="133"/>
      <c r="TQS5" s="133"/>
      <c r="TQT5" s="133"/>
      <c r="TQU5" s="132"/>
      <c r="TQV5" s="132"/>
      <c r="TQW5" s="132"/>
      <c r="TQX5" s="132"/>
      <c r="TQY5" s="132"/>
      <c r="TQZ5" s="132"/>
      <c r="TRA5" s="132"/>
      <c r="TRB5" s="132"/>
      <c r="TRC5" s="132"/>
      <c r="TRD5" s="132"/>
      <c r="TRE5" s="132"/>
      <c r="TRF5" s="132"/>
      <c r="TRG5" s="132"/>
      <c r="TRH5" s="132"/>
      <c r="TRI5" s="132"/>
      <c r="TRJ5" s="132"/>
      <c r="TRK5" s="132"/>
      <c r="TRL5" s="132"/>
      <c r="TRM5" s="133"/>
      <c r="TRN5" s="133"/>
      <c r="TRO5" s="133"/>
      <c r="TRP5" s="133"/>
      <c r="TRQ5" s="133"/>
      <c r="TRR5" s="133"/>
      <c r="TRS5" s="133"/>
      <c r="TRT5" s="133"/>
      <c r="TRU5" s="133"/>
      <c r="TRV5" s="133"/>
      <c r="TRW5" s="133"/>
      <c r="TRX5" s="133"/>
      <c r="TRY5" s="133"/>
      <c r="TRZ5" s="133"/>
      <c r="TSA5" s="133"/>
      <c r="TSB5" s="133"/>
      <c r="TSC5" s="133"/>
      <c r="TSD5" s="133"/>
      <c r="TSE5" s="133"/>
      <c r="TSF5" s="133"/>
      <c r="TSG5" s="132"/>
      <c r="TSH5" s="132"/>
      <c r="TSI5" s="132"/>
      <c r="TSJ5" s="132"/>
      <c r="TSK5" s="132"/>
      <c r="TSL5" s="132"/>
      <c r="TSM5" s="132"/>
      <c r="TSN5" s="132"/>
      <c r="TSO5" s="132"/>
      <c r="TSP5" s="132"/>
      <c r="TSQ5" s="132"/>
      <c r="TSR5" s="132"/>
      <c r="TSS5" s="132"/>
      <c r="TST5" s="132"/>
      <c r="TSU5" s="132"/>
      <c r="TSV5" s="132"/>
      <c r="TSW5" s="132"/>
      <c r="TSX5" s="132"/>
      <c r="TSY5" s="133"/>
      <c r="TSZ5" s="133"/>
      <c r="TTA5" s="133"/>
      <c r="TTB5" s="133"/>
      <c r="TTC5" s="133"/>
      <c r="TTD5" s="133"/>
      <c r="TTE5" s="133"/>
      <c r="TTF5" s="133"/>
      <c r="TTG5" s="133"/>
      <c r="TTH5" s="133"/>
      <c r="TTI5" s="133"/>
      <c r="TTJ5" s="133"/>
      <c r="TTK5" s="133"/>
      <c r="TTL5" s="133"/>
      <c r="TTM5" s="133"/>
      <c r="TTN5" s="133"/>
      <c r="TTO5" s="133"/>
      <c r="TTP5" s="133"/>
      <c r="TTQ5" s="133"/>
      <c r="TTR5" s="133"/>
      <c r="TTS5" s="132"/>
      <c r="TTT5" s="132"/>
      <c r="TTU5" s="132"/>
      <c r="TTV5" s="132"/>
      <c r="TTW5" s="132"/>
      <c r="TTX5" s="132"/>
      <c r="TTY5" s="132"/>
      <c r="TTZ5" s="132"/>
      <c r="TUA5" s="132"/>
      <c r="TUB5" s="132"/>
      <c r="TUC5" s="132"/>
      <c r="TUD5" s="132"/>
      <c r="TUE5" s="132"/>
      <c r="TUF5" s="132"/>
      <c r="TUG5" s="132"/>
      <c r="TUH5" s="132"/>
      <c r="TUI5" s="132"/>
      <c r="TUJ5" s="132"/>
      <c r="TUK5" s="133"/>
      <c r="TUL5" s="133"/>
      <c r="TUM5" s="133"/>
      <c r="TUN5" s="133"/>
      <c r="TUO5" s="133"/>
      <c r="TUP5" s="133"/>
      <c r="TUQ5" s="133"/>
      <c r="TUR5" s="133"/>
      <c r="TUS5" s="133"/>
      <c r="TUT5" s="133"/>
      <c r="TUU5" s="133"/>
      <c r="TUV5" s="133"/>
      <c r="TUW5" s="133"/>
      <c r="TUX5" s="133"/>
      <c r="TUY5" s="133"/>
      <c r="TUZ5" s="133"/>
      <c r="TVA5" s="133"/>
      <c r="TVB5" s="133"/>
      <c r="TVC5" s="133"/>
      <c r="TVD5" s="133"/>
      <c r="TVE5" s="132"/>
      <c r="TVF5" s="132"/>
      <c r="TVG5" s="132"/>
      <c r="TVH5" s="132"/>
      <c r="TVI5" s="132"/>
      <c r="TVJ5" s="132"/>
      <c r="TVK5" s="132"/>
      <c r="TVL5" s="132"/>
      <c r="TVM5" s="132"/>
      <c r="TVN5" s="132"/>
      <c r="TVO5" s="132"/>
      <c r="TVP5" s="132"/>
      <c r="TVQ5" s="132"/>
      <c r="TVR5" s="132"/>
      <c r="TVS5" s="132"/>
      <c r="TVT5" s="132"/>
      <c r="TVU5" s="132"/>
      <c r="TVV5" s="132"/>
      <c r="TVW5" s="133"/>
      <c r="TVX5" s="133"/>
      <c r="TVY5" s="133"/>
      <c r="TVZ5" s="133"/>
      <c r="TWA5" s="133"/>
      <c r="TWB5" s="133"/>
      <c r="TWC5" s="133"/>
      <c r="TWD5" s="133"/>
      <c r="TWE5" s="133"/>
      <c r="TWF5" s="133"/>
      <c r="TWG5" s="133"/>
      <c r="TWH5" s="133"/>
      <c r="TWI5" s="133"/>
      <c r="TWJ5" s="133"/>
      <c r="TWK5" s="133"/>
      <c r="TWL5" s="133"/>
      <c r="TWM5" s="133"/>
      <c r="TWN5" s="133"/>
      <c r="TWO5" s="133"/>
      <c r="TWP5" s="133"/>
      <c r="TWQ5" s="132"/>
      <c r="TWR5" s="132"/>
      <c r="TWS5" s="132"/>
      <c r="TWT5" s="132"/>
      <c r="TWU5" s="132"/>
      <c r="TWV5" s="132"/>
      <c r="TWW5" s="132"/>
      <c r="TWX5" s="132"/>
      <c r="TWY5" s="132"/>
      <c r="TWZ5" s="132"/>
      <c r="TXA5" s="132"/>
      <c r="TXB5" s="132"/>
      <c r="TXC5" s="132"/>
      <c r="TXD5" s="132"/>
      <c r="TXE5" s="132"/>
      <c r="TXF5" s="132"/>
      <c r="TXG5" s="132"/>
      <c r="TXH5" s="132"/>
      <c r="TXI5" s="133"/>
      <c r="TXJ5" s="133"/>
      <c r="TXK5" s="133"/>
      <c r="TXL5" s="133"/>
      <c r="TXM5" s="133"/>
      <c r="TXN5" s="133"/>
      <c r="TXO5" s="133"/>
      <c r="TXP5" s="133"/>
      <c r="TXQ5" s="133"/>
      <c r="TXR5" s="133"/>
      <c r="TXS5" s="133"/>
      <c r="TXT5" s="133"/>
      <c r="TXU5" s="133"/>
      <c r="TXV5" s="133"/>
      <c r="TXW5" s="133"/>
      <c r="TXX5" s="133"/>
      <c r="TXY5" s="133"/>
      <c r="TXZ5" s="133"/>
      <c r="TYA5" s="133"/>
      <c r="TYB5" s="133"/>
      <c r="TYC5" s="132"/>
      <c r="TYD5" s="132"/>
      <c r="TYE5" s="132"/>
      <c r="TYF5" s="132"/>
      <c r="TYG5" s="132"/>
      <c r="TYH5" s="132"/>
      <c r="TYI5" s="132"/>
      <c r="TYJ5" s="132"/>
      <c r="TYK5" s="132"/>
      <c r="TYL5" s="132"/>
      <c r="TYM5" s="132"/>
      <c r="TYN5" s="132"/>
      <c r="TYO5" s="132"/>
      <c r="TYP5" s="132"/>
      <c r="TYQ5" s="132"/>
      <c r="TYR5" s="132"/>
      <c r="TYS5" s="132"/>
      <c r="TYT5" s="132"/>
      <c r="TYU5" s="133"/>
      <c r="TYV5" s="133"/>
      <c r="TYW5" s="133"/>
      <c r="TYX5" s="133"/>
      <c r="TYY5" s="133"/>
      <c r="TYZ5" s="133"/>
      <c r="TZA5" s="133"/>
      <c r="TZB5" s="133"/>
      <c r="TZC5" s="133"/>
      <c r="TZD5" s="133"/>
      <c r="TZE5" s="133"/>
      <c r="TZF5" s="133"/>
      <c r="TZG5" s="133"/>
      <c r="TZH5" s="133"/>
      <c r="TZI5" s="133"/>
      <c r="TZJ5" s="133"/>
      <c r="TZK5" s="133"/>
      <c r="TZL5" s="133"/>
      <c r="TZM5" s="133"/>
      <c r="TZN5" s="133"/>
      <c r="TZO5" s="132"/>
      <c r="TZP5" s="132"/>
      <c r="TZQ5" s="132"/>
      <c r="TZR5" s="132"/>
      <c r="TZS5" s="132"/>
      <c r="TZT5" s="132"/>
      <c r="TZU5" s="132"/>
      <c r="TZV5" s="132"/>
      <c r="TZW5" s="132"/>
      <c r="TZX5" s="132"/>
      <c r="TZY5" s="132"/>
      <c r="TZZ5" s="132"/>
      <c r="UAA5" s="132"/>
      <c r="UAB5" s="132"/>
      <c r="UAC5" s="132"/>
      <c r="UAD5" s="132"/>
      <c r="UAE5" s="132"/>
      <c r="UAF5" s="132"/>
      <c r="UAG5" s="133"/>
      <c r="UAH5" s="133"/>
      <c r="UAI5" s="133"/>
      <c r="UAJ5" s="133"/>
      <c r="UAK5" s="133"/>
      <c r="UAL5" s="133"/>
      <c r="UAM5" s="133"/>
      <c r="UAN5" s="133"/>
      <c r="UAO5" s="133"/>
      <c r="UAP5" s="133"/>
      <c r="UAQ5" s="133"/>
      <c r="UAR5" s="133"/>
      <c r="UAS5" s="133"/>
      <c r="UAT5" s="133"/>
      <c r="UAU5" s="133"/>
      <c r="UAV5" s="133"/>
      <c r="UAW5" s="133"/>
      <c r="UAX5" s="133"/>
      <c r="UAY5" s="133"/>
      <c r="UAZ5" s="133"/>
      <c r="UBA5" s="132"/>
      <c r="UBB5" s="132"/>
      <c r="UBC5" s="132"/>
      <c r="UBD5" s="132"/>
      <c r="UBE5" s="132"/>
      <c r="UBF5" s="132"/>
      <c r="UBG5" s="132"/>
      <c r="UBH5" s="132"/>
      <c r="UBI5" s="132"/>
      <c r="UBJ5" s="132"/>
      <c r="UBK5" s="132"/>
      <c r="UBL5" s="132"/>
      <c r="UBM5" s="132"/>
      <c r="UBN5" s="132"/>
      <c r="UBO5" s="132"/>
      <c r="UBP5" s="132"/>
      <c r="UBQ5" s="132"/>
      <c r="UBR5" s="132"/>
      <c r="UBS5" s="133"/>
      <c r="UBT5" s="133"/>
      <c r="UBU5" s="133"/>
      <c r="UBV5" s="133"/>
      <c r="UBW5" s="133"/>
      <c r="UBX5" s="133"/>
      <c r="UBY5" s="133"/>
      <c r="UBZ5" s="133"/>
      <c r="UCA5" s="133"/>
      <c r="UCB5" s="133"/>
      <c r="UCC5" s="133"/>
      <c r="UCD5" s="133"/>
      <c r="UCE5" s="133"/>
      <c r="UCF5" s="133"/>
      <c r="UCG5" s="133"/>
      <c r="UCH5" s="133"/>
      <c r="UCI5" s="133"/>
      <c r="UCJ5" s="133"/>
      <c r="UCK5" s="133"/>
      <c r="UCL5" s="133"/>
      <c r="UCM5" s="132"/>
      <c r="UCN5" s="132"/>
      <c r="UCO5" s="132"/>
      <c r="UCP5" s="132"/>
      <c r="UCQ5" s="132"/>
      <c r="UCR5" s="132"/>
      <c r="UCS5" s="132"/>
      <c r="UCT5" s="132"/>
      <c r="UCU5" s="132"/>
      <c r="UCV5" s="132"/>
      <c r="UCW5" s="132"/>
      <c r="UCX5" s="132"/>
      <c r="UCY5" s="132"/>
      <c r="UCZ5" s="132"/>
      <c r="UDA5" s="132"/>
      <c r="UDB5" s="132"/>
      <c r="UDC5" s="132"/>
      <c r="UDD5" s="132"/>
      <c r="UDE5" s="133"/>
      <c r="UDF5" s="133"/>
      <c r="UDG5" s="133"/>
      <c r="UDH5" s="133"/>
      <c r="UDI5" s="133"/>
      <c r="UDJ5" s="133"/>
      <c r="UDK5" s="133"/>
      <c r="UDL5" s="133"/>
      <c r="UDM5" s="133"/>
      <c r="UDN5" s="133"/>
      <c r="UDO5" s="133"/>
      <c r="UDP5" s="133"/>
      <c r="UDQ5" s="133"/>
      <c r="UDR5" s="133"/>
      <c r="UDS5" s="133"/>
      <c r="UDT5" s="133"/>
      <c r="UDU5" s="133"/>
      <c r="UDV5" s="133"/>
      <c r="UDW5" s="133"/>
      <c r="UDX5" s="133"/>
      <c r="UDY5" s="132"/>
      <c r="UDZ5" s="132"/>
      <c r="UEA5" s="132"/>
      <c r="UEB5" s="132"/>
      <c r="UEC5" s="132"/>
      <c r="UED5" s="132"/>
      <c r="UEE5" s="132"/>
      <c r="UEF5" s="132"/>
      <c r="UEG5" s="132"/>
      <c r="UEH5" s="132"/>
      <c r="UEI5" s="132"/>
      <c r="UEJ5" s="132"/>
      <c r="UEK5" s="132"/>
      <c r="UEL5" s="132"/>
      <c r="UEM5" s="132"/>
      <c r="UEN5" s="132"/>
      <c r="UEO5" s="132"/>
      <c r="UEP5" s="132"/>
      <c r="UEQ5" s="133"/>
      <c r="UER5" s="133"/>
      <c r="UES5" s="133"/>
      <c r="UET5" s="133"/>
      <c r="UEU5" s="133"/>
      <c r="UEV5" s="133"/>
      <c r="UEW5" s="133"/>
      <c r="UEX5" s="133"/>
      <c r="UEY5" s="133"/>
      <c r="UEZ5" s="133"/>
      <c r="UFA5" s="133"/>
      <c r="UFB5" s="133"/>
      <c r="UFC5" s="133"/>
      <c r="UFD5" s="133"/>
      <c r="UFE5" s="133"/>
      <c r="UFF5" s="133"/>
      <c r="UFG5" s="133"/>
      <c r="UFH5" s="133"/>
      <c r="UFI5" s="133"/>
      <c r="UFJ5" s="133"/>
      <c r="UFK5" s="132"/>
      <c r="UFL5" s="132"/>
      <c r="UFM5" s="132"/>
      <c r="UFN5" s="132"/>
      <c r="UFO5" s="132"/>
      <c r="UFP5" s="132"/>
      <c r="UFQ5" s="132"/>
      <c r="UFR5" s="132"/>
      <c r="UFS5" s="132"/>
      <c r="UFT5" s="132"/>
      <c r="UFU5" s="132"/>
      <c r="UFV5" s="132"/>
      <c r="UFW5" s="132"/>
      <c r="UFX5" s="132"/>
      <c r="UFY5" s="132"/>
      <c r="UFZ5" s="132"/>
      <c r="UGA5" s="132"/>
      <c r="UGB5" s="132"/>
      <c r="UGC5" s="133"/>
      <c r="UGD5" s="133"/>
      <c r="UGE5" s="133"/>
      <c r="UGF5" s="133"/>
      <c r="UGG5" s="133"/>
      <c r="UGH5" s="133"/>
      <c r="UGI5" s="133"/>
      <c r="UGJ5" s="133"/>
      <c r="UGK5" s="133"/>
      <c r="UGL5" s="133"/>
      <c r="UGM5" s="133"/>
      <c r="UGN5" s="133"/>
      <c r="UGO5" s="133"/>
      <c r="UGP5" s="133"/>
      <c r="UGQ5" s="133"/>
      <c r="UGR5" s="133"/>
      <c r="UGS5" s="133"/>
      <c r="UGT5" s="133"/>
      <c r="UGU5" s="133"/>
      <c r="UGV5" s="133"/>
      <c r="UGW5" s="132"/>
      <c r="UGX5" s="132"/>
      <c r="UGY5" s="132"/>
      <c r="UGZ5" s="132"/>
      <c r="UHA5" s="132"/>
      <c r="UHB5" s="132"/>
      <c r="UHC5" s="132"/>
      <c r="UHD5" s="132"/>
      <c r="UHE5" s="132"/>
      <c r="UHF5" s="132"/>
      <c r="UHG5" s="132"/>
      <c r="UHH5" s="132"/>
      <c r="UHI5" s="132"/>
      <c r="UHJ5" s="132"/>
      <c r="UHK5" s="132"/>
      <c r="UHL5" s="132"/>
      <c r="UHM5" s="132"/>
      <c r="UHN5" s="132"/>
      <c r="UHO5" s="133"/>
      <c r="UHP5" s="133"/>
      <c r="UHQ5" s="133"/>
      <c r="UHR5" s="133"/>
      <c r="UHS5" s="133"/>
      <c r="UHT5" s="133"/>
      <c r="UHU5" s="133"/>
      <c r="UHV5" s="133"/>
      <c r="UHW5" s="133"/>
      <c r="UHX5" s="133"/>
      <c r="UHY5" s="133"/>
      <c r="UHZ5" s="133"/>
      <c r="UIA5" s="133"/>
      <c r="UIB5" s="133"/>
      <c r="UIC5" s="133"/>
      <c r="UID5" s="133"/>
      <c r="UIE5" s="133"/>
      <c r="UIF5" s="133"/>
      <c r="UIG5" s="133"/>
      <c r="UIH5" s="133"/>
      <c r="UII5" s="132"/>
      <c r="UIJ5" s="132"/>
      <c r="UIK5" s="132"/>
      <c r="UIL5" s="132"/>
      <c r="UIM5" s="132"/>
      <c r="UIN5" s="132"/>
      <c r="UIO5" s="132"/>
      <c r="UIP5" s="132"/>
      <c r="UIQ5" s="132"/>
      <c r="UIR5" s="132"/>
      <c r="UIS5" s="132"/>
      <c r="UIT5" s="132"/>
      <c r="UIU5" s="132"/>
      <c r="UIV5" s="132"/>
      <c r="UIW5" s="132"/>
      <c r="UIX5" s="132"/>
      <c r="UIY5" s="132"/>
      <c r="UIZ5" s="132"/>
      <c r="UJA5" s="133"/>
      <c r="UJB5" s="133"/>
      <c r="UJC5" s="133"/>
      <c r="UJD5" s="133"/>
      <c r="UJE5" s="133"/>
      <c r="UJF5" s="133"/>
      <c r="UJG5" s="133"/>
      <c r="UJH5" s="133"/>
      <c r="UJI5" s="133"/>
      <c r="UJJ5" s="133"/>
      <c r="UJK5" s="133"/>
      <c r="UJL5" s="133"/>
      <c r="UJM5" s="133"/>
      <c r="UJN5" s="133"/>
      <c r="UJO5" s="133"/>
      <c r="UJP5" s="133"/>
      <c r="UJQ5" s="133"/>
      <c r="UJR5" s="133"/>
      <c r="UJS5" s="133"/>
      <c r="UJT5" s="133"/>
      <c r="UJU5" s="132"/>
      <c r="UJV5" s="132"/>
      <c r="UJW5" s="132"/>
      <c r="UJX5" s="132"/>
      <c r="UJY5" s="132"/>
      <c r="UJZ5" s="132"/>
      <c r="UKA5" s="132"/>
      <c r="UKB5" s="132"/>
      <c r="UKC5" s="132"/>
      <c r="UKD5" s="132"/>
      <c r="UKE5" s="132"/>
      <c r="UKF5" s="132"/>
      <c r="UKG5" s="132"/>
      <c r="UKH5" s="132"/>
      <c r="UKI5" s="132"/>
      <c r="UKJ5" s="132"/>
      <c r="UKK5" s="132"/>
      <c r="UKL5" s="132"/>
      <c r="UKM5" s="133"/>
      <c r="UKN5" s="133"/>
      <c r="UKO5" s="133"/>
      <c r="UKP5" s="133"/>
      <c r="UKQ5" s="133"/>
      <c r="UKR5" s="133"/>
      <c r="UKS5" s="133"/>
      <c r="UKT5" s="133"/>
      <c r="UKU5" s="133"/>
      <c r="UKV5" s="133"/>
      <c r="UKW5" s="133"/>
      <c r="UKX5" s="133"/>
      <c r="UKY5" s="133"/>
      <c r="UKZ5" s="133"/>
      <c r="ULA5" s="133"/>
      <c r="ULB5" s="133"/>
      <c r="ULC5" s="133"/>
      <c r="ULD5" s="133"/>
      <c r="ULE5" s="133"/>
      <c r="ULF5" s="133"/>
      <c r="ULG5" s="132"/>
      <c r="ULH5" s="132"/>
      <c r="ULI5" s="132"/>
      <c r="ULJ5" s="132"/>
      <c r="ULK5" s="132"/>
      <c r="ULL5" s="132"/>
      <c r="ULM5" s="132"/>
      <c r="ULN5" s="132"/>
      <c r="ULO5" s="132"/>
      <c r="ULP5" s="132"/>
      <c r="ULQ5" s="132"/>
      <c r="ULR5" s="132"/>
      <c r="ULS5" s="132"/>
      <c r="ULT5" s="132"/>
      <c r="ULU5" s="132"/>
      <c r="ULV5" s="132"/>
      <c r="ULW5" s="132"/>
      <c r="ULX5" s="132"/>
      <c r="ULY5" s="133"/>
      <c r="ULZ5" s="133"/>
      <c r="UMA5" s="133"/>
      <c r="UMB5" s="133"/>
      <c r="UMC5" s="133"/>
      <c r="UMD5" s="133"/>
      <c r="UME5" s="133"/>
      <c r="UMF5" s="133"/>
      <c r="UMG5" s="133"/>
      <c r="UMH5" s="133"/>
      <c r="UMI5" s="133"/>
      <c r="UMJ5" s="133"/>
      <c r="UMK5" s="133"/>
      <c r="UML5" s="133"/>
      <c r="UMM5" s="133"/>
      <c r="UMN5" s="133"/>
      <c r="UMO5" s="133"/>
      <c r="UMP5" s="133"/>
      <c r="UMQ5" s="133"/>
      <c r="UMR5" s="133"/>
      <c r="UMS5" s="132"/>
      <c r="UMT5" s="132"/>
      <c r="UMU5" s="132"/>
      <c r="UMV5" s="132"/>
      <c r="UMW5" s="132"/>
      <c r="UMX5" s="132"/>
      <c r="UMY5" s="132"/>
      <c r="UMZ5" s="132"/>
      <c r="UNA5" s="132"/>
      <c r="UNB5" s="132"/>
      <c r="UNC5" s="132"/>
      <c r="UND5" s="132"/>
      <c r="UNE5" s="132"/>
      <c r="UNF5" s="132"/>
      <c r="UNG5" s="132"/>
      <c r="UNH5" s="132"/>
      <c r="UNI5" s="132"/>
      <c r="UNJ5" s="132"/>
      <c r="UNK5" s="133"/>
      <c r="UNL5" s="133"/>
      <c r="UNM5" s="133"/>
      <c r="UNN5" s="133"/>
      <c r="UNO5" s="133"/>
      <c r="UNP5" s="133"/>
      <c r="UNQ5" s="133"/>
      <c r="UNR5" s="133"/>
      <c r="UNS5" s="133"/>
      <c r="UNT5" s="133"/>
      <c r="UNU5" s="133"/>
      <c r="UNV5" s="133"/>
      <c r="UNW5" s="133"/>
      <c r="UNX5" s="133"/>
      <c r="UNY5" s="133"/>
      <c r="UNZ5" s="133"/>
      <c r="UOA5" s="133"/>
      <c r="UOB5" s="133"/>
      <c r="UOC5" s="133"/>
      <c r="UOD5" s="133"/>
      <c r="UOE5" s="132"/>
      <c r="UOF5" s="132"/>
      <c r="UOG5" s="132"/>
      <c r="UOH5" s="132"/>
      <c r="UOI5" s="132"/>
      <c r="UOJ5" s="132"/>
      <c r="UOK5" s="132"/>
      <c r="UOL5" s="132"/>
      <c r="UOM5" s="132"/>
      <c r="UON5" s="132"/>
      <c r="UOO5" s="132"/>
      <c r="UOP5" s="132"/>
      <c r="UOQ5" s="132"/>
      <c r="UOR5" s="132"/>
      <c r="UOS5" s="132"/>
      <c r="UOT5" s="132"/>
      <c r="UOU5" s="132"/>
      <c r="UOV5" s="132"/>
      <c r="UOW5" s="133"/>
      <c r="UOX5" s="133"/>
      <c r="UOY5" s="133"/>
      <c r="UOZ5" s="133"/>
      <c r="UPA5" s="133"/>
      <c r="UPB5" s="133"/>
      <c r="UPC5" s="133"/>
      <c r="UPD5" s="133"/>
      <c r="UPE5" s="133"/>
      <c r="UPF5" s="133"/>
      <c r="UPG5" s="133"/>
      <c r="UPH5" s="133"/>
      <c r="UPI5" s="133"/>
      <c r="UPJ5" s="133"/>
      <c r="UPK5" s="133"/>
      <c r="UPL5" s="133"/>
      <c r="UPM5" s="133"/>
      <c r="UPN5" s="133"/>
      <c r="UPO5" s="133"/>
      <c r="UPP5" s="133"/>
      <c r="UPQ5" s="132"/>
      <c r="UPR5" s="132"/>
      <c r="UPS5" s="132"/>
      <c r="UPT5" s="132"/>
      <c r="UPU5" s="132"/>
      <c r="UPV5" s="132"/>
      <c r="UPW5" s="132"/>
      <c r="UPX5" s="132"/>
      <c r="UPY5" s="132"/>
      <c r="UPZ5" s="132"/>
      <c r="UQA5" s="132"/>
      <c r="UQB5" s="132"/>
      <c r="UQC5" s="132"/>
      <c r="UQD5" s="132"/>
      <c r="UQE5" s="132"/>
      <c r="UQF5" s="132"/>
      <c r="UQG5" s="132"/>
      <c r="UQH5" s="132"/>
      <c r="UQI5" s="133"/>
      <c r="UQJ5" s="133"/>
      <c r="UQK5" s="133"/>
      <c r="UQL5" s="133"/>
      <c r="UQM5" s="133"/>
      <c r="UQN5" s="133"/>
      <c r="UQO5" s="133"/>
      <c r="UQP5" s="133"/>
      <c r="UQQ5" s="133"/>
      <c r="UQR5" s="133"/>
      <c r="UQS5" s="133"/>
      <c r="UQT5" s="133"/>
      <c r="UQU5" s="133"/>
      <c r="UQV5" s="133"/>
      <c r="UQW5" s="133"/>
      <c r="UQX5" s="133"/>
      <c r="UQY5" s="133"/>
      <c r="UQZ5" s="133"/>
      <c r="URA5" s="133"/>
      <c r="URB5" s="133"/>
      <c r="URC5" s="132"/>
      <c r="URD5" s="132"/>
      <c r="URE5" s="132"/>
      <c r="URF5" s="132"/>
      <c r="URG5" s="132"/>
      <c r="URH5" s="132"/>
      <c r="URI5" s="132"/>
      <c r="URJ5" s="132"/>
      <c r="URK5" s="132"/>
      <c r="URL5" s="132"/>
      <c r="URM5" s="132"/>
      <c r="URN5" s="132"/>
      <c r="URO5" s="132"/>
      <c r="URP5" s="132"/>
      <c r="URQ5" s="132"/>
      <c r="URR5" s="132"/>
      <c r="URS5" s="132"/>
      <c r="URT5" s="132"/>
      <c r="URU5" s="133"/>
      <c r="URV5" s="133"/>
      <c r="URW5" s="133"/>
      <c r="URX5" s="133"/>
      <c r="URY5" s="133"/>
      <c r="URZ5" s="133"/>
      <c r="USA5" s="133"/>
      <c r="USB5" s="133"/>
      <c r="USC5" s="133"/>
      <c r="USD5" s="133"/>
      <c r="USE5" s="133"/>
      <c r="USF5" s="133"/>
      <c r="USG5" s="133"/>
      <c r="USH5" s="133"/>
      <c r="USI5" s="133"/>
      <c r="USJ5" s="133"/>
      <c r="USK5" s="133"/>
      <c r="USL5" s="133"/>
      <c r="USM5" s="133"/>
      <c r="USN5" s="133"/>
      <c r="USO5" s="132"/>
      <c r="USP5" s="132"/>
      <c r="USQ5" s="132"/>
      <c r="USR5" s="132"/>
      <c r="USS5" s="132"/>
      <c r="UST5" s="132"/>
      <c r="USU5" s="132"/>
      <c r="USV5" s="132"/>
      <c r="USW5" s="132"/>
      <c r="USX5" s="132"/>
      <c r="USY5" s="132"/>
      <c r="USZ5" s="132"/>
      <c r="UTA5" s="132"/>
      <c r="UTB5" s="132"/>
      <c r="UTC5" s="132"/>
      <c r="UTD5" s="132"/>
      <c r="UTE5" s="132"/>
      <c r="UTF5" s="132"/>
      <c r="UTG5" s="133"/>
      <c r="UTH5" s="133"/>
      <c r="UTI5" s="133"/>
      <c r="UTJ5" s="133"/>
      <c r="UTK5" s="133"/>
      <c r="UTL5" s="133"/>
      <c r="UTM5" s="133"/>
      <c r="UTN5" s="133"/>
      <c r="UTO5" s="133"/>
      <c r="UTP5" s="133"/>
      <c r="UTQ5" s="133"/>
      <c r="UTR5" s="133"/>
      <c r="UTS5" s="133"/>
      <c r="UTT5" s="133"/>
      <c r="UTU5" s="133"/>
      <c r="UTV5" s="133"/>
      <c r="UTW5" s="133"/>
      <c r="UTX5" s="133"/>
      <c r="UTY5" s="133"/>
      <c r="UTZ5" s="133"/>
      <c r="UUA5" s="132"/>
      <c r="UUB5" s="132"/>
      <c r="UUC5" s="132"/>
      <c r="UUD5" s="132"/>
      <c r="UUE5" s="132"/>
      <c r="UUF5" s="132"/>
      <c r="UUG5" s="132"/>
      <c r="UUH5" s="132"/>
      <c r="UUI5" s="132"/>
      <c r="UUJ5" s="132"/>
      <c r="UUK5" s="132"/>
      <c r="UUL5" s="132"/>
      <c r="UUM5" s="132"/>
      <c r="UUN5" s="132"/>
      <c r="UUO5" s="132"/>
      <c r="UUP5" s="132"/>
      <c r="UUQ5" s="132"/>
      <c r="UUR5" s="132"/>
      <c r="UUS5" s="133"/>
      <c r="UUT5" s="133"/>
      <c r="UUU5" s="133"/>
      <c r="UUV5" s="133"/>
      <c r="UUW5" s="133"/>
      <c r="UUX5" s="133"/>
      <c r="UUY5" s="133"/>
      <c r="UUZ5" s="133"/>
      <c r="UVA5" s="133"/>
      <c r="UVB5" s="133"/>
      <c r="UVC5" s="133"/>
      <c r="UVD5" s="133"/>
      <c r="UVE5" s="133"/>
      <c r="UVF5" s="133"/>
      <c r="UVG5" s="133"/>
      <c r="UVH5" s="133"/>
      <c r="UVI5" s="133"/>
      <c r="UVJ5" s="133"/>
      <c r="UVK5" s="133"/>
      <c r="UVL5" s="133"/>
      <c r="UVM5" s="132"/>
      <c r="UVN5" s="132"/>
      <c r="UVO5" s="132"/>
      <c r="UVP5" s="132"/>
      <c r="UVQ5" s="132"/>
      <c r="UVR5" s="132"/>
      <c r="UVS5" s="132"/>
      <c r="UVT5" s="132"/>
      <c r="UVU5" s="132"/>
      <c r="UVV5" s="132"/>
      <c r="UVW5" s="132"/>
      <c r="UVX5" s="132"/>
      <c r="UVY5" s="132"/>
      <c r="UVZ5" s="132"/>
      <c r="UWA5" s="132"/>
      <c r="UWB5" s="132"/>
      <c r="UWC5" s="132"/>
      <c r="UWD5" s="132"/>
      <c r="UWE5" s="133"/>
      <c r="UWF5" s="133"/>
      <c r="UWG5" s="133"/>
      <c r="UWH5" s="133"/>
      <c r="UWI5" s="133"/>
      <c r="UWJ5" s="133"/>
      <c r="UWK5" s="133"/>
      <c r="UWL5" s="133"/>
      <c r="UWM5" s="133"/>
      <c r="UWN5" s="133"/>
      <c r="UWO5" s="133"/>
      <c r="UWP5" s="133"/>
      <c r="UWQ5" s="133"/>
      <c r="UWR5" s="133"/>
      <c r="UWS5" s="133"/>
      <c r="UWT5" s="133"/>
      <c r="UWU5" s="133"/>
      <c r="UWV5" s="133"/>
      <c r="UWW5" s="133"/>
      <c r="UWX5" s="133"/>
      <c r="UWY5" s="132"/>
      <c r="UWZ5" s="132"/>
      <c r="UXA5" s="132"/>
      <c r="UXB5" s="132"/>
      <c r="UXC5" s="132"/>
      <c r="UXD5" s="132"/>
      <c r="UXE5" s="132"/>
      <c r="UXF5" s="132"/>
      <c r="UXG5" s="132"/>
      <c r="UXH5" s="132"/>
      <c r="UXI5" s="132"/>
      <c r="UXJ5" s="132"/>
      <c r="UXK5" s="132"/>
      <c r="UXL5" s="132"/>
      <c r="UXM5" s="132"/>
      <c r="UXN5" s="132"/>
      <c r="UXO5" s="132"/>
      <c r="UXP5" s="132"/>
      <c r="UXQ5" s="133"/>
      <c r="UXR5" s="133"/>
      <c r="UXS5" s="133"/>
      <c r="UXT5" s="133"/>
      <c r="UXU5" s="133"/>
      <c r="UXV5" s="133"/>
      <c r="UXW5" s="133"/>
      <c r="UXX5" s="133"/>
      <c r="UXY5" s="133"/>
      <c r="UXZ5" s="133"/>
      <c r="UYA5" s="133"/>
      <c r="UYB5" s="133"/>
      <c r="UYC5" s="133"/>
      <c r="UYD5" s="133"/>
      <c r="UYE5" s="133"/>
      <c r="UYF5" s="133"/>
      <c r="UYG5" s="133"/>
      <c r="UYH5" s="133"/>
      <c r="UYI5" s="133"/>
      <c r="UYJ5" s="133"/>
      <c r="UYK5" s="132"/>
      <c r="UYL5" s="132"/>
      <c r="UYM5" s="132"/>
      <c r="UYN5" s="132"/>
      <c r="UYO5" s="132"/>
      <c r="UYP5" s="132"/>
      <c r="UYQ5" s="132"/>
      <c r="UYR5" s="132"/>
      <c r="UYS5" s="132"/>
      <c r="UYT5" s="132"/>
      <c r="UYU5" s="132"/>
      <c r="UYV5" s="132"/>
      <c r="UYW5" s="132"/>
      <c r="UYX5" s="132"/>
      <c r="UYY5" s="132"/>
      <c r="UYZ5" s="132"/>
      <c r="UZA5" s="132"/>
      <c r="UZB5" s="132"/>
      <c r="UZC5" s="133"/>
      <c r="UZD5" s="133"/>
      <c r="UZE5" s="133"/>
      <c r="UZF5" s="133"/>
      <c r="UZG5" s="133"/>
      <c r="UZH5" s="133"/>
      <c r="UZI5" s="133"/>
      <c r="UZJ5" s="133"/>
      <c r="UZK5" s="133"/>
      <c r="UZL5" s="133"/>
      <c r="UZM5" s="133"/>
      <c r="UZN5" s="133"/>
      <c r="UZO5" s="133"/>
      <c r="UZP5" s="133"/>
      <c r="UZQ5" s="133"/>
      <c r="UZR5" s="133"/>
      <c r="UZS5" s="133"/>
      <c r="UZT5" s="133"/>
      <c r="UZU5" s="133"/>
      <c r="UZV5" s="133"/>
      <c r="UZW5" s="132"/>
      <c r="UZX5" s="132"/>
      <c r="UZY5" s="132"/>
      <c r="UZZ5" s="132"/>
      <c r="VAA5" s="132"/>
      <c r="VAB5" s="132"/>
      <c r="VAC5" s="132"/>
      <c r="VAD5" s="132"/>
      <c r="VAE5" s="132"/>
      <c r="VAF5" s="132"/>
      <c r="VAG5" s="132"/>
      <c r="VAH5" s="132"/>
      <c r="VAI5" s="132"/>
      <c r="VAJ5" s="132"/>
      <c r="VAK5" s="132"/>
      <c r="VAL5" s="132"/>
      <c r="VAM5" s="132"/>
      <c r="VAN5" s="132"/>
      <c r="VAO5" s="133"/>
      <c r="VAP5" s="133"/>
      <c r="VAQ5" s="133"/>
      <c r="VAR5" s="133"/>
      <c r="VAS5" s="133"/>
      <c r="VAT5" s="133"/>
      <c r="VAU5" s="133"/>
      <c r="VAV5" s="133"/>
      <c r="VAW5" s="133"/>
      <c r="VAX5" s="133"/>
      <c r="VAY5" s="133"/>
      <c r="VAZ5" s="133"/>
      <c r="VBA5" s="133"/>
      <c r="VBB5" s="133"/>
      <c r="VBC5" s="133"/>
      <c r="VBD5" s="133"/>
      <c r="VBE5" s="133"/>
      <c r="VBF5" s="133"/>
      <c r="VBG5" s="133"/>
      <c r="VBH5" s="133"/>
      <c r="VBI5" s="132"/>
      <c r="VBJ5" s="132"/>
      <c r="VBK5" s="132"/>
      <c r="VBL5" s="132"/>
      <c r="VBM5" s="132"/>
      <c r="VBN5" s="132"/>
      <c r="VBO5" s="132"/>
      <c r="VBP5" s="132"/>
      <c r="VBQ5" s="132"/>
      <c r="VBR5" s="132"/>
      <c r="VBS5" s="132"/>
      <c r="VBT5" s="132"/>
      <c r="VBU5" s="132"/>
      <c r="VBV5" s="132"/>
      <c r="VBW5" s="132"/>
      <c r="VBX5" s="132"/>
      <c r="VBY5" s="132"/>
      <c r="VBZ5" s="132"/>
      <c r="VCA5" s="133"/>
      <c r="VCB5" s="133"/>
      <c r="VCC5" s="133"/>
      <c r="VCD5" s="133"/>
      <c r="VCE5" s="133"/>
      <c r="VCF5" s="133"/>
      <c r="VCG5" s="133"/>
      <c r="VCH5" s="133"/>
      <c r="VCI5" s="133"/>
      <c r="VCJ5" s="133"/>
      <c r="VCK5" s="133"/>
      <c r="VCL5" s="133"/>
      <c r="VCM5" s="133"/>
      <c r="VCN5" s="133"/>
      <c r="VCO5" s="133"/>
      <c r="VCP5" s="133"/>
      <c r="VCQ5" s="133"/>
      <c r="VCR5" s="133"/>
      <c r="VCS5" s="133"/>
      <c r="VCT5" s="133"/>
      <c r="VCU5" s="132"/>
      <c r="VCV5" s="132"/>
      <c r="VCW5" s="132"/>
      <c r="VCX5" s="132"/>
      <c r="VCY5" s="132"/>
      <c r="VCZ5" s="132"/>
      <c r="VDA5" s="132"/>
      <c r="VDB5" s="132"/>
      <c r="VDC5" s="132"/>
      <c r="VDD5" s="132"/>
      <c r="VDE5" s="132"/>
      <c r="VDF5" s="132"/>
      <c r="VDG5" s="132"/>
      <c r="VDH5" s="132"/>
      <c r="VDI5" s="132"/>
      <c r="VDJ5" s="132"/>
      <c r="VDK5" s="132"/>
      <c r="VDL5" s="132"/>
      <c r="VDM5" s="133"/>
      <c r="VDN5" s="133"/>
      <c r="VDO5" s="133"/>
      <c r="VDP5" s="133"/>
      <c r="VDQ5" s="133"/>
      <c r="VDR5" s="133"/>
      <c r="VDS5" s="133"/>
      <c r="VDT5" s="133"/>
      <c r="VDU5" s="133"/>
      <c r="VDV5" s="133"/>
      <c r="VDW5" s="133"/>
      <c r="VDX5" s="133"/>
      <c r="VDY5" s="133"/>
      <c r="VDZ5" s="133"/>
      <c r="VEA5" s="133"/>
      <c r="VEB5" s="133"/>
      <c r="VEC5" s="133"/>
      <c r="VED5" s="133"/>
      <c r="VEE5" s="133"/>
      <c r="VEF5" s="133"/>
      <c r="VEG5" s="132"/>
      <c r="VEH5" s="132"/>
      <c r="VEI5" s="132"/>
      <c r="VEJ5" s="132"/>
      <c r="VEK5" s="132"/>
      <c r="VEL5" s="132"/>
      <c r="VEM5" s="132"/>
      <c r="VEN5" s="132"/>
      <c r="VEO5" s="132"/>
      <c r="VEP5" s="132"/>
      <c r="VEQ5" s="132"/>
      <c r="VER5" s="132"/>
      <c r="VES5" s="132"/>
      <c r="VET5" s="132"/>
      <c r="VEU5" s="132"/>
      <c r="VEV5" s="132"/>
      <c r="VEW5" s="132"/>
      <c r="VEX5" s="132"/>
      <c r="VEY5" s="133"/>
      <c r="VEZ5" s="133"/>
      <c r="VFA5" s="133"/>
      <c r="VFB5" s="133"/>
      <c r="VFC5" s="133"/>
      <c r="VFD5" s="133"/>
      <c r="VFE5" s="133"/>
      <c r="VFF5" s="133"/>
      <c r="VFG5" s="133"/>
      <c r="VFH5" s="133"/>
      <c r="VFI5" s="133"/>
      <c r="VFJ5" s="133"/>
      <c r="VFK5" s="133"/>
      <c r="VFL5" s="133"/>
      <c r="VFM5" s="133"/>
      <c r="VFN5" s="133"/>
      <c r="VFO5" s="133"/>
      <c r="VFP5" s="133"/>
      <c r="VFQ5" s="133"/>
      <c r="VFR5" s="133"/>
      <c r="VFS5" s="132"/>
      <c r="VFT5" s="132"/>
      <c r="VFU5" s="132"/>
      <c r="VFV5" s="132"/>
      <c r="VFW5" s="132"/>
      <c r="VFX5" s="132"/>
      <c r="VFY5" s="132"/>
      <c r="VFZ5" s="132"/>
      <c r="VGA5" s="132"/>
      <c r="VGB5" s="132"/>
      <c r="VGC5" s="132"/>
      <c r="VGD5" s="132"/>
      <c r="VGE5" s="132"/>
      <c r="VGF5" s="132"/>
      <c r="VGG5" s="132"/>
      <c r="VGH5" s="132"/>
      <c r="VGI5" s="132"/>
      <c r="VGJ5" s="132"/>
      <c r="VGK5" s="133"/>
      <c r="VGL5" s="133"/>
      <c r="VGM5" s="133"/>
      <c r="VGN5" s="133"/>
      <c r="VGO5" s="133"/>
      <c r="VGP5" s="133"/>
      <c r="VGQ5" s="133"/>
      <c r="VGR5" s="133"/>
      <c r="VGS5" s="133"/>
      <c r="VGT5" s="133"/>
      <c r="VGU5" s="133"/>
      <c r="VGV5" s="133"/>
      <c r="VGW5" s="133"/>
      <c r="VGX5" s="133"/>
      <c r="VGY5" s="133"/>
      <c r="VGZ5" s="133"/>
      <c r="VHA5" s="133"/>
      <c r="VHB5" s="133"/>
      <c r="VHC5" s="133"/>
      <c r="VHD5" s="133"/>
      <c r="VHE5" s="132"/>
      <c r="VHF5" s="132"/>
      <c r="VHG5" s="132"/>
      <c r="VHH5" s="132"/>
      <c r="VHI5" s="132"/>
      <c r="VHJ5" s="132"/>
      <c r="VHK5" s="132"/>
      <c r="VHL5" s="132"/>
      <c r="VHM5" s="132"/>
      <c r="VHN5" s="132"/>
      <c r="VHO5" s="132"/>
      <c r="VHP5" s="132"/>
      <c r="VHQ5" s="132"/>
      <c r="VHR5" s="132"/>
      <c r="VHS5" s="132"/>
      <c r="VHT5" s="132"/>
      <c r="VHU5" s="132"/>
      <c r="VHV5" s="132"/>
      <c r="VHW5" s="133"/>
      <c r="VHX5" s="133"/>
      <c r="VHY5" s="133"/>
      <c r="VHZ5" s="133"/>
      <c r="VIA5" s="133"/>
      <c r="VIB5" s="133"/>
      <c r="VIC5" s="133"/>
      <c r="VID5" s="133"/>
      <c r="VIE5" s="133"/>
      <c r="VIF5" s="133"/>
      <c r="VIG5" s="133"/>
      <c r="VIH5" s="133"/>
      <c r="VII5" s="133"/>
      <c r="VIJ5" s="133"/>
      <c r="VIK5" s="133"/>
      <c r="VIL5" s="133"/>
      <c r="VIM5" s="133"/>
      <c r="VIN5" s="133"/>
      <c r="VIO5" s="133"/>
      <c r="VIP5" s="133"/>
      <c r="VIQ5" s="132"/>
      <c r="VIR5" s="132"/>
      <c r="VIS5" s="132"/>
      <c r="VIT5" s="132"/>
      <c r="VIU5" s="132"/>
      <c r="VIV5" s="132"/>
      <c r="VIW5" s="132"/>
      <c r="VIX5" s="132"/>
      <c r="VIY5" s="132"/>
      <c r="VIZ5" s="132"/>
      <c r="VJA5" s="132"/>
      <c r="VJB5" s="132"/>
      <c r="VJC5" s="132"/>
      <c r="VJD5" s="132"/>
      <c r="VJE5" s="132"/>
      <c r="VJF5" s="132"/>
      <c r="VJG5" s="132"/>
      <c r="VJH5" s="132"/>
      <c r="VJI5" s="133"/>
      <c r="VJJ5" s="133"/>
      <c r="VJK5" s="133"/>
      <c r="VJL5" s="133"/>
      <c r="VJM5" s="133"/>
      <c r="VJN5" s="133"/>
      <c r="VJO5" s="133"/>
      <c r="VJP5" s="133"/>
      <c r="VJQ5" s="133"/>
      <c r="VJR5" s="133"/>
      <c r="VJS5" s="133"/>
      <c r="VJT5" s="133"/>
      <c r="VJU5" s="133"/>
      <c r="VJV5" s="133"/>
      <c r="VJW5" s="133"/>
      <c r="VJX5" s="133"/>
      <c r="VJY5" s="133"/>
      <c r="VJZ5" s="133"/>
      <c r="VKA5" s="133"/>
      <c r="VKB5" s="133"/>
      <c r="VKC5" s="132"/>
      <c r="VKD5" s="132"/>
      <c r="VKE5" s="132"/>
      <c r="VKF5" s="132"/>
      <c r="VKG5" s="132"/>
      <c r="VKH5" s="132"/>
      <c r="VKI5" s="132"/>
      <c r="VKJ5" s="132"/>
      <c r="VKK5" s="132"/>
      <c r="VKL5" s="132"/>
      <c r="VKM5" s="132"/>
      <c r="VKN5" s="132"/>
      <c r="VKO5" s="132"/>
      <c r="VKP5" s="132"/>
      <c r="VKQ5" s="132"/>
      <c r="VKR5" s="132"/>
      <c r="VKS5" s="132"/>
      <c r="VKT5" s="132"/>
      <c r="VKU5" s="133"/>
      <c r="VKV5" s="133"/>
      <c r="VKW5" s="133"/>
      <c r="VKX5" s="133"/>
      <c r="VKY5" s="133"/>
      <c r="VKZ5" s="133"/>
      <c r="VLA5" s="133"/>
      <c r="VLB5" s="133"/>
      <c r="VLC5" s="133"/>
      <c r="VLD5" s="133"/>
      <c r="VLE5" s="133"/>
      <c r="VLF5" s="133"/>
      <c r="VLG5" s="133"/>
      <c r="VLH5" s="133"/>
      <c r="VLI5" s="133"/>
      <c r="VLJ5" s="133"/>
      <c r="VLK5" s="133"/>
      <c r="VLL5" s="133"/>
      <c r="VLM5" s="133"/>
      <c r="VLN5" s="133"/>
      <c r="VLO5" s="132"/>
      <c r="VLP5" s="132"/>
      <c r="VLQ5" s="132"/>
      <c r="VLR5" s="132"/>
      <c r="VLS5" s="132"/>
      <c r="VLT5" s="132"/>
      <c r="VLU5" s="132"/>
      <c r="VLV5" s="132"/>
      <c r="VLW5" s="132"/>
      <c r="VLX5" s="132"/>
      <c r="VLY5" s="132"/>
      <c r="VLZ5" s="132"/>
      <c r="VMA5" s="132"/>
      <c r="VMB5" s="132"/>
      <c r="VMC5" s="132"/>
      <c r="VMD5" s="132"/>
      <c r="VME5" s="132"/>
      <c r="VMF5" s="132"/>
      <c r="VMG5" s="133"/>
      <c r="VMH5" s="133"/>
      <c r="VMI5" s="133"/>
      <c r="VMJ5" s="133"/>
      <c r="VMK5" s="133"/>
      <c r="VML5" s="133"/>
      <c r="VMM5" s="133"/>
      <c r="VMN5" s="133"/>
      <c r="VMO5" s="133"/>
      <c r="VMP5" s="133"/>
      <c r="VMQ5" s="133"/>
      <c r="VMR5" s="133"/>
      <c r="VMS5" s="133"/>
      <c r="VMT5" s="133"/>
      <c r="VMU5" s="133"/>
      <c r="VMV5" s="133"/>
      <c r="VMW5" s="133"/>
      <c r="VMX5" s="133"/>
      <c r="VMY5" s="133"/>
      <c r="VMZ5" s="133"/>
      <c r="VNA5" s="132"/>
      <c r="VNB5" s="132"/>
      <c r="VNC5" s="132"/>
      <c r="VND5" s="132"/>
      <c r="VNE5" s="132"/>
      <c r="VNF5" s="132"/>
      <c r="VNG5" s="132"/>
      <c r="VNH5" s="132"/>
      <c r="VNI5" s="132"/>
      <c r="VNJ5" s="132"/>
      <c r="VNK5" s="132"/>
      <c r="VNL5" s="132"/>
      <c r="VNM5" s="132"/>
      <c r="VNN5" s="132"/>
      <c r="VNO5" s="132"/>
      <c r="VNP5" s="132"/>
      <c r="VNQ5" s="132"/>
      <c r="VNR5" s="132"/>
      <c r="VNS5" s="133"/>
      <c r="VNT5" s="133"/>
      <c r="VNU5" s="133"/>
      <c r="VNV5" s="133"/>
      <c r="VNW5" s="133"/>
      <c r="VNX5" s="133"/>
      <c r="VNY5" s="133"/>
      <c r="VNZ5" s="133"/>
      <c r="VOA5" s="133"/>
      <c r="VOB5" s="133"/>
      <c r="VOC5" s="133"/>
      <c r="VOD5" s="133"/>
      <c r="VOE5" s="133"/>
      <c r="VOF5" s="133"/>
      <c r="VOG5" s="133"/>
      <c r="VOH5" s="133"/>
      <c r="VOI5" s="133"/>
      <c r="VOJ5" s="133"/>
      <c r="VOK5" s="133"/>
      <c r="VOL5" s="133"/>
      <c r="VOM5" s="132"/>
      <c r="VON5" s="132"/>
      <c r="VOO5" s="132"/>
      <c r="VOP5" s="132"/>
      <c r="VOQ5" s="132"/>
      <c r="VOR5" s="132"/>
      <c r="VOS5" s="132"/>
      <c r="VOT5" s="132"/>
      <c r="VOU5" s="132"/>
      <c r="VOV5" s="132"/>
      <c r="VOW5" s="132"/>
      <c r="VOX5" s="132"/>
      <c r="VOY5" s="132"/>
      <c r="VOZ5" s="132"/>
      <c r="VPA5" s="132"/>
      <c r="VPB5" s="132"/>
      <c r="VPC5" s="132"/>
      <c r="VPD5" s="132"/>
      <c r="VPE5" s="133"/>
      <c r="VPF5" s="133"/>
      <c r="VPG5" s="133"/>
      <c r="VPH5" s="133"/>
      <c r="VPI5" s="133"/>
      <c r="VPJ5" s="133"/>
      <c r="VPK5" s="133"/>
      <c r="VPL5" s="133"/>
      <c r="VPM5" s="133"/>
      <c r="VPN5" s="133"/>
      <c r="VPO5" s="133"/>
      <c r="VPP5" s="133"/>
      <c r="VPQ5" s="133"/>
      <c r="VPR5" s="133"/>
      <c r="VPS5" s="133"/>
      <c r="VPT5" s="133"/>
      <c r="VPU5" s="133"/>
      <c r="VPV5" s="133"/>
      <c r="VPW5" s="133"/>
      <c r="VPX5" s="133"/>
      <c r="VPY5" s="132"/>
      <c r="VPZ5" s="132"/>
      <c r="VQA5" s="132"/>
      <c r="VQB5" s="132"/>
      <c r="VQC5" s="132"/>
      <c r="VQD5" s="132"/>
      <c r="VQE5" s="132"/>
      <c r="VQF5" s="132"/>
      <c r="VQG5" s="132"/>
      <c r="VQH5" s="132"/>
      <c r="VQI5" s="132"/>
      <c r="VQJ5" s="132"/>
      <c r="VQK5" s="132"/>
      <c r="VQL5" s="132"/>
      <c r="VQM5" s="132"/>
      <c r="VQN5" s="132"/>
      <c r="VQO5" s="132"/>
      <c r="VQP5" s="132"/>
      <c r="VQQ5" s="133"/>
      <c r="VQR5" s="133"/>
      <c r="VQS5" s="133"/>
      <c r="VQT5" s="133"/>
      <c r="VQU5" s="133"/>
      <c r="VQV5" s="133"/>
      <c r="VQW5" s="133"/>
      <c r="VQX5" s="133"/>
      <c r="VQY5" s="133"/>
      <c r="VQZ5" s="133"/>
      <c r="VRA5" s="133"/>
      <c r="VRB5" s="133"/>
      <c r="VRC5" s="133"/>
      <c r="VRD5" s="133"/>
      <c r="VRE5" s="133"/>
      <c r="VRF5" s="133"/>
      <c r="VRG5" s="133"/>
      <c r="VRH5" s="133"/>
      <c r="VRI5" s="133"/>
      <c r="VRJ5" s="133"/>
      <c r="VRK5" s="132"/>
      <c r="VRL5" s="132"/>
      <c r="VRM5" s="132"/>
      <c r="VRN5" s="132"/>
      <c r="VRO5" s="132"/>
      <c r="VRP5" s="132"/>
      <c r="VRQ5" s="132"/>
      <c r="VRR5" s="132"/>
      <c r="VRS5" s="132"/>
      <c r="VRT5" s="132"/>
      <c r="VRU5" s="132"/>
      <c r="VRV5" s="132"/>
      <c r="VRW5" s="132"/>
      <c r="VRX5" s="132"/>
      <c r="VRY5" s="132"/>
      <c r="VRZ5" s="132"/>
      <c r="VSA5" s="132"/>
      <c r="VSB5" s="132"/>
      <c r="VSC5" s="133"/>
      <c r="VSD5" s="133"/>
      <c r="VSE5" s="133"/>
      <c r="VSF5" s="133"/>
      <c r="VSG5" s="133"/>
      <c r="VSH5" s="133"/>
      <c r="VSI5" s="133"/>
      <c r="VSJ5" s="133"/>
      <c r="VSK5" s="133"/>
      <c r="VSL5" s="133"/>
      <c r="VSM5" s="133"/>
      <c r="VSN5" s="133"/>
      <c r="VSO5" s="133"/>
      <c r="VSP5" s="133"/>
      <c r="VSQ5" s="133"/>
      <c r="VSR5" s="133"/>
      <c r="VSS5" s="133"/>
      <c r="VST5" s="133"/>
      <c r="VSU5" s="133"/>
      <c r="VSV5" s="133"/>
      <c r="VSW5" s="132"/>
      <c r="VSX5" s="132"/>
      <c r="VSY5" s="132"/>
      <c r="VSZ5" s="132"/>
      <c r="VTA5" s="132"/>
      <c r="VTB5" s="132"/>
      <c r="VTC5" s="132"/>
      <c r="VTD5" s="132"/>
      <c r="VTE5" s="132"/>
      <c r="VTF5" s="132"/>
      <c r="VTG5" s="132"/>
      <c r="VTH5" s="132"/>
      <c r="VTI5" s="132"/>
      <c r="VTJ5" s="132"/>
      <c r="VTK5" s="132"/>
      <c r="VTL5" s="132"/>
      <c r="VTM5" s="132"/>
      <c r="VTN5" s="132"/>
      <c r="VTO5" s="133"/>
      <c r="VTP5" s="133"/>
      <c r="VTQ5" s="133"/>
      <c r="VTR5" s="133"/>
      <c r="VTS5" s="133"/>
      <c r="VTT5" s="133"/>
      <c r="VTU5" s="133"/>
      <c r="VTV5" s="133"/>
      <c r="VTW5" s="133"/>
      <c r="VTX5" s="133"/>
      <c r="VTY5" s="133"/>
      <c r="VTZ5" s="133"/>
      <c r="VUA5" s="133"/>
      <c r="VUB5" s="133"/>
      <c r="VUC5" s="133"/>
      <c r="VUD5" s="133"/>
      <c r="VUE5" s="133"/>
      <c r="VUF5" s="133"/>
      <c r="VUG5" s="133"/>
      <c r="VUH5" s="133"/>
      <c r="VUI5" s="132"/>
      <c r="VUJ5" s="132"/>
      <c r="VUK5" s="132"/>
      <c r="VUL5" s="132"/>
      <c r="VUM5" s="132"/>
      <c r="VUN5" s="132"/>
      <c r="VUO5" s="132"/>
      <c r="VUP5" s="132"/>
      <c r="VUQ5" s="132"/>
      <c r="VUR5" s="132"/>
      <c r="VUS5" s="132"/>
      <c r="VUT5" s="132"/>
      <c r="VUU5" s="132"/>
      <c r="VUV5" s="132"/>
      <c r="VUW5" s="132"/>
      <c r="VUX5" s="132"/>
      <c r="VUY5" s="132"/>
      <c r="VUZ5" s="132"/>
      <c r="VVA5" s="133"/>
      <c r="VVB5" s="133"/>
      <c r="VVC5" s="133"/>
      <c r="VVD5" s="133"/>
      <c r="VVE5" s="133"/>
      <c r="VVF5" s="133"/>
      <c r="VVG5" s="133"/>
      <c r="VVH5" s="133"/>
      <c r="VVI5" s="133"/>
      <c r="VVJ5" s="133"/>
      <c r="VVK5" s="133"/>
      <c r="VVL5" s="133"/>
      <c r="VVM5" s="133"/>
      <c r="VVN5" s="133"/>
      <c r="VVO5" s="133"/>
      <c r="VVP5" s="133"/>
      <c r="VVQ5" s="133"/>
      <c r="VVR5" s="133"/>
      <c r="VVS5" s="133"/>
      <c r="VVT5" s="133"/>
      <c r="VVU5" s="132"/>
      <c r="VVV5" s="132"/>
      <c r="VVW5" s="132"/>
      <c r="VVX5" s="132"/>
      <c r="VVY5" s="132"/>
      <c r="VVZ5" s="132"/>
      <c r="VWA5" s="132"/>
      <c r="VWB5" s="132"/>
      <c r="VWC5" s="132"/>
      <c r="VWD5" s="132"/>
      <c r="VWE5" s="132"/>
      <c r="VWF5" s="132"/>
      <c r="VWG5" s="132"/>
      <c r="VWH5" s="132"/>
      <c r="VWI5" s="132"/>
      <c r="VWJ5" s="132"/>
      <c r="VWK5" s="132"/>
      <c r="VWL5" s="132"/>
      <c r="VWM5" s="133"/>
      <c r="VWN5" s="133"/>
      <c r="VWO5" s="133"/>
      <c r="VWP5" s="133"/>
      <c r="VWQ5" s="133"/>
      <c r="VWR5" s="133"/>
      <c r="VWS5" s="133"/>
      <c r="VWT5" s="133"/>
      <c r="VWU5" s="133"/>
      <c r="VWV5" s="133"/>
      <c r="VWW5" s="133"/>
      <c r="VWX5" s="133"/>
      <c r="VWY5" s="133"/>
      <c r="VWZ5" s="133"/>
      <c r="VXA5" s="133"/>
      <c r="VXB5" s="133"/>
      <c r="VXC5" s="133"/>
      <c r="VXD5" s="133"/>
      <c r="VXE5" s="133"/>
      <c r="VXF5" s="133"/>
      <c r="VXG5" s="132"/>
      <c r="VXH5" s="132"/>
      <c r="VXI5" s="132"/>
      <c r="VXJ5" s="132"/>
      <c r="VXK5" s="132"/>
      <c r="VXL5" s="132"/>
      <c r="VXM5" s="132"/>
      <c r="VXN5" s="132"/>
      <c r="VXO5" s="132"/>
      <c r="VXP5" s="132"/>
      <c r="VXQ5" s="132"/>
      <c r="VXR5" s="132"/>
      <c r="VXS5" s="132"/>
      <c r="VXT5" s="132"/>
      <c r="VXU5" s="132"/>
      <c r="VXV5" s="132"/>
      <c r="VXW5" s="132"/>
      <c r="VXX5" s="132"/>
      <c r="VXY5" s="133"/>
      <c r="VXZ5" s="133"/>
      <c r="VYA5" s="133"/>
      <c r="VYB5" s="133"/>
      <c r="VYC5" s="133"/>
      <c r="VYD5" s="133"/>
      <c r="VYE5" s="133"/>
      <c r="VYF5" s="133"/>
      <c r="VYG5" s="133"/>
      <c r="VYH5" s="133"/>
      <c r="VYI5" s="133"/>
      <c r="VYJ5" s="133"/>
      <c r="VYK5" s="133"/>
      <c r="VYL5" s="133"/>
      <c r="VYM5" s="133"/>
      <c r="VYN5" s="133"/>
      <c r="VYO5" s="133"/>
      <c r="VYP5" s="133"/>
      <c r="VYQ5" s="133"/>
      <c r="VYR5" s="133"/>
      <c r="VYS5" s="132"/>
      <c r="VYT5" s="132"/>
      <c r="VYU5" s="132"/>
      <c r="VYV5" s="132"/>
      <c r="VYW5" s="132"/>
      <c r="VYX5" s="132"/>
      <c r="VYY5" s="132"/>
      <c r="VYZ5" s="132"/>
      <c r="VZA5" s="132"/>
      <c r="VZB5" s="132"/>
      <c r="VZC5" s="132"/>
      <c r="VZD5" s="132"/>
      <c r="VZE5" s="132"/>
      <c r="VZF5" s="132"/>
      <c r="VZG5" s="132"/>
      <c r="VZH5" s="132"/>
      <c r="VZI5" s="132"/>
      <c r="VZJ5" s="132"/>
      <c r="VZK5" s="133"/>
      <c r="VZL5" s="133"/>
      <c r="VZM5" s="133"/>
      <c r="VZN5" s="133"/>
      <c r="VZO5" s="133"/>
      <c r="VZP5" s="133"/>
      <c r="VZQ5" s="133"/>
      <c r="VZR5" s="133"/>
      <c r="VZS5" s="133"/>
      <c r="VZT5" s="133"/>
      <c r="VZU5" s="133"/>
      <c r="VZV5" s="133"/>
      <c r="VZW5" s="133"/>
      <c r="VZX5" s="133"/>
      <c r="VZY5" s="133"/>
      <c r="VZZ5" s="133"/>
      <c r="WAA5" s="133"/>
      <c r="WAB5" s="133"/>
      <c r="WAC5" s="133"/>
      <c r="WAD5" s="133"/>
      <c r="WAE5" s="132"/>
      <c r="WAF5" s="132"/>
      <c r="WAG5" s="132"/>
      <c r="WAH5" s="132"/>
      <c r="WAI5" s="132"/>
      <c r="WAJ5" s="132"/>
      <c r="WAK5" s="132"/>
      <c r="WAL5" s="132"/>
      <c r="WAM5" s="132"/>
      <c r="WAN5" s="132"/>
      <c r="WAO5" s="132"/>
      <c r="WAP5" s="132"/>
      <c r="WAQ5" s="132"/>
      <c r="WAR5" s="132"/>
      <c r="WAS5" s="132"/>
      <c r="WAT5" s="132"/>
      <c r="WAU5" s="132"/>
      <c r="WAV5" s="132"/>
      <c r="WAW5" s="133"/>
      <c r="WAX5" s="133"/>
      <c r="WAY5" s="133"/>
      <c r="WAZ5" s="133"/>
      <c r="WBA5" s="133"/>
      <c r="WBB5" s="133"/>
      <c r="WBC5" s="133"/>
      <c r="WBD5" s="133"/>
      <c r="WBE5" s="133"/>
      <c r="WBF5" s="133"/>
      <c r="WBG5" s="133"/>
      <c r="WBH5" s="133"/>
      <c r="WBI5" s="133"/>
      <c r="WBJ5" s="133"/>
      <c r="WBK5" s="133"/>
      <c r="WBL5" s="133"/>
      <c r="WBM5" s="133"/>
      <c r="WBN5" s="133"/>
      <c r="WBO5" s="133"/>
      <c r="WBP5" s="133"/>
      <c r="WBQ5" s="132"/>
      <c r="WBR5" s="132"/>
      <c r="WBS5" s="132"/>
      <c r="WBT5" s="132"/>
      <c r="WBU5" s="132"/>
      <c r="WBV5" s="132"/>
      <c r="WBW5" s="132"/>
      <c r="WBX5" s="132"/>
      <c r="WBY5" s="132"/>
      <c r="WBZ5" s="132"/>
      <c r="WCA5" s="132"/>
      <c r="WCB5" s="132"/>
      <c r="WCC5" s="132"/>
      <c r="WCD5" s="132"/>
      <c r="WCE5" s="132"/>
      <c r="WCF5" s="132"/>
      <c r="WCG5" s="132"/>
      <c r="WCH5" s="132"/>
      <c r="WCI5" s="133"/>
      <c r="WCJ5" s="133"/>
      <c r="WCK5" s="133"/>
      <c r="WCL5" s="133"/>
      <c r="WCM5" s="133"/>
      <c r="WCN5" s="133"/>
      <c r="WCO5" s="133"/>
      <c r="WCP5" s="133"/>
      <c r="WCQ5" s="133"/>
      <c r="WCR5" s="133"/>
      <c r="WCS5" s="133"/>
      <c r="WCT5" s="133"/>
      <c r="WCU5" s="133"/>
      <c r="WCV5" s="133"/>
      <c r="WCW5" s="133"/>
      <c r="WCX5" s="133"/>
      <c r="WCY5" s="133"/>
      <c r="WCZ5" s="133"/>
      <c r="WDA5" s="133"/>
      <c r="WDB5" s="133"/>
      <c r="WDC5" s="132"/>
      <c r="WDD5" s="132"/>
      <c r="WDE5" s="132"/>
      <c r="WDF5" s="132"/>
      <c r="WDG5" s="132"/>
      <c r="WDH5" s="132"/>
      <c r="WDI5" s="132"/>
      <c r="WDJ5" s="132"/>
      <c r="WDK5" s="132"/>
      <c r="WDL5" s="132"/>
      <c r="WDM5" s="132"/>
      <c r="WDN5" s="132"/>
      <c r="WDO5" s="132"/>
      <c r="WDP5" s="132"/>
      <c r="WDQ5" s="132"/>
      <c r="WDR5" s="132"/>
      <c r="WDS5" s="132"/>
      <c r="WDT5" s="132"/>
      <c r="WDU5" s="133"/>
      <c r="WDV5" s="133"/>
      <c r="WDW5" s="133"/>
      <c r="WDX5" s="133"/>
      <c r="WDY5" s="133"/>
      <c r="WDZ5" s="133"/>
      <c r="WEA5" s="133"/>
      <c r="WEB5" s="133"/>
      <c r="WEC5" s="133"/>
      <c r="WED5" s="133"/>
      <c r="WEE5" s="133"/>
      <c r="WEF5" s="133"/>
      <c r="WEG5" s="133"/>
      <c r="WEH5" s="133"/>
      <c r="WEI5" s="133"/>
      <c r="WEJ5" s="133"/>
      <c r="WEK5" s="133"/>
      <c r="WEL5" s="133"/>
      <c r="WEM5" s="133"/>
      <c r="WEN5" s="133"/>
      <c r="WEO5" s="132"/>
      <c r="WEP5" s="132"/>
      <c r="WEQ5" s="132"/>
      <c r="WER5" s="132"/>
      <c r="WES5" s="132"/>
      <c r="WET5" s="132"/>
      <c r="WEU5" s="132"/>
      <c r="WEV5" s="132"/>
      <c r="WEW5" s="132"/>
      <c r="WEX5" s="132"/>
      <c r="WEY5" s="132"/>
      <c r="WEZ5" s="132"/>
      <c r="WFA5" s="132"/>
      <c r="WFB5" s="132"/>
      <c r="WFC5" s="132"/>
      <c r="WFD5" s="132"/>
      <c r="WFE5" s="132"/>
      <c r="WFF5" s="132"/>
      <c r="WFG5" s="133"/>
      <c r="WFH5" s="133"/>
      <c r="WFI5" s="133"/>
      <c r="WFJ5" s="133"/>
      <c r="WFK5" s="133"/>
      <c r="WFL5" s="133"/>
      <c r="WFM5" s="133"/>
      <c r="WFN5" s="133"/>
      <c r="WFO5" s="133"/>
      <c r="WFP5" s="133"/>
      <c r="WFQ5" s="133"/>
      <c r="WFR5" s="133"/>
      <c r="WFS5" s="133"/>
      <c r="WFT5" s="133"/>
      <c r="WFU5" s="133"/>
      <c r="WFV5" s="133"/>
      <c r="WFW5" s="133"/>
      <c r="WFX5" s="133"/>
      <c r="WFY5" s="133"/>
      <c r="WFZ5" s="133"/>
      <c r="WGA5" s="132"/>
      <c r="WGB5" s="132"/>
      <c r="WGC5" s="132"/>
      <c r="WGD5" s="132"/>
      <c r="WGE5" s="132"/>
      <c r="WGF5" s="132"/>
      <c r="WGG5" s="132"/>
      <c r="WGH5" s="132"/>
      <c r="WGI5" s="132"/>
      <c r="WGJ5" s="132"/>
      <c r="WGK5" s="132"/>
      <c r="WGL5" s="132"/>
      <c r="WGM5" s="132"/>
      <c r="WGN5" s="132"/>
      <c r="WGO5" s="132"/>
      <c r="WGP5" s="132"/>
      <c r="WGQ5" s="132"/>
      <c r="WGR5" s="132"/>
      <c r="WGS5" s="133"/>
      <c r="WGT5" s="133"/>
      <c r="WGU5" s="133"/>
      <c r="WGV5" s="133"/>
      <c r="WGW5" s="133"/>
      <c r="WGX5" s="133"/>
      <c r="WGY5" s="133"/>
      <c r="WGZ5" s="133"/>
      <c r="WHA5" s="133"/>
      <c r="WHB5" s="133"/>
      <c r="WHC5" s="133"/>
      <c r="WHD5" s="133"/>
      <c r="WHE5" s="133"/>
      <c r="WHF5" s="133"/>
      <c r="WHG5" s="133"/>
      <c r="WHH5" s="133"/>
      <c r="WHI5" s="133"/>
      <c r="WHJ5" s="133"/>
      <c r="WHK5" s="133"/>
      <c r="WHL5" s="133"/>
      <c r="WHM5" s="132"/>
      <c r="WHN5" s="132"/>
      <c r="WHO5" s="132"/>
      <c r="WHP5" s="132"/>
      <c r="WHQ5" s="132"/>
      <c r="WHR5" s="132"/>
      <c r="WHS5" s="132"/>
      <c r="WHT5" s="132"/>
      <c r="WHU5" s="132"/>
      <c r="WHV5" s="132"/>
      <c r="WHW5" s="132"/>
      <c r="WHX5" s="132"/>
      <c r="WHY5" s="132"/>
      <c r="WHZ5" s="132"/>
      <c r="WIA5" s="132"/>
      <c r="WIB5" s="132"/>
      <c r="WIC5" s="132"/>
      <c r="WID5" s="132"/>
      <c r="WIE5" s="133"/>
      <c r="WIF5" s="133"/>
      <c r="WIG5" s="133"/>
      <c r="WIH5" s="133"/>
      <c r="WII5" s="133"/>
      <c r="WIJ5" s="133"/>
      <c r="WIK5" s="133"/>
      <c r="WIL5" s="133"/>
      <c r="WIM5" s="133"/>
      <c r="WIN5" s="133"/>
      <c r="WIO5" s="133"/>
      <c r="WIP5" s="133"/>
      <c r="WIQ5" s="133"/>
      <c r="WIR5" s="133"/>
      <c r="WIS5" s="133"/>
      <c r="WIT5" s="133"/>
      <c r="WIU5" s="133"/>
      <c r="WIV5" s="133"/>
      <c r="WIW5" s="133"/>
      <c r="WIX5" s="133"/>
      <c r="WIY5" s="132"/>
      <c r="WIZ5" s="132"/>
      <c r="WJA5" s="132"/>
      <c r="WJB5" s="132"/>
      <c r="WJC5" s="132"/>
      <c r="WJD5" s="132"/>
      <c r="WJE5" s="132"/>
      <c r="WJF5" s="132"/>
      <c r="WJG5" s="132"/>
      <c r="WJH5" s="132"/>
      <c r="WJI5" s="132"/>
      <c r="WJJ5" s="132"/>
      <c r="WJK5" s="132"/>
      <c r="WJL5" s="132"/>
      <c r="WJM5" s="132"/>
      <c r="WJN5" s="132"/>
      <c r="WJO5" s="132"/>
      <c r="WJP5" s="132"/>
      <c r="WJQ5" s="133"/>
      <c r="WJR5" s="133"/>
      <c r="WJS5" s="133"/>
      <c r="WJT5" s="133"/>
      <c r="WJU5" s="133"/>
      <c r="WJV5" s="133"/>
      <c r="WJW5" s="133"/>
      <c r="WJX5" s="133"/>
      <c r="WJY5" s="133"/>
      <c r="WJZ5" s="133"/>
      <c r="WKA5" s="133"/>
      <c r="WKB5" s="133"/>
      <c r="WKC5" s="133"/>
      <c r="WKD5" s="133"/>
      <c r="WKE5" s="133"/>
      <c r="WKF5" s="133"/>
      <c r="WKG5" s="133"/>
      <c r="WKH5" s="133"/>
      <c r="WKI5" s="133"/>
      <c r="WKJ5" s="133"/>
      <c r="WKK5" s="132"/>
      <c r="WKL5" s="132"/>
      <c r="WKM5" s="132"/>
      <c r="WKN5" s="132"/>
      <c r="WKO5" s="132"/>
      <c r="WKP5" s="132"/>
      <c r="WKQ5" s="132"/>
      <c r="WKR5" s="132"/>
      <c r="WKS5" s="132"/>
      <c r="WKT5" s="132"/>
      <c r="WKU5" s="132"/>
      <c r="WKV5" s="132"/>
      <c r="WKW5" s="132"/>
      <c r="WKX5" s="132"/>
      <c r="WKY5" s="132"/>
      <c r="WKZ5" s="132"/>
      <c r="WLA5" s="132"/>
      <c r="WLB5" s="132"/>
      <c r="WLC5" s="133"/>
      <c r="WLD5" s="133"/>
      <c r="WLE5" s="133"/>
      <c r="WLF5" s="133"/>
      <c r="WLG5" s="133"/>
      <c r="WLH5" s="133"/>
      <c r="WLI5" s="133"/>
      <c r="WLJ5" s="133"/>
      <c r="WLK5" s="133"/>
      <c r="WLL5" s="133"/>
      <c r="WLM5" s="133"/>
      <c r="WLN5" s="133"/>
      <c r="WLO5" s="133"/>
      <c r="WLP5" s="133"/>
      <c r="WLQ5" s="133"/>
      <c r="WLR5" s="133"/>
      <c r="WLS5" s="133"/>
      <c r="WLT5" s="133"/>
      <c r="WLU5" s="133"/>
      <c r="WLV5" s="133"/>
      <c r="WLW5" s="132"/>
      <c r="WLX5" s="132"/>
      <c r="WLY5" s="132"/>
      <c r="WLZ5" s="132"/>
      <c r="WMA5" s="132"/>
      <c r="WMB5" s="132"/>
      <c r="WMC5" s="132"/>
      <c r="WMD5" s="132"/>
      <c r="WME5" s="132"/>
      <c r="WMF5" s="132"/>
      <c r="WMG5" s="132"/>
      <c r="WMH5" s="132"/>
      <c r="WMI5" s="132"/>
      <c r="WMJ5" s="132"/>
      <c r="WMK5" s="132"/>
      <c r="WML5" s="132"/>
      <c r="WMM5" s="132"/>
      <c r="WMN5" s="132"/>
      <c r="WMO5" s="133"/>
      <c r="WMP5" s="133"/>
      <c r="WMQ5" s="133"/>
      <c r="WMR5" s="133"/>
      <c r="WMS5" s="133"/>
      <c r="WMT5" s="133"/>
      <c r="WMU5" s="133"/>
      <c r="WMV5" s="133"/>
      <c r="WMW5" s="133"/>
      <c r="WMX5" s="133"/>
      <c r="WMY5" s="133"/>
      <c r="WMZ5" s="133"/>
      <c r="WNA5" s="133"/>
      <c r="WNB5" s="133"/>
      <c r="WNC5" s="133"/>
      <c r="WND5" s="133"/>
      <c r="WNE5" s="133"/>
      <c r="WNF5" s="133"/>
      <c r="WNG5" s="133"/>
      <c r="WNH5" s="133"/>
      <c r="WNI5" s="132"/>
      <c r="WNJ5" s="132"/>
      <c r="WNK5" s="132"/>
      <c r="WNL5" s="132"/>
      <c r="WNM5" s="132"/>
      <c r="WNN5" s="132"/>
      <c r="WNO5" s="132"/>
      <c r="WNP5" s="132"/>
      <c r="WNQ5" s="132"/>
      <c r="WNR5" s="132"/>
      <c r="WNS5" s="132"/>
      <c r="WNT5" s="132"/>
      <c r="WNU5" s="132"/>
      <c r="WNV5" s="132"/>
      <c r="WNW5" s="132"/>
      <c r="WNX5" s="132"/>
      <c r="WNY5" s="132"/>
      <c r="WNZ5" s="132"/>
      <c r="WOA5" s="133"/>
      <c r="WOB5" s="133"/>
      <c r="WOC5" s="133"/>
      <c r="WOD5" s="133"/>
      <c r="WOE5" s="133"/>
      <c r="WOF5" s="133"/>
      <c r="WOG5" s="133"/>
      <c r="WOH5" s="133"/>
      <c r="WOI5" s="133"/>
      <c r="WOJ5" s="133"/>
      <c r="WOK5" s="133"/>
      <c r="WOL5" s="133"/>
      <c r="WOM5" s="133"/>
      <c r="WON5" s="133"/>
      <c r="WOO5" s="133"/>
      <c r="WOP5" s="133"/>
      <c r="WOQ5" s="133"/>
      <c r="WOR5" s="133"/>
      <c r="WOS5" s="133"/>
      <c r="WOT5" s="133"/>
      <c r="WOU5" s="132"/>
      <c r="WOV5" s="132"/>
      <c r="WOW5" s="132"/>
      <c r="WOX5" s="132"/>
      <c r="WOY5" s="132"/>
      <c r="WOZ5" s="132"/>
      <c r="WPA5" s="132"/>
      <c r="WPB5" s="132"/>
      <c r="WPC5" s="132"/>
      <c r="WPD5" s="132"/>
      <c r="WPE5" s="132"/>
      <c r="WPF5" s="132"/>
      <c r="WPG5" s="132"/>
      <c r="WPH5" s="132"/>
      <c r="WPI5" s="132"/>
      <c r="WPJ5" s="132"/>
      <c r="WPK5" s="132"/>
      <c r="WPL5" s="132"/>
      <c r="WPM5" s="133"/>
      <c r="WPN5" s="133"/>
      <c r="WPO5" s="133"/>
      <c r="WPP5" s="133"/>
      <c r="WPQ5" s="133"/>
      <c r="WPR5" s="133"/>
      <c r="WPS5" s="133"/>
      <c r="WPT5" s="133"/>
      <c r="WPU5" s="133"/>
      <c r="WPV5" s="133"/>
      <c r="WPW5" s="133"/>
      <c r="WPX5" s="133"/>
      <c r="WPY5" s="133"/>
      <c r="WPZ5" s="133"/>
      <c r="WQA5" s="133"/>
      <c r="WQB5" s="133"/>
      <c r="WQC5" s="133"/>
      <c r="WQD5" s="133"/>
      <c r="WQE5" s="133"/>
      <c r="WQF5" s="133"/>
      <c r="WQG5" s="132"/>
      <c r="WQH5" s="132"/>
      <c r="WQI5" s="132"/>
      <c r="WQJ5" s="132"/>
      <c r="WQK5" s="132"/>
      <c r="WQL5" s="132"/>
      <c r="WQM5" s="132"/>
      <c r="WQN5" s="132"/>
      <c r="WQO5" s="132"/>
      <c r="WQP5" s="132"/>
      <c r="WQQ5" s="132"/>
      <c r="WQR5" s="132"/>
      <c r="WQS5" s="132"/>
      <c r="WQT5" s="132"/>
      <c r="WQU5" s="132"/>
      <c r="WQV5" s="132"/>
      <c r="WQW5" s="132"/>
      <c r="WQX5" s="132"/>
      <c r="WQY5" s="133"/>
      <c r="WQZ5" s="133"/>
      <c r="WRA5" s="133"/>
      <c r="WRB5" s="133"/>
      <c r="WRC5" s="133"/>
      <c r="WRD5" s="133"/>
      <c r="WRE5" s="133"/>
      <c r="WRF5" s="133"/>
      <c r="WRG5" s="133"/>
      <c r="WRH5" s="133"/>
      <c r="WRI5" s="133"/>
      <c r="WRJ5" s="133"/>
      <c r="WRK5" s="133"/>
      <c r="WRL5" s="133"/>
      <c r="WRM5" s="133"/>
      <c r="WRN5" s="133"/>
      <c r="WRO5" s="133"/>
      <c r="WRP5" s="133"/>
      <c r="WRQ5" s="133"/>
      <c r="WRR5" s="133"/>
      <c r="WRS5" s="132"/>
      <c r="WRT5" s="132"/>
      <c r="WRU5" s="132"/>
      <c r="WRV5" s="132"/>
      <c r="WRW5" s="132"/>
      <c r="WRX5" s="132"/>
      <c r="WRY5" s="132"/>
      <c r="WRZ5" s="132"/>
      <c r="WSA5" s="132"/>
      <c r="WSB5" s="132"/>
      <c r="WSC5" s="132"/>
      <c r="WSD5" s="132"/>
      <c r="WSE5" s="132"/>
      <c r="WSF5" s="132"/>
      <c r="WSG5" s="132"/>
      <c r="WSH5" s="132"/>
      <c r="WSI5" s="132"/>
      <c r="WSJ5" s="132"/>
      <c r="WSK5" s="133"/>
      <c r="WSL5" s="133"/>
      <c r="WSM5" s="133"/>
      <c r="WSN5" s="133"/>
      <c r="WSO5" s="133"/>
      <c r="WSP5" s="133"/>
      <c r="WSQ5" s="133"/>
      <c r="WSR5" s="133"/>
      <c r="WSS5" s="133"/>
      <c r="WST5" s="133"/>
      <c r="WSU5" s="133"/>
      <c r="WSV5" s="133"/>
      <c r="WSW5" s="133"/>
      <c r="WSX5" s="133"/>
      <c r="WSY5" s="133"/>
      <c r="WSZ5" s="133"/>
      <c r="WTA5" s="133"/>
      <c r="WTB5" s="133"/>
      <c r="WTC5" s="133"/>
      <c r="WTD5" s="133"/>
      <c r="WTE5" s="132"/>
      <c r="WTF5" s="132"/>
      <c r="WTG5" s="132"/>
      <c r="WTH5" s="132"/>
      <c r="WTI5" s="132"/>
      <c r="WTJ5" s="132"/>
      <c r="WTK5" s="132"/>
      <c r="WTL5" s="132"/>
      <c r="WTM5" s="132"/>
      <c r="WTN5" s="132"/>
      <c r="WTO5" s="132"/>
      <c r="WTP5" s="132"/>
      <c r="WTQ5" s="132"/>
      <c r="WTR5" s="132"/>
      <c r="WTS5" s="132"/>
      <c r="WTT5" s="132"/>
      <c r="WTU5" s="132"/>
      <c r="WTV5" s="132"/>
      <c r="WTW5" s="133"/>
      <c r="WTX5" s="133"/>
      <c r="WTY5" s="133"/>
      <c r="WTZ5" s="133"/>
      <c r="WUA5" s="133"/>
      <c r="WUB5" s="133"/>
      <c r="WUC5" s="133"/>
      <c r="WUD5" s="133"/>
      <c r="WUE5" s="133"/>
      <c r="WUF5" s="133"/>
      <c r="WUG5" s="133"/>
      <c r="WUH5" s="133"/>
      <c r="WUI5" s="133"/>
      <c r="WUJ5" s="133"/>
      <c r="WUK5" s="133"/>
      <c r="WUL5" s="133"/>
      <c r="WUM5" s="133"/>
      <c r="WUN5" s="133"/>
      <c r="WUO5" s="133"/>
      <c r="WUP5" s="133"/>
      <c r="WUQ5" s="132"/>
      <c r="WUR5" s="132"/>
      <c r="WUS5" s="132"/>
      <c r="WUT5" s="132"/>
      <c r="WUU5" s="132"/>
      <c r="WUV5" s="132"/>
      <c r="WUW5" s="132"/>
      <c r="WUX5" s="132"/>
      <c r="WUY5" s="132"/>
      <c r="WUZ5" s="132"/>
      <c r="WVA5" s="132"/>
      <c r="WVB5" s="132"/>
      <c r="WVC5" s="132"/>
      <c r="WVD5" s="132"/>
      <c r="WVE5" s="132"/>
      <c r="WVF5" s="132"/>
      <c r="WVG5" s="132"/>
      <c r="WVH5" s="132"/>
      <c r="WVI5" s="133"/>
      <c r="WVJ5" s="133"/>
      <c r="WVK5" s="133"/>
      <c r="WVL5" s="133"/>
      <c r="WVM5" s="133"/>
      <c r="WVN5" s="133"/>
      <c r="WVO5" s="133"/>
      <c r="WVP5" s="133"/>
      <c r="WVQ5" s="133"/>
      <c r="WVR5" s="133"/>
      <c r="WVS5" s="133"/>
      <c r="WVT5" s="133"/>
      <c r="WVU5" s="133"/>
      <c r="WVV5" s="133"/>
      <c r="WVW5" s="133"/>
      <c r="WVX5" s="133"/>
      <c r="WVY5" s="133"/>
      <c r="WVZ5" s="133"/>
      <c r="WWA5" s="133"/>
      <c r="WWB5" s="133"/>
      <c r="WWC5" s="132"/>
      <c r="WWD5" s="132"/>
      <c r="WWE5" s="132"/>
      <c r="WWF5" s="132"/>
      <c r="WWG5" s="132"/>
      <c r="WWH5" s="132"/>
      <c r="WWI5" s="132"/>
      <c r="WWJ5" s="132"/>
      <c r="WWK5" s="132"/>
      <c r="WWL5" s="132"/>
      <c r="WWM5" s="132"/>
      <c r="WWN5" s="132"/>
      <c r="WWO5" s="132"/>
      <c r="WWP5" s="132"/>
      <c r="WWQ5" s="132"/>
      <c r="WWR5" s="132"/>
      <c r="WWS5" s="132"/>
      <c r="WWT5" s="132"/>
      <c r="WWU5" s="133"/>
      <c r="WWV5" s="133"/>
      <c r="WWW5" s="133"/>
      <c r="WWX5" s="133"/>
      <c r="WWY5" s="133"/>
      <c r="WWZ5" s="133"/>
      <c r="WXA5" s="133"/>
      <c r="WXB5" s="133"/>
      <c r="WXC5" s="133"/>
      <c r="WXD5" s="133"/>
      <c r="WXE5" s="133"/>
      <c r="WXF5" s="133"/>
      <c r="WXG5" s="133"/>
      <c r="WXH5" s="133"/>
      <c r="WXI5" s="133"/>
      <c r="WXJ5" s="133"/>
      <c r="WXK5" s="133"/>
      <c r="WXL5" s="133"/>
      <c r="WXM5" s="133"/>
      <c r="WXN5" s="133"/>
      <c r="WXO5" s="132"/>
      <c r="WXP5" s="132"/>
      <c r="WXQ5" s="132"/>
      <c r="WXR5" s="132"/>
      <c r="WXS5" s="132"/>
      <c r="WXT5" s="132"/>
      <c r="WXU5" s="132"/>
      <c r="WXV5" s="132"/>
      <c r="WXW5" s="132"/>
      <c r="WXX5" s="132"/>
      <c r="WXY5" s="132"/>
      <c r="WXZ5" s="132"/>
      <c r="WYA5" s="132"/>
      <c r="WYB5" s="132"/>
      <c r="WYC5" s="132"/>
      <c r="WYD5" s="132"/>
      <c r="WYE5" s="132"/>
      <c r="WYF5" s="132"/>
      <c r="WYG5" s="133"/>
      <c r="WYH5" s="133"/>
      <c r="WYI5" s="133"/>
      <c r="WYJ5" s="133"/>
      <c r="WYK5" s="133"/>
      <c r="WYL5" s="133"/>
      <c r="WYM5" s="133"/>
      <c r="WYN5" s="133"/>
      <c r="WYO5" s="133"/>
      <c r="WYP5" s="133"/>
      <c r="WYQ5" s="133"/>
      <c r="WYR5" s="133"/>
      <c r="WYS5" s="133"/>
      <c r="WYT5" s="133"/>
      <c r="WYU5" s="133"/>
      <c r="WYV5" s="133"/>
      <c r="WYW5" s="133"/>
      <c r="WYX5" s="133"/>
      <c r="WYY5" s="133"/>
      <c r="WYZ5" s="133"/>
      <c r="WZA5" s="132"/>
      <c r="WZB5" s="132"/>
      <c r="WZC5" s="132"/>
      <c r="WZD5" s="132"/>
      <c r="WZE5" s="132"/>
      <c r="WZF5" s="132"/>
      <c r="WZG5" s="132"/>
      <c r="WZH5" s="132"/>
      <c r="WZI5" s="132"/>
      <c r="WZJ5" s="132"/>
      <c r="WZK5" s="132"/>
      <c r="WZL5" s="132"/>
      <c r="WZM5" s="132"/>
      <c r="WZN5" s="132"/>
      <c r="WZO5" s="132"/>
      <c r="WZP5" s="132"/>
      <c r="WZQ5" s="132"/>
      <c r="WZR5" s="132"/>
      <c r="WZS5" s="133"/>
      <c r="WZT5" s="133"/>
      <c r="WZU5" s="133"/>
      <c r="WZV5" s="133"/>
      <c r="WZW5" s="133"/>
      <c r="WZX5" s="133"/>
      <c r="WZY5" s="133"/>
      <c r="WZZ5" s="133"/>
      <c r="XAA5" s="133"/>
      <c r="XAB5" s="133"/>
      <c r="XAC5" s="133"/>
      <c r="XAD5" s="133"/>
      <c r="XAE5" s="133"/>
      <c r="XAF5" s="133"/>
      <c r="XAG5" s="133"/>
      <c r="XAH5" s="133"/>
      <c r="XAI5" s="133"/>
      <c r="XAJ5" s="133"/>
      <c r="XAK5" s="133"/>
      <c r="XAL5" s="133"/>
      <c r="XAM5" s="132"/>
      <c r="XAN5" s="132"/>
      <c r="XAO5" s="132"/>
      <c r="XAP5" s="132"/>
      <c r="XAQ5" s="132"/>
      <c r="XAR5" s="132"/>
      <c r="XAS5" s="132"/>
      <c r="XAT5" s="132"/>
      <c r="XAU5" s="132"/>
      <c r="XAV5" s="132"/>
      <c r="XAW5" s="132"/>
      <c r="XAX5" s="132"/>
      <c r="XAY5" s="132"/>
      <c r="XAZ5" s="132"/>
      <c r="XBA5" s="132"/>
      <c r="XBB5" s="132"/>
      <c r="XBC5" s="132"/>
      <c r="XBD5" s="132"/>
      <c r="XBE5" s="133"/>
      <c r="XBF5" s="133"/>
      <c r="XBG5" s="133"/>
      <c r="XBH5" s="133"/>
      <c r="XBI5" s="133"/>
      <c r="XBJ5" s="133"/>
      <c r="XBK5" s="133"/>
      <c r="XBL5" s="133"/>
      <c r="XBM5" s="133"/>
      <c r="XBN5" s="133"/>
      <c r="XBO5" s="133"/>
      <c r="XBP5" s="133"/>
      <c r="XBQ5" s="133"/>
      <c r="XBR5" s="133"/>
      <c r="XBS5" s="133"/>
      <c r="XBT5" s="133"/>
      <c r="XBU5" s="133"/>
      <c r="XBV5" s="133"/>
      <c r="XBW5" s="133"/>
      <c r="XBX5" s="133"/>
      <c r="XBY5" s="132"/>
      <c r="XBZ5" s="132"/>
      <c r="XCA5" s="132"/>
      <c r="XCB5" s="132"/>
      <c r="XCC5" s="132"/>
      <c r="XCD5" s="132"/>
      <c r="XCE5" s="132"/>
      <c r="XCF5" s="132"/>
      <c r="XCG5" s="132"/>
      <c r="XCH5" s="132"/>
      <c r="XCI5" s="132"/>
      <c r="XCJ5" s="132"/>
      <c r="XCK5" s="132"/>
      <c r="XCL5" s="132"/>
      <c r="XCM5" s="132"/>
      <c r="XCN5" s="132"/>
      <c r="XCO5" s="132"/>
      <c r="XCP5" s="132"/>
      <c r="XCQ5" s="133"/>
      <c r="XCR5" s="133"/>
      <c r="XCS5" s="133"/>
      <c r="XCT5" s="133"/>
      <c r="XCU5" s="133"/>
      <c r="XCV5" s="133"/>
      <c r="XCW5" s="133"/>
      <c r="XCX5" s="133"/>
      <c r="XCY5" s="133"/>
      <c r="XCZ5" s="133"/>
      <c r="XDA5" s="133"/>
      <c r="XDB5" s="133"/>
      <c r="XDC5" s="133"/>
      <c r="XDD5" s="133"/>
      <c r="XDE5" s="133"/>
      <c r="XDF5" s="133"/>
      <c r="XDG5" s="133"/>
      <c r="XDH5" s="133"/>
      <c r="XDI5" s="133"/>
      <c r="XDJ5" s="133"/>
      <c r="XDK5" s="132"/>
      <c r="XDL5" s="132"/>
      <c r="XDM5" s="132"/>
      <c r="XDN5" s="132"/>
      <c r="XDO5" s="132"/>
      <c r="XDP5" s="132"/>
      <c r="XDQ5" s="132"/>
      <c r="XDR5" s="132"/>
      <c r="XDS5" s="132"/>
      <c r="XDT5" s="132"/>
      <c r="XDU5" s="132"/>
      <c r="XDV5" s="132"/>
      <c r="XDW5" s="132"/>
      <c r="XDX5" s="132"/>
      <c r="XDY5" s="132"/>
      <c r="XDZ5" s="132"/>
      <c r="XEA5" s="132"/>
      <c r="XEB5" s="132"/>
      <c r="XEC5" s="133"/>
      <c r="XED5" s="133"/>
      <c r="XEE5" s="133"/>
      <c r="XEF5" s="133"/>
      <c r="XEG5" s="133"/>
      <c r="XEH5" s="133"/>
      <c r="XEI5" s="133"/>
      <c r="XEJ5" s="133"/>
      <c r="XEK5" s="133"/>
      <c r="XEL5" s="133"/>
      <c r="XEM5" s="133"/>
      <c r="XEN5" s="133"/>
      <c r="XEO5" s="133"/>
      <c r="XEP5" s="133"/>
      <c r="XEQ5" s="133"/>
      <c r="XER5" s="133"/>
      <c r="XES5" s="133"/>
      <c r="XET5" s="133"/>
      <c r="XEU5" s="133"/>
      <c r="XEV5" s="133"/>
      <c r="XEW5" s="132"/>
      <c r="XEX5" s="132"/>
      <c r="XEY5" s="132"/>
    </row>
    <row r="6" spans="1:16379" x14ac:dyDescent="0.45">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row>
    <row r="7" spans="1:16379" x14ac:dyDescent="0.45">
      <c r="A7" s="123"/>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row>
    <row r="8" spans="1:16379" x14ac:dyDescent="0.45">
      <c r="A8" s="123"/>
      <c r="C8" s="122"/>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row>
    <row r="9" spans="1:16379" x14ac:dyDescent="0.45">
      <c r="A9" s="123"/>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row>
    <row r="10" spans="1:16379" x14ac:dyDescent="0.45">
      <c r="A10" s="123"/>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row>
    <row r="11" spans="1:16379" x14ac:dyDescent="0.45">
      <c r="A11" s="123"/>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row>
    <row r="12" spans="1:16379" x14ac:dyDescent="0.45">
      <c r="A12" s="123"/>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row>
    <row r="13" spans="1:16379" x14ac:dyDescent="0.45">
      <c r="A13" s="123"/>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row>
    <row r="14" spans="1:16379" x14ac:dyDescent="0.45">
      <c r="A14" s="123"/>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row>
    <row r="15" spans="1:16379" x14ac:dyDescent="0.45">
      <c r="A15" s="123"/>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row>
    <row r="16" spans="1:16379" x14ac:dyDescent="0.45">
      <c r="A16" s="123"/>
      <c r="C16" s="122"/>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row>
    <row r="17" spans="1:37" x14ac:dyDescent="0.45">
      <c r="A17" s="123"/>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row>
    <row r="18" spans="1:37" x14ac:dyDescent="0.45">
      <c r="A18" s="123"/>
      <c r="C18" s="122"/>
      <c r="D18" s="122"/>
      <c r="E18" s="122"/>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row>
    <row r="19" spans="1:37" x14ac:dyDescent="0.45">
      <c r="A19" s="123"/>
      <c r="C19" s="122"/>
      <c r="D19" s="122"/>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row>
    <row r="20" spans="1:37" x14ac:dyDescent="0.45">
      <c r="A20" s="123"/>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row>
    <row r="21" spans="1:37" x14ac:dyDescent="0.45">
      <c r="A21" s="123"/>
      <c r="C21" s="122"/>
      <c r="D21" s="122"/>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row>
    <row r="22" spans="1:37" x14ac:dyDescent="0.45">
      <c r="A22" s="123"/>
      <c r="C22" s="122"/>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row>
    <row r="23" spans="1:37" x14ac:dyDescent="0.45">
      <c r="A23" s="123"/>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row>
    <row r="24" spans="1:37" x14ac:dyDescent="0.45">
      <c r="A24" s="123"/>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row>
    <row r="25" spans="1:37" x14ac:dyDescent="0.45">
      <c r="A25" s="123"/>
      <c r="C25" s="122"/>
      <c r="D25" s="122"/>
      <c r="E25" s="122"/>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row>
    <row r="26" spans="1:37" x14ac:dyDescent="0.45">
      <c r="A26" s="123"/>
      <c r="C26" s="122"/>
      <c r="D26" s="122"/>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row>
    <row r="27" spans="1:37" x14ac:dyDescent="0.45">
      <c r="A27" s="123"/>
      <c r="C27" s="122"/>
      <c r="D27" s="122"/>
      <c r="E27" s="122"/>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row>
    <row r="28" spans="1:37" x14ac:dyDescent="0.45">
      <c r="A28" s="123"/>
      <c r="C28" s="122"/>
      <c r="D28" s="122"/>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row>
    <row r="29" spans="1:37" x14ac:dyDescent="0.45">
      <c r="A29" s="123"/>
      <c r="C29" s="122"/>
      <c r="D29" s="122"/>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row>
    <row r="30" spans="1:37" x14ac:dyDescent="0.45">
      <c r="A30" s="123"/>
      <c r="C30" s="122"/>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row>
    <row r="31" spans="1:37" x14ac:dyDescent="0.45">
      <c r="A31" s="123"/>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row>
    <row r="32" spans="1:37" x14ac:dyDescent="0.45">
      <c r="A32" s="123"/>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row>
    <row r="33" spans="1:37" x14ac:dyDescent="0.45">
      <c r="A33" s="123"/>
      <c r="C33" s="122"/>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row>
    <row r="34" spans="1:37" x14ac:dyDescent="0.45">
      <c r="A34" s="123"/>
      <c r="C34" s="122"/>
      <c r="D34" s="122"/>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row>
    <row r="35" spans="1:37" x14ac:dyDescent="0.45">
      <c r="A35" s="123"/>
      <c r="C35" s="122"/>
      <c r="D35" s="122"/>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row>
    <row r="36" spans="1:37" x14ac:dyDescent="0.45">
      <c r="A36" s="123"/>
      <c r="C36" s="122"/>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row>
    <row r="37" spans="1:37" x14ac:dyDescent="0.45">
      <c r="A37" s="123"/>
      <c r="C37" s="122"/>
      <c r="D37" s="122"/>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row>
    <row r="38" spans="1:37" x14ac:dyDescent="0.45">
      <c r="A38" s="123"/>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row>
    <row r="39" spans="1:37" x14ac:dyDescent="0.45">
      <c r="A39" s="123"/>
      <c r="C39" s="122"/>
      <c r="D39" s="122"/>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row>
    <row r="40" spans="1:37" x14ac:dyDescent="0.45">
      <c r="A40" s="123"/>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row>
    <row r="41" spans="1:37" x14ac:dyDescent="0.45">
      <c r="A41" s="123"/>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row>
    <row r="42" spans="1:37" x14ac:dyDescent="0.45">
      <c r="A42" s="123"/>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row>
    <row r="43" spans="1:37" x14ac:dyDescent="0.45">
      <c r="A43" s="123"/>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row>
    <row r="44" spans="1:37" x14ac:dyDescent="0.45">
      <c r="A44" s="123"/>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row>
    <row r="45" spans="1:37" x14ac:dyDescent="0.45">
      <c r="A45" s="123"/>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row>
    <row r="46" spans="1:37" x14ac:dyDescent="0.45">
      <c r="A46" s="123"/>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row>
    <row r="47" spans="1:37" x14ac:dyDescent="0.45">
      <c r="A47" s="123"/>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row>
    <row r="48" spans="1:37" x14ac:dyDescent="0.45">
      <c r="A48" s="123"/>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row>
  </sheetData>
  <mergeCells count="3">
    <mergeCell ref="C3:C4"/>
    <mergeCell ref="D3:T3"/>
    <mergeCell ref="U3:AK3"/>
  </mergeCells>
  <phoneticPr fontId="4"/>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EAF1A-EF71-4CE6-A734-E79A9360AAF9}">
  <sheetPr codeName="Sheet11">
    <tabColor theme="5"/>
  </sheetPr>
  <dimension ref="A1:Q382"/>
  <sheetViews>
    <sheetView topLeftCell="A4" workbookViewId="0">
      <selection activeCell="I18" sqref="I18"/>
    </sheetView>
  </sheetViews>
  <sheetFormatPr defaultRowHeight="15" x14ac:dyDescent="0.45"/>
  <cols>
    <col min="1" max="1" width="10.44140625" customWidth="1"/>
    <col min="2" max="2" width="9.44140625" customWidth="1"/>
    <col min="3" max="3" width="15.44140625" customWidth="1"/>
    <col min="4" max="4" width="11.44140625" customWidth="1"/>
  </cols>
  <sheetData>
    <row r="1" spans="1:17" x14ac:dyDescent="0.45">
      <c r="A1" t="s">
        <v>1049</v>
      </c>
      <c r="D1" t="s">
        <v>1050</v>
      </c>
      <c r="Q1" t="s">
        <v>1051</v>
      </c>
    </row>
    <row r="2" spans="1:17" x14ac:dyDescent="0.45">
      <c r="A2" s="68"/>
      <c r="B2" s="68"/>
      <c r="C2" s="70"/>
      <c r="D2" s="70" t="s">
        <v>1052</v>
      </c>
      <c r="Q2" t="s">
        <v>1053</v>
      </c>
    </row>
    <row r="3" spans="1:17" ht="15" customHeight="1" x14ac:dyDescent="0.45">
      <c r="A3" s="9"/>
      <c r="B3" s="9"/>
      <c r="C3" s="9"/>
      <c r="D3" s="225" t="s">
        <v>1054</v>
      </c>
    </row>
    <row r="4" spans="1:17" ht="36.75" customHeight="1" x14ac:dyDescent="0.45">
      <c r="A4" s="64" t="s">
        <v>211</v>
      </c>
      <c r="B4" s="64" t="s">
        <v>212</v>
      </c>
      <c r="C4" s="64" t="s">
        <v>213</v>
      </c>
      <c r="D4" s="226"/>
    </row>
    <row r="5" spans="1:17" x14ac:dyDescent="0.45">
      <c r="A5" s="1" t="s">
        <v>618</v>
      </c>
      <c r="B5" s="1" t="s">
        <v>619</v>
      </c>
      <c r="C5" s="1" t="s">
        <v>620</v>
      </c>
      <c r="D5" s="108">
        <v>0.75475304049713132</v>
      </c>
    </row>
    <row r="6" spans="1:17" x14ac:dyDescent="0.45">
      <c r="A6" s="2" t="s">
        <v>217</v>
      </c>
      <c r="B6" s="2" t="s">
        <v>3</v>
      </c>
      <c r="C6" s="2" t="s">
        <v>621</v>
      </c>
      <c r="D6" s="109">
        <v>0.63803063145947592</v>
      </c>
    </row>
    <row r="7" spans="1:17" x14ac:dyDescent="0.45">
      <c r="A7" s="3" t="s">
        <v>219</v>
      </c>
      <c r="B7" s="3" t="s">
        <v>3</v>
      </c>
      <c r="C7" s="3" t="s">
        <v>622</v>
      </c>
      <c r="D7" s="110">
        <v>0.71942170604853661</v>
      </c>
    </row>
    <row r="8" spans="1:17" x14ac:dyDescent="0.45">
      <c r="A8" s="3" t="s">
        <v>219</v>
      </c>
      <c r="B8" s="3" t="s">
        <v>3</v>
      </c>
      <c r="C8" s="3" t="s">
        <v>623</v>
      </c>
      <c r="D8" s="110">
        <v>0.27867601364622907</v>
      </c>
    </row>
    <row r="9" spans="1:17" x14ac:dyDescent="0.45">
      <c r="A9" s="3" t="s">
        <v>219</v>
      </c>
      <c r="B9" s="3" t="s">
        <v>3</v>
      </c>
      <c r="C9" s="3" t="s">
        <v>624</v>
      </c>
      <c r="D9" s="110">
        <v>0.25021781763600626</v>
      </c>
    </row>
    <row r="10" spans="1:17" x14ac:dyDescent="0.45">
      <c r="A10" s="3" t="s">
        <v>219</v>
      </c>
      <c r="B10" s="3" t="s">
        <v>3</v>
      </c>
      <c r="C10" s="3" t="s">
        <v>625</v>
      </c>
      <c r="D10" s="110">
        <v>0.67051567527561184</v>
      </c>
    </row>
    <row r="11" spans="1:17" x14ac:dyDescent="0.45">
      <c r="A11" s="3" t="s">
        <v>219</v>
      </c>
      <c r="B11" s="3" t="s">
        <v>3</v>
      </c>
      <c r="C11" s="3" t="s">
        <v>626</v>
      </c>
      <c r="D11" s="110">
        <v>0.67783159963794481</v>
      </c>
    </row>
    <row r="12" spans="1:17" x14ac:dyDescent="0.45">
      <c r="A12" s="3" t="s">
        <v>219</v>
      </c>
      <c r="B12" s="3" t="s">
        <v>3</v>
      </c>
      <c r="C12" s="3" t="s">
        <v>627</v>
      </c>
      <c r="D12" s="110">
        <v>0.65116238997204723</v>
      </c>
    </row>
    <row r="13" spans="1:17" x14ac:dyDescent="0.45">
      <c r="A13" s="3" t="s">
        <v>219</v>
      </c>
      <c r="B13" s="3" t="s">
        <v>3</v>
      </c>
      <c r="C13" s="3" t="s">
        <v>628</v>
      </c>
      <c r="D13" s="110">
        <v>0.42349892923542937</v>
      </c>
    </row>
    <row r="14" spans="1:17" x14ac:dyDescent="0.45">
      <c r="A14" s="3" t="s">
        <v>219</v>
      </c>
      <c r="B14" s="3" t="s">
        <v>3</v>
      </c>
      <c r="C14" s="3" t="s">
        <v>629</v>
      </c>
      <c r="D14" s="110">
        <v>0.57749771398482141</v>
      </c>
    </row>
    <row r="15" spans="1:17" x14ac:dyDescent="0.45">
      <c r="A15" s="3" t="s">
        <v>219</v>
      </c>
      <c r="B15" s="3" t="s">
        <v>3</v>
      </c>
      <c r="C15" s="3" t="s">
        <v>630</v>
      </c>
      <c r="D15" s="110">
        <v>0.62896655317915395</v>
      </c>
    </row>
    <row r="16" spans="1:17" x14ac:dyDescent="0.45">
      <c r="A16" s="3" t="s">
        <v>219</v>
      </c>
      <c r="B16" s="3" t="s">
        <v>3</v>
      </c>
      <c r="C16" s="3" t="s">
        <v>631</v>
      </c>
      <c r="D16" s="110">
        <v>0.695309519598862</v>
      </c>
    </row>
    <row r="17" spans="1:4" x14ac:dyDescent="0.45">
      <c r="A17" s="3" t="s">
        <v>219</v>
      </c>
      <c r="B17" s="3" t="s">
        <v>3</v>
      </c>
      <c r="C17" s="3" t="s">
        <v>632</v>
      </c>
      <c r="D17" s="110">
        <v>0.56948701016087222</v>
      </c>
    </row>
    <row r="18" spans="1:4" x14ac:dyDescent="0.45">
      <c r="A18" s="3" t="s">
        <v>219</v>
      </c>
      <c r="B18" s="3" t="s">
        <v>3</v>
      </c>
      <c r="C18" s="3" t="s">
        <v>633</v>
      </c>
      <c r="D18" s="110">
        <v>0.64227760559502711</v>
      </c>
    </row>
    <row r="19" spans="1:4" x14ac:dyDescent="0.45">
      <c r="A19" s="3" t="s">
        <v>219</v>
      </c>
      <c r="B19" s="3" t="s">
        <v>3</v>
      </c>
      <c r="C19" s="3" t="s">
        <v>634</v>
      </c>
      <c r="D19" s="110">
        <v>0.38248986226207726</v>
      </c>
    </row>
    <row r="20" spans="1:4" x14ac:dyDescent="0.45">
      <c r="A20" s="3" t="s">
        <v>219</v>
      </c>
      <c r="B20" s="3" t="s">
        <v>3</v>
      </c>
      <c r="C20" s="3" t="s">
        <v>635</v>
      </c>
      <c r="D20" s="110">
        <v>0.48476420000478426</v>
      </c>
    </row>
    <row r="21" spans="1:4" x14ac:dyDescent="0.45">
      <c r="A21" s="3" t="s">
        <v>219</v>
      </c>
      <c r="B21" s="3" t="s">
        <v>3</v>
      </c>
      <c r="C21" s="3" t="s">
        <v>636</v>
      </c>
      <c r="D21" s="110">
        <v>0.55255158723598896</v>
      </c>
    </row>
    <row r="22" spans="1:4" x14ac:dyDescent="0.45">
      <c r="A22" s="3" t="s">
        <v>219</v>
      </c>
      <c r="B22" s="3" t="s">
        <v>3</v>
      </c>
      <c r="C22" s="3" t="s">
        <v>637</v>
      </c>
      <c r="D22" s="110">
        <v>0.35202804658754744</v>
      </c>
    </row>
    <row r="23" spans="1:4" x14ac:dyDescent="0.45">
      <c r="A23" s="3" t="s">
        <v>219</v>
      </c>
      <c r="B23" s="3" t="s">
        <v>3</v>
      </c>
      <c r="C23" s="3" t="s">
        <v>638</v>
      </c>
      <c r="D23" s="110">
        <v>0.54982366777177061</v>
      </c>
    </row>
    <row r="24" spans="1:4" x14ac:dyDescent="0.45">
      <c r="A24" s="3" t="s">
        <v>219</v>
      </c>
      <c r="B24" s="3" t="s">
        <v>3</v>
      </c>
      <c r="C24" s="3" t="s">
        <v>639</v>
      </c>
      <c r="D24" s="110">
        <v>0.26051229730611325</v>
      </c>
    </row>
    <row r="25" spans="1:4" x14ac:dyDescent="0.45">
      <c r="A25" s="3" t="s">
        <v>219</v>
      </c>
      <c r="B25" s="3" t="s">
        <v>3</v>
      </c>
      <c r="C25" s="3" t="s">
        <v>640</v>
      </c>
      <c r="D25" s="110">
        <v>0.65710016346973343</v>
      </c>
    </row>
    <row r="26" spans="1:4" x14ac:dyDescent="0.45">
      <c r="A26" s="3" t="s">
        <v>219</v>
      </c>
      <c r="B26" s="3" t="s">
        <v>3</v>
      </c>
      <c r="C26" s="3" t="s">
        <v>641</v>
      </c>
      <c r="D26" s="110">
        <v>0.59226143204974335</v>
      </c>
    </row>
    <row r="27" spans="1:4" x14ac:dyDescent="0.45">
      <c r="A27" s="3" t="s">
        <v>219</v>
      </c>
      <c r="B27" s="3" t="s">
        <v>3</v>
      </c>
      <c r="C27" s="3" t="s">
        <v>642</v>
      </c>
      <c r="D27" s="110">
        <v>0.29442392526656386</v>
      </c>
    </row>
    <row r="28" spans="1:4" x14ac:dyDescent="0.45">
      <c r="A28" s="2" t="s">
        <v>217</v>
      </c>
      <c r="B28" s="2" t="s">
        <v>4</v>
      </c>
      <c r="C28" s="2" t="s">
        <v>643</v>
      </c>
      <c r="D28" s="109">
        <v>0.76206561264681882</v>
      </c>
    </row>
    <row r="29" spans="1:4" x14ac:dyDescent="0.45">
      <c r="A29" s="3" t="s">
        <v>219</v>
      </c>
      <c r="B29" s="3" t="s">
        <v>4</v>
      </c>
      <c r="C29" s="3" t="s">
        <v>644</v>
      </c>
      <c r="D29" s="110">
        <v>0.73985181366087382</v>
      </c>
    </row>
    <row r="30" spans="1:4" x14ac:dyDescent="0.45">
      <c r="A30" s="3" t="s">
        <v>219</v>
      </c>
      <c r="B30" s="3" t="s">
        <v>4</v>
      </c>
      <c r="C30" s="3" t="s">
        <v>645</v>
      </c>
      <c r="D30" s="110">
        <v>0.76332069487800192</v>
      </c>
    </row>
    <row r="31" spans="1:4" x14ac:dyDescent="0.45">
      <c r="A31" s="3" t="s">
        <v>219</v>
      </c>
      <c r="B31" s="3" t="s">
        <v>4</v>
      </c>
      <c r="C31" s="3" t="s">
        <v>646</v>
      </c>
      <c r="D31" s="110">
        <v>0.80547057743821115</v>
      </c>
    </row>
    <row r="32" spans="1:4" x14ac:dyDescent="0.45">
      <c r="A32" s="3" t="s">
        <v>219</v>
      </c>
      <c r="B32" s="3" t="s">
        <v>4</v>
      </c>
      <c r="C32" s="3" t="s">
        <v>647</v>
      </c>
      <c r="D32" s="110">
        <v>0.75244767086802311</v>
      </c>
    </row>
    <row r="33" spans="1:4" x14ac:dyDescent="0.45">
      <c r="A33" s="3" t="s">
        <v>219</v>
      </c>
      <c r="B33" s="3" t="s">
        <v>4</v>
      </c>
      <c r="C33" s="3" t="s">
        <v>648</v>
      </c>
      <c r="D33" s="110">
        <v>0.74517681405546521</v>
      </c>
    </row>
    <row r="34" spans="1:4" x14ac:dyDescent="0.45">
      <c r="A34" s="3" t="s">
        <v>219</v>
      </c>
      <c r="B34" s="3" t="s">
        <v>4</v>
      </c>
      <c r="C34" s="3" t="s">
        <v>649</v>
      </c>
      <c r="D34" s="110">
        <v>0.69355435200577265</v>
      </c>
    </row>
    <row r="35" spans="1:4" x14ac:dyDescent="0.45">
      <c r="A35" s="2" t="s">
        <v>217</v>
      </c>
      <c r="B35" s="2" t="s">
        <v>5</v>
      </c>
      <c r="C35" s="2" t="s">
        <v>650</v>
      </c>
      <c r="D35" s="109">
        <v>0.74404978267134847</v>
      </c>
    </row>
    <row r="36" spans="1:4" x14ac:dyDescent="0.45">
      <c r="A36" s="3" t="s">
        <v>219</v>
      </c>
      <c r="B36" s="3" t="s">
        <v>5</v>
      </c>
      <c r="C36" s="3" t="s">
        <v>651</v>
      </c>
      <c r="D36" s="110">
        <v>0.74240123457251983</v>
      </c>
    </row>
    <row r="37" spans="1:4" x14ac:dyDescent="0.45">
      <c r="A37" s="3" t="s">
        <v>219</v>
      </c>
      <c r="B37" s="3" t="s">
        <v>5</v>
      </c>
      <c r="C37" s="3" t="s">
        <v>652</v>
      </c>
      <c r="D37" s="110">
        <v>0.8151077311854128</v>
      </c>
    </row>
    <row r="38" spans="1:4" x14ac:dyDescent="0.45">
      <c r="A38" s="3" t="s">
        <v>219</v>
      </c>
      <c r="B38" s="3" t="s">
        <v>5</v>
      </c>
      <c r="C38" s="3" t="s">
        <v>653</v>
      </c>
      <c r="D38" s="110">
        <v>0.77648266850088066</v>
      </c>
    </row>
    <row r="39" spans="1:4" x14ac:dyDescent="0.45">
      <c r="A39" s="3" t="s">
        <v>219</v>
      </c>
      <c r="B39" s="3" t="s">
        <v>5</v>
      </c>
      <c r="C39" s="3" t="s">
        <v>654</v>
      </c>
      <c r="D39" s="110">
        <v>0.74745315313323102</v>
      </c>
    </row>
    <row r="40" spans="1:4" x14ac:dyDescent="0.45">
      <c r="A40" s="3" t="s">
        <v>219</v>
      </c>
      <c r="B40" s="3" t="s">
        <v>5</v>
      </c>
      <c r="C40" s="3" t="s">
        <v>655</v>
      </c>
      <c r="D40" s="110">
        <v>0.7053204738014256</v>
      </c>
    </row>
    <row r="41" spans="1:4" x14ac:dyDescent="0.45">
      <c r="A41" s="3" t="s">
        <v>219</v>
      </c>
      <c r="B41" s="3" t="s">
        <v>5</v>
      </c>
      <c r="C41" s="3" t="s">
        <v>656</v>
      </c>
      <c r="D41" s="110">
        <v>0.59271151160369495</v>
      </c>
    </row>
    <row r="42" spans="1:4" x14ac:dyDescent="0.45">
      <c r="A42" s="3" t="s">
        <v>219</v>
      </c>
      <c r="B42" s="3" t="s">
        <v>5</v>
      </c>
      <c r="C42" s="3" t="s">
        <v>657</v>
      </c>
      <c r="D42" s="110">
        <v>0.78993792253670014</v>
      </c>
    </row>
    <row r="43" spans="1:4" x14ac:dyDescent="0.45">
      <c r="A43" s="3" t="s">
        <v>219</v>
      </c>
      <c r="B43" s="3" t="s">
        <v>5</v>
      </c>
      <c r="C43" s="3" t="s">
        <v>658</v>
      </c>
      <c r="D43" s="110">
        <v>0.51849618764310679</v>
      </c>
    </row>
    <row r="44" spans="1:4" x14ac:dyDescent="0.45">
      <c r="A44" s="3" t="s">
        <v>219</v>
      </c>
      <c r="B44" s="3" t="s">
        <v>5</v>
      </c>
      <c r="C44" s="3" t="s">
        <v>659</v>
      </c>
      <c r="D44" s="110">
        <v>0.62494369238833114</v>
      </c>
    </row>
    <row r="45" spans="1:4" x14ac:dyDescent="0.45">
      <c r="A45" s="2" t="s">
        <v>217</v>
      </c>
      <c r="B45" s="2" t="s">
        <v>6</v>
      </c>
      <c r="C45" s="2" t="s">
        <v>660</v>
      </c>
      <c r="D45" s="109">
        <v>0.77981799960858456</v>
      </c>
    </row>
    <row r="46" spans="1:4" x14ac:dyDescent="0.45">
      <c r="A46" s="3" t="s">
        <v>219</v>
      </c>
      <c r="B46" s="3" t="s">
        <v>6</v>
      </c>
      <c r="C46" s="3" t="s">
        <v>661</v>
      </c>
      <c r="D46" s="110">
        <v>0.74192939184334661</v>
      </c>
    </row>
    <row r="47" spans="1:4" x14ac:dyDescent="0.45">
      <c r="A47" s="3" t="s">
        <v>219</v>
      </c>
      <c r="B47" s="3" t="s">
        <v>6</v>
      </c>
      <c r="C47" s="3" t="s">
        <v>662</v>
      </c>
      <c r="D47" s="110">
        <v>0.79857110629014827</v>
      </c>
    </row>
    <row r="48" spans="1:4" x14ac:dyDescent="0.45">
      <c r="A48" s="3" t="s">
        <v>219</v>
      </c>
      <c r="B48" s="3" t="s">
        <v>6</v>
      </c>
      <c r="C48" s="3" t="s">
        <v>663</v>
      </c>
      <c r="D48" s="110">
        <v>0.74316737453450421</v>
      </c>
    </row>
    <row r="49" spans="1:4" x14ac:dyDescent="0.45">
      <c r="A49" s="3" t="s">
        <v>219</v>
      </c>
      <c r="B49" s="3" t="s">
        <v>6</v>
      </c>
      <c r="C49" s="3" t="s">
        <v>664</v>
      </c>
      <c r="D49" s="110">
        <v>0.74283822647555398</v>
      </c>
    </row>
    <row r="50" spans="1:4" x14ac:dyDescent="0.45">
      <c r="A50" s="2" t="s">
        <v>217</v>
      </c>
      <c r="B50" s="2" t="s">
        <v>7</v>
      </c>
      <c r="C50" s="2" t="s">
        <v>665</v>
      </c>
      <c r="D50" s="109">
        <v>0.72153613598076038</v>
      </c>
    </row>
    <row r="51" spans="1:4" x14ac:dyDescent="0.45">
      <c r="A51" s="3" t="s">
        <v>219</v>
      </c>
      <c r="B51" s="3" t="s">
        <v>7</v>
      </c>
      <c r="C51" s="3" t="s">
        <v>264</v>
      </c>
      <c r="D51" s="110">
        <v>0.66749049204657163</v>
      </c>
    </row>
    <row r="52" spans="1:4" x14ac:dyDescent="0.45">
      <c r="A52" s="3" t="s">
        <v>219</v>
      </c>
      <c r="B52" s="3" t="s">
        <v>7</v>
      </c>
      <c r="C52" s="3" t="s">
        <v>265</v>
      </c>
      <c r="D52" s="110">
        <v>0.72548408327383984</v>
      </c>
    </row>
    <row r="53" spans="1:4" x14ac:dyDescent="0.45">
      <c r="A53" s="3" t="s">
        <v>219</v>
      </c>
      <c r="B53" s="3" t="s">
        <v>7</v>
      </c>
      <c r="C53" s="3" t="s">
        <v>266</v>
      </c>
      <c r="D53" s="110">
        <v>0.74449029983988069</v>
      </c>
    </row>
    <row r="54" spans="1:4" x14ac:dyDescent="0.45">
      <c r="A54" s="2" t="s">
        <v>217</v>
      </c>
      <c r="B54" s="2" t="s">
        <v>26</v>
      </c>
      <c r="C54" s="2" t="s">
        <v>674</v>
      </c>
      <c r="D54" s="109">
        <v>0.7572507254117733</v>
      </c>
    </row>
    <row r="55" spans="1:4" x14ac:dyDescent="0.45">
      <c r="A55" s="3" t="s">
        <v>219</v>
      </c>
      <c r="B55" s="3" t="s">
        <v>26</v>
      </c>
      <c r="C55" s="3" t="s">
        <v>675</v>
      </c>
      <c r="D55" s="110">
        <v>0.75219994001942903</v>
      </c>
    </row>
    <row r="56" spans="1:4" x14ac:dyDescent="0.45">
      <c r="A56" s="3" t="s">
        <v>219</v>
      </c>
      <c r="B56" s="3" t="s">
        <v>26</v>
      </c>
      <c r="C56" s="3" t="s">
        <v>676</v>
      </c>
      <c r="D56" s="110">
        <v>0.63832452618976887</v>
      </c>
    </row>
    <row r="57" spans="1:4" x14ac:dyDescent="0.45">
      <c r="A57" s="3" t="s">
        <v>219</v>
      </c>
      <c r="B57" s="3" t="s">
        <v>26</v>
      </c>
      <c r="C57" s="3" t="s">
        <v>677</v>
      </c>
      <c r="D57" s="110">
        <v>0.73071034745078944</v>
      </c>
    </row>
    <row r="58" spans="1:4" x14ac:dyDescent="0.45">
      <c r="A58" s="3" t="s">
        <v>219</v>
      </c>
      <c r="B58" s="3" t="s">
        <v>26</v>
      </c>
      <c r="C58" s="3" t="s">
        <v>678</v>
      </c>
      <c r="D58" s="110">
        <v>0.81044076266037568</v>
      </c>
    </row>
    <row r="59" spans="1:4" x14ac:dyDescent="0.45">
      <c r="A59" s="2" t="s">
        <v>217</v>
      </c>
      <c r="B59" s="2" t="s">
        <v>54</v>
      </c>
      <c r="C59" s="2" t="s">
        <v>679</v>
      </c>
      <c r="D59" s="109">
        <v>0.74682880924671735</v>
      </c>
    </row>
    <row r="60" spans="1:4" x14ac:dyDescent="0.45">
      <c r="A60" s="3" t="s">
        <v>219</v>
      </c>
      <c r="B60" s="3" t="s">
        <v>54</v>
      </c>
      <c r="C60" s="3" t="s">
        <v>680</v>
      </c>
      <c r="D60" s="110">
        <v>0.73551086718411385</v>
      </c>
    </row>
    <row r="61" spans="1:4" x14ac:dyDescent="0.45">
      <c r="A61" s="3" t="s">
        <v>219</v>
      </c>
      <c r="B61" s="3" t="s">
        <v>54</v>
      </c>
      <c r="C61" s="3" t="s">
        <v>681</v>
      </c>
      <c r="D61" s="110">
        <v>0.76374490998032918</v>
      </c>
    </row>
    <row r="62" spans="1:4" x14ac:dyDescent="0.45">
      <c r="A62" s="3" t="s">
        <v>219</v>
      </c>
      <c r="B62" s="3" t="s">
        <v>54</v>
      </c>
      <c r="C62" s="3" t="s">
        <v>682</v>
      </c>
      <c r="D62" s="110">
        <v>0.71411619238436086</v>
      </c>
    </row>
    <row r="63" spans="1:4" x14ac:dyDescent="0.45">
      <c r="A63" s="3" t="s">
        <v>219</v>
      </c>
      <c r="B63" s="3" t="s">
        <v>54</v>
      </c>
      <c r="C63" s="3" t="s">
        <v>683</v>
      </c>
      <c r="D63" s="110">
        <v>0.68655850586022071</v>
      </c>
    </row>
    <row r="64" spans="1:4" x14ac:dyDescent="0.45">
      <c r="A64" s="3" t="s">
        <v>219</v>
      </c>
      <c r="B64" s="3" t="s">
        <v>54</v>
      </c>
      <c r="C64" s="3" t="s">
        <v>684</v>
      </c>
      <c r="D64" s="110">
        <v>0.81818771788214195</v>
      </c>
    </row>
    <row r="65" spans="1:4" x14ac:dyDescent="0.45">
      <c r="A65" s="3" t="s">
        <v>219</v>
      </c>
      <c r="B65" s="3" t="s">
        <v>54</v>
      </c>
      <c r="C65" s="3" t="s">
        <v>685</v>
      </c>
      <c r="D65" s="110">
        <v>0.66947759587910993</v>
      </c>
    </row>
    <row r="66" spans="1:4" x14ac:dyDescent="0.45">
      <c r="A66" s="2" t="s">
        <v>217</v>
      </c>
      <c r="B66" s="2" t="s">
        <v>57</v>
      </c>
      <c r="C66" s="2" t="s">
        <v>686</v>
      </c>
      <c r="D66" s="109">
        <v>0.70648593867534226</v>
      </c>
    </row>
    <row r="67" spans="1:4" x14ac:dyDescent="0.45">
      <c r="A67" s="3" t="s">
        <v>219</v>
      </c>
      <c r="B67" s="3" t="s">
        <v>57</v>
      </c>
      <c r="C67" s="3" t="s">
        <v>687</v>
      </c>
      <c r="D67" s="110">
        <v>0.67873716725637812</v>
      </c>
    </row>
    <row r="68" spans="1:4" x14ac:dyDescent="0.45">
      <c r="A68" s="3" t="s">
        <v>219</v>
      </c>
      <c r="B68" s="3" t="s">
        <v>57</v>
      </c>
      <c r="C68" s="3" t="s">
        <v>688</v>
      </c>
      <c r="D68" s="110">
        <v>0.68034096117231135</v>
      </c>
    </row>
    <row r="69" spans="1:4" x14ac:dyDescent="0.45">
      <c r="A69" s="3" t="s">
        <v>219</v>
      </c>
      <c r="B69" s="3" t="s">
        <v>57</v>
      </c>
      <c r="C69" s="3" t="s">
        <v>689</v>
      </c>
      <c r="D69" s="110">
        <v>0.78584464034197354</v>
      </c>
    </row>
    <row r="70" spans="1:4" x14ac:dyDescent="0.45">
      <c r="A70" s="3" t="s">
        <v>219</v>
      </c>
      <c r="B70" s="3" t="s">
        <v>57</v>
      </c>
      <c r="C70" s="3" t="s">
        <v>690</v>
      </c>
      <c r="D70" s="110">
        <v>0.67658620719085472</v>
      </c>
    </row>
    <row r="71" spans="1:4" x14ac:dyDescent="0.45">
      <c r="A71" s="3" t="s">
        <v>219</v>
      </c>
      <c r="B71" s="3" t="s">
        <v>57</v>
      </c>
      <c r="C71" s="3" t="s">
        <v>691</v>
      </c>
      <c r="D71" s="110">
        <v>0.66663851328586021</v>
      </c>
    </row>
    <row r="72" spans="1:4" x14ac:dyDescent="0.45">
      <c r="A72" s="3" t="s">
        <v>219</v>
      </c>
      <c r="B72" s="3" t="s">
        <v>57</v>
      </c>
      <c r="C72" s="3" t="s">
        <v>692</v>
      </c>
      <c r="D72" s="110">
        <v>0.72904275072435254</v>
      </c>
    </row>
    <row r="73" spans="1:4" x14ac:dyDescent="0.45">
      <c r="A73" s="3" t="s">
        <v>219</v>
      </c>
      <c r="B73" s="3" t="s">
        <v>57</v>
      </c>
      <c r="C73" s="3" t="s">
        <v>693</v>
      </c>
      <c r="D73" s="110">
        <v>0.69179078936499172</v>
      </c>
    </row>
    <row r="74" spans="1:4" x14ac:dyDescent="0.45">
      <c r="A74" s="3" t="s">
        <v>219</v>
      </c>
      <c r="B74" s="3" t="s">
        <v>57</v>
      </c>
      <c r="C74" s="3" t="s">
        <v>694</v>
      </c>
      <c r="D74" s="110">
        <v>0.75232330050583107</v>
      </c>
    </row>
    <row r="75" spans="1:4" x14ac:dyDescent="0.45">
      <c r="A75" s="3" t="s">
        <v>219</v>
      </c>
      <c r="B75" s="3" t="s">
        <v>57</v>
      </c>
      <c r="C75" s="3" t="s">
        <v>695</v>
      </c>
      <c r="D75" s="110">
        <v>0.70796479906196896</v>
      </c>
    </row>
    <row r="76" spans="1:4" x14ac:dyDescent="0.45">
      <c r="A76" s="2" t="s">
        <v>217</v>
      </c>
      <c r="B76" s="2" t="s">
        <v>58</v>
      </c>
      <c r="C76" s="2" t="s">
        <v>696</v>
      </c>
      <c r="D76" s="109">
        <v>0.75754283598748728</v>
      </c>
    </row>
    <row r="77" spans="1:4" x14ac:dyDescent="0.45">
      <c r="A77" s="3" t="s">
        <v>219</v>
      </c>
      <c r="B77" s="3" t="s">
        <v>58</v>
      </c>
      <c r="C77" s="3" t="s">
        <v>697</v>
      </c>
      <c r="D77" s="110">
        <v>0.71957371001175996</v>
      </c>
    </row>
    <row r="78" spans="1:4" x14ac:dyDescent="0.45">
      <c r="A78" s="3" t="s">
        <v>219</v>
      </c>
      <c r="B78" s="3" t="s">
        <v>58</v>
      </c>
      <c r="C78" s="3" t="s">
        <v>698</v>
      </c>
      <c r="D78" s="110">
        <v>0.72416445494873316</v>
      </c>
    </row>
    <row r="79" spans="1:4" x14ac:dyDescent="0.45">
      <c r="A79" s="3" t="s">
        <v>219</v>
      </c>
      <c r="B79" s="3" t="s">
        <v>58</v>
      </c>
      <c r="C79" s="3" t="s">
        <v>699</v>
      </c>
      <c r="D79" s="110">
        <v>0.82402392831148297</v>
      </c>
    </row>
    <row r="80" spans="1:4" x14ac:dyDescent="0.45">
      <c r="A80" s="3" t="s">
        <v>219</v>
      </c>
      <c r="B80" s="3" t="s">
        <v>58</v>
      </c>
      <c r="C80" s="3" t="s">
        <v>700</v>
      </c>
      <c r="D80" s="110">
        <v>0.8182210357744204</v>
      </c>
    </row>
    <row r="81" spans="1:4" x14ac:dyDescent="0.45">
      <c r="A81" s="3" t="s">
        <v>219</v>
      </c>
      <c r="B81" s="3" t="s">
        <v>58</v>
      </c>
      <c r="C81" s="3" t="s">
        <v>701</v>
      </c>
      <c r="D81" s="110">
        <v>0.71076931166812907</v>
      </c>
    </row>
    <row r="82" spans="1:4" x14ac:dyDescent="0.45">
      <c r="A82" s="3" t="s">
        <v>219</v>
      </c>
      <c r="B82" s="3" t="s">
        <v>58</v>
      </c>
      <c r="C82" s="3" t="s">
        <v>702</v>
      </c>
      <c r="D82" s="110">
        <v>0.74469493590442015</v>
      </c>
    </row>
    <row r="83" spans="1:4" x14ac:dyDescent="0.45">
      <c r="A83" s="2" t="s">
        <v>217</v>
      </c>
      <c r="B83" s="2" t="s">
        <v>59</v>
      </c>
      <c r="C83" s="2" t="s">
        <v>703</v>
      </c>
      <c r="D83" s="109">
        <v>0.76149973811519356</v>
      </c>
    </row>
    <row r="84" spans="1:4" x14ac:dyDescent="0.45">
      <c r="A84" s="3" t="s">
        <v>219</v>
      </c>
      <c r="B84" s="3" t="s">
        <v>59</v>
      </c>
      <c r="C84" s="3" t="s">
        <v>704</v>
      </c>
      <c r="D84" s="110">
        <v>0.74593359145988614</v>
      </c>
    </row>
    <row r="85" spans="1:4" x14ac:dyDescent="0.45">
      <c r="A85" s="3" t="s">
        <v>219</v>
      </c>
      <c r="B85" s="3" t="s">
        <v>59</v>
      </c>
      <c r="C85" s="3" t="s">
        <v>705</v>
      </c>
      <c r="D85" s="110">
        <v>0.69087820553109158</v>
      </c>
    </row>
    <row r="86" spans="1:4" x14ac:dyDescent="0.45">
      <c r="A86" s="3" t="s">
        <v>219</v>
      </c>
      <c r="B86" s="3" t="s">
        <v>59</v>
      </c>
      <c r="C86" s="3" t="s">
        <v>706</v>
      </c>
      <c r="D86" s="110">
        <v>0.79616530957822884</v>
      </c>
    </row>
    <row r="87" spans="1:4" x14ac:dyDescent="0.45">
      <c r="A87" s="3" t="s">
        <v>219</v>
      </c>
      <c r="B87" s="3" t="s">
        <v>59</v>
      </c>
      <c r="C87" s="3" t="s">
        <v>707</v>
      </c>
      <c r="D87" s="110">
        <v>0.80693970159918305</v>
      </c>
    </row>
    <row r="88" spans="1:4" x14ac:dyDescent="0.45">
      <c r="A88" s="3" t="s">
        <v>219</v>
      </c>
      <c r="B88" s="3" t="s">
        <v>59</v>
      </c>
      <c r="C88" s="3" t="s">
        <v>708</v>
      </c>
      <c r="D88" s="110">
        <v>0.75084026847158092</v>
      </c>
    </row>
    <row r="89" spans="1:4" x14ac:dyDescent="0.45">
      <c r="A89" s="3" t="s">
        <v>219</v>
      </c>
      <c r="B89" s="3" t="s">
        <v>59</v>
      </c>
      <c r="C89" s="3" t="s">
        <v>709</v>
      </c>
      <c r="D89" s="110">
        <v>0.71378498455338435</v>
      </c>
    </row>
    <row r="90" spans="1:4" x14ac:dyDescent="0.45">
      <c r="A90" s="3" t="s">
        <v>219</v>
      </c>
      <c r="B90" s="3" t="s">
        <v>59</v>
      </c>
      <c r="C90" s="3" t="s">
        <v>710</v>
      </c>
      <c r="D90" s="110">
        <v>0.61581724385251391</v>
      </c>
    </row>
    <row r="91" spans="1:4" x14ac:dyDescent="0.45">
      <c r="A91" s="3" t="s">
        <v>219</v>
      </c>
      <c r="B91" s="3" t="s">
        <v>59</v>
      </c>
      <c r="C91" s="3" t="s">
        <v>711</v>
      </c>
      <c r="D91" s="110">
        <v>0.63782068650644486</v>
      </c>
    </row>
    <row r="92" spans="1:4" x14ac:dyDescent="0.45">
      <c r="A92" s="3" t="s">
        <v>219</v>
      </c>
      <c r="B92" s="3" t="s">
        <v>59</v>
      </c>
      <c r="C92" s="3" t="s">
        <v>712</v>
      </c>
      <c r="D92" s="110">
        <v>0.76707792591954971</v>
      </c>
    </row>
    <row r="93" spans="1:4" x14ac:dyDescent="0.45">
      <c r="A93" s="3" t="s">
        <v>219</v>
      </c>
      <c r="B93" s="3" t="s">
        <v>59</v>
      </c>
      <c r="C93" s="3" t="s">
        <v>713</v>
      </c>
      <c r="D93" s="110">
        <v>0.76792890899647548</v>
      </c>
    </row>
    <row r="94" spans="1:4" x14ac:dyDescent="0.45">
      <c r="A94" s="2" t="s">
        <v>217</v>
      </c>
      <c r="B94" s="2" t="s">
        <v>60</v>
      </c>
      <c r="C94" s="2" t="s">
        <v>714</v>
      </c>
      <c r="D94" s="109">
        <v>0.7579609980008275</v>
      </c>
    </row>
    <row r="95" spans="1:4" x14ac:dyDescent="0.45">
      <c r="A95" s="3" t="s">
        <v>219</v>
      </c>
      <c r="B95" s="3" t="s">
        <v>60</v>
      </c>
      <c r="C95" s="3" t="s">
        <v>715</v>
      </c>
      <c r="D95" s="110">
        <v>0.77771220861722379</v>
      </c>
    </row>
    <row r="96" spans="1:4" x14ac:dyDescent="0.45">
      <c r="A96" s="3" t="s">
        <v>219</v>
      </c>
      <c r="B96" s="3" t="s">
        <v>60</v>
      </c>
      <c r="C96" s="3" t="s">
        <v>716</v>
      </c>
      <c r="D96" s="110">
        <v>0.75908643029252854</v>
      </c>
    </row>
    <row r="97" spans="1:4" x14ac:dyDescent="0.45">
      <c r="A97" s="3" t="s">
        <v>219</v>
      </c>
      <c r="B97" s="3" t="s">
        <v>60</v>
      </c>
      <c r="C97" s="3" t="s">
        <v>717</v>
      </c>
      <c r="D97" s="110">
        <v>0.74188938480287803</v>
      </c>
    </row>
    <row r="98" spans="1:4" x14ac:dyDescent="0.45">
      <c r="A98" s="3" t="s">
        <v>219</v>
      </c>
      <c r="B98" s="3" t="s">
        <v>60</v>
      </c>
      <c r="C98" s="3" t="s">
        <v>718</v>
      </c>
      <c r="D98" s="110">
        <v>0.81133240219033653</v>
      </c>
    </row>
    <row r="99" spans="1:4" x14ac:dyDescent="0.45">
      <c r="A99" s="3" t="s">
        <v>219</v>
      </c>
      <c r="B99" s="3" t="s">
        <v>60</v>
      </c>
      <c r="C99" s="3" t="s">
        <v>719</v>
      </c>
      <c r="D99" s="110">
        <v>0.80967971516115866</v>
      </c>
    </row>
    <row r="100" spans="1:4" x14ac:dyDescent="0.45">
      <c r="A100" s="3" t="s">
        <v>219</v>
      </c>
      <c r="B100" s="3" t="s">
        <v>60</v>
      </c>
      <c r="C100" s="3" t="s">
        <v>720</v>
      </c>
      <c r="D100" s="110">
        <v>0.68672464115351528</v>
      </c>
    </row>
    <row r="101" spans="1:4" x14ac:dyDescent="0.45">
      <c r="A101" s="3" t="s">
        <v>219</v>
      </c>
      <c r="B101" s="3" t="s">
        <v>60</v>
      </c>
      <c r="C101" s="3" t="s">
        <v>721</v>
      </c>
      <c r="D101" s="110">
        <v>0.73849317895490485</v>
      </c>
    </row>
    <row r="102" spans="1:4" x14ac:dyDescent="0.45">
      <c r="A102" s="3" t="s">
        <v>219</v>
      </c>
      <c r="B102" s="3" t="s">
        <v>60</v>
      </c>
      <c r="C102" s="3" t="s">
        <v>722</v>
      </c>
      <c r="D102" s="110">
        <v>0.7154088369606536</v>
      </c>
    </row>
    <row r="103" spans="1:4" x14ac:dyDescent="0.45">
      <c r="A103" s="3" t="s">
        <v>219</v>
      </c>
      <c r="B103" s="3" t="s">
        <v>60</v>
      </c>
      <c r="C103" s="3" t="s">
        <v>723</v>
      </c>
      <c r="D103" s="110">
        <v>0.75748675747136707</v>
      </c>
    </row>
    <row r="104" spans="1:4" x14ac:dyDescent="0.45">
      <c r="A104" s="3" t="s">
        <v>219</v>
      </c>
      <c r="B104" s="3" t="s">
        <v>60</v>
      </c>
      <c r="C104" s="3" t="s">
        <v>724</v>
      </c>
      <c r="D104" s="110">
        <v>0.74683008193058764</v>
      </c>
    </row>
    <row r="105" spans="1:4" x14ac:dyDescent="0.45">
      <c r="A105" s="2" t="s">
        <v>217</v>
      </c>
      <c r="B105" s="2" t="s">
        <v>61</v>
      </c>
      <c r="C105" s="2" t="s">
        <v>725</v>
      </c>
      <c r="D105" s="109">
        <v>0.73286691957452477</v>
      </c>
    </row>
    <row r="106" spans="1:4" x14ac:dyDescent="0.45">
      <c r="A106" s="3" t="s">
        <v>219</v>
      </c>
      <c r="B106" s="3" t="s">
        <v>61</v>
      </c>
      <c r="C106" s="3" t="s">
        <v>726</v>
      </c>
      <c r="D106" s="110">
        <v>0.74321728468290127</v>
      </c>
    </row>
    <row r="107" spans="1:4" x14ac:dyDescent="0.45">
      <c r="A107" s="3" t="s">
        <v>219</v>
      </c>
      <c r="B107" s="3" t="s">
        <v>61</v>
      </c>
      <c r="C107" s="3" t="s">
        <v>727</v>
      </c>
      <c r="D107" s="110">
        <v>0.75062943791983949</v>
      </c>
    </row>
    <row r="108" spans="1:4" x14ac:dyDescent="0.45">
      <c r="A108" s="3" t="s">
        <v>219</v>
      </c>
      <c r="B108" s="3" t="s">
        <v>61</v>
      </c>
      <c r="C108" s="3" t="s">
        <v>728</v>
      </c>
      <c r="D108" s="110">
        <v>0.7132878011632876</v>
      </c>
    </row>
    <row r="109" spans="1:4" x14ac:dyDescent="0.45">
      <c r="A109" s="3" t="s">
        <v>219</v>
      </c>
      <c r="B109" s="3" t="s">
        <v>61</v>
      </c>
      <c r="C109" s="3" t="s">
        <v>729</v>
      </c>
      <c r="D109" s="110">
        <v>0.71166565799097659</v>
      </c>
    </row>
    <row r="110" spans="1:4" x14ac:dyDescent="0.45">
      <c r="A110" s="3" t="s">
        <v>219</v>
      </c>
      <c r="B110" s="3" t="s">
        <v>61</v>
      </c>
      <c r="C110" s="3" t="s">
        <v>730</v>
      </c>
      <c r="D110" s="110">
        <v>0.63810499154168354</v>
      </c>
    </row>
    <row r="111" spans="1:4" x14ac:dyDescent="0.45">
      <c r="A111" s="3" t="s">
        <v>219</v>
      </c>
      <c r="B111" s="3" t="s">
        <v>61</v>
      </c>
      <c r="C111" s="3" t="s">
        <v>731</v>
      </c>
      <c r="D111" s="110">
        <v>0.77418282532314875</v>
      </c>
    </row>
    <row r="112" spans="1:4" x14ac:dyDescent="0.45">
      <c r="A112" s="3" t="s">
        <v>219</v>
      </c>
      <c r="B112" s="3" t="s">
        <v>61</v>
      </c>
      <c r="C112" s="3" t="s">
        <v>732</v>
      </c>
      <c r="D112" s="110">
        <v>0.78548538750560326</v>
      </c>
    </row>
    <row r="113" spans="1:4" x14ac:dyDescent="0.45">
      <c r="A113" s="3" t="s">
        <v>219</v>
      </c>
      <c r="B113" s="3" t="s">
        <v>61</v>
      </c>
      <c r="C113" s="3" t="s">
        <v>733</v>
      </c>
      <c r="D113" s="110">
        <v>0.72103541195790222</v>
      </c>
    </row>
    <row r="114" spans="1:4" x14ac:dyDescent="0.45">
      <c r="A114" s="3" t="s">
        <v>219</v>
      </c>
      <c r="B114" s="3" t="s">
        <v>61</v>
      </c>
      <c r="C114" s="3" t="s">
        <v>734</v>
      </c>
      <c r="D114" s="110">
        <v>0.76340681748179173</v>
      </c>
    </row>
    <row r="115" spans="1:4" x14ac:dyDescent="0.45">
      <c r="A115" s="2" t="s">
        <v>217</v>
      </c>
      <c r="B115" s="2" t="s">
        <v>62</v>
      </c>
      <c r="C115" s="2" t="s">
        <v>735</v>
      </c>
      <c r="D115" s="109">
        <v>0.77809682970566563</v>
      </c>
    </row>
    <row r="116" spans="1:4" x14ac:dyDescent="0.45">
      <c r="A116" s="3" t="s">
        <v>219</v>
      </c>
      <c r="B116" s="3" t="s">
        <v>62</v>
      </c>
      <c r="C116" s="3" t="s">
        <v>736</v>
      </c>
      <c r="D116" s="110">
        <v>0.67748255993214368</v>
      </c>
    </row>
    <row r="117" spans="1:4" x14ac:dyDescent="0.45">
      <c r="A117" s="3" t="s">
        <v>219</v>
      </c>
      <c r="B117" s="3" t="s">
        <v>62</v>
      </c>
      <c r="C117" s="3" t="s">
        <v>737</v>
      </c>
      <c r="D117" s="110">
        <v>0.77555383006308332</v>
      </c>
    </row>
    <row r="118" spans="1:4" x14ac:dyDescent="0.45">
      <c r="A118" s="3" t="s">
        <v>219</v>
      </c>
      <c r="B118" s="3" t="s">
        <v>62</v>
      </c>
      <c r="C118" s="3" t="s">
        <v>738</v>
      </c>
      <c r="D118" s="110">
        <v>0.82241452050523656</v>
      </c>
    </row>
    <row r="119" spans="1:4" x14ac:dyDescent="0.45">
      <c r="A119" s="3" t="s">
        <v>219</v>
      </c>
      <c r="B119" s="3" t="s">
        <v>62</v>
      </c>
      <c r="C119" s="3" t="s">
        <v>739</v>
      </c>
      <c r="D119" s="110">
        <v>0.73897897250223132</v>
      </c>
    </row>
    <row r="120" spans="1:4" x14ac:dyDescent="0.45">
      <c r="A120" s="3" t="s">
        <v>219</v>
      </c>
      <c r="B120" s="3" t="s">
        <v>62</v>
      </c>
      <c r="C120" s="3" t="s">
        <v>740</v>
      </c>
      <c r="D120" s="110">
        <v>0.7819213512055555</v>
      </c>
    </row>
    <row r="121" spans="1:4" x14ac:dyDescent="0.45">
      <c r="A121" s="3" t="s">
        <v>219</v>
      </c>
      <c r="B121" s="3" t="s">
        <v>62</v>
      </c>
      <c r="C121" s="3" t="s">
        <v>741</v>
      </c>
      <c r="D121" s="110">
        <v>0.81891921722302008</v>
      </c>
    </row>
    <row r="122" spans="1:4" x14ac:dyDescent="0.45">
      <c r="A122" s="3" t="s">
        <v>219</v>
      </c>
      <c r="B122" s="3" t="s">
        <v>62</v>
      </c>
      <c r="C122" s="3" t="s">
        <v>742</v>
      </c>
      <c r="D122" s="110">
        <v>0.81150059535791963</v>
      </c>
    </row>
    <row r="123" spans="1:4" x14ac:dyDescent="0.45">
      <c r="A123" s="3" t="s">
        <v>219</v>
      </c>
      <c r="B123" s="3" t="s">
        <v>62</v>
      </c>
      <c r="C123" s="3" t="s">
        <v>743</v>
      </c>
      <c r="D123" s="110">
        <v>0.78380289264630343</v>
      </c>
    </row>
    <row r="124" spans="1:4" x14ac:dyDescent="0.45">
      <c r="A124" s="3" t="s">
        <v>219</v>
      </c>
      <c r="B124" s="3" t="s">
        <v>62</v>
      </c>
      <c r="C124" s="3" t="s">
        <v>744</v>
      </c>
      <c r="D124" s="110">
        <v>0.8113721711398425</v>
      </c>
    </row>
    <row r="125" spans="1:4" x14ac:dyDescent="0.45">
      <c r="A125" s="3" t="s">
        <v>219</v>
      </c>
      <c r="B125" s="3" t="s">
        <v>62</v>
      </c>
      <c r="C125" s="3" t="s">
        <v>745</v>
      </c>
      <c r="D125" s="110">
        <v>0.82968535916782027</v>
      </c>
    </row>
    <row r="126" spans="1:4" x14ac:dyDescent="0.45">
      <c r="A126" s="3" t="s">
        <v>219</v>
      </c>
      <c r="B126" s="3" t="s">
        <v>62</v>
      </c>
      <c r="C126" s="3" t="s">
        <v>746</v>
      </c>
      <c r="D126" s="110">
        <v>0.7759039022475529</v>
      </c>
    </row>
    <row r="127" spans="1:4" x14ac:dyDescent="0.45">
      <c r="A127" s="3" t="s">
        <v>219</v>
      </c>
      <c r="B127" s="3" t="s">
        <v>62</v>
      </c>
      <c r="C127" s="3" t="s">
        <v>747</v>
      </c>
      <c r="D127" s="110">
        <v>0.76436658175559868</v>
      </c>
    </row>
    <row r="128" spans="1:4" x14ac:dyDescent="0.45">
      <c r="A128" s="3" t="s">
        <v>219</v>
      </c>
      <c r="B128" s="3" t="s">
        <v>62</v>
      </c>
      <c r="C128" s="3" t="s">
        <v>748</v>
      </c>
      <c r="D128" s="110">
        <v>0.7292171967868587</v>
      </c>
    </row>
    <row r="129" spans="1:4" x14ac:dyDescent="0.45">
      <c r="A129" s="2" t="s">
        <v>217</v>
      </c>
      <c r="B129" s="2" t="s">
        <v>63</v>
      </c>
      <c r="C129" s="2" t="s">
        <v>749</v>
      </c>
      <c r="D129" s="109">
        <v>0.81210058574658406</v>
      </c>
    </row>
    <row r="130" spans="1:4" x14ac:dyDescent="0.45">
      <c r="A130" s="3" t="s">
        <v>219</v>
      </c>
      <c r="B130" s="3" t="s">
        <v>63</v>
      </c>
      <c r="C130" s="3" t="s">
        <v>750</v>
      </c>
      <c r="D130" s="110">
        <v>0.82048701246909894</v>
      </c>
    </row>
    <row r="131" spans="1:4" x14ac:dyDescent="0.45">
      <c r="A131" s="3" t="s">
        <v>219</v>
      </c>
      <c r="B131" s="3" t="s">
        <v>63</v>
      </c>
      <c r="C131" s="3" t="s">
        <v>751</v>
      </c>
      <c r="D131" s="110">
        <v>0.79314788276321446</v>
      </c>
    </row>
    <row r="132" spans="1:4" x14ac:dyDescent="0.45">
      <c r="A132" s="3" t="s">
        <v>219</v>
      </c>
      <c r="B132" s="3" t="s">
        <v>63</v>
      </c>
      <c r="C132" s="3" t="s">
        <v>752</v>
      </c>
      <c r="D132" s="110">
        <v>0.84799551017584651</v>
      </c>
    </row>
    <row r="133" spans="1:4" x14ac:dyDescent="0.45">
      <c r="A133" s="3" t="s">
        <v>219</v>
      </c>
      <c r="B133" s="3" t="s">
        <v>63</v>
      </c>
      <c r="C133" s="3" t="s">
        <v>753</v>
      </c>
      <c r="D133" s="110">
        <v>0.82854505673909795</v>
      </c>
    </row>
    <row r="134" spans="1:4" x14ac:dyDescent="0.45">
      <c r="A134" s="3" t="s">
        <v>219</v>
      </c>
      <c r="B134" s="3" t="s">
        <v>63</v>
      </c>
      <c r="C134" s="3" t="s">
        <v>754</v>
      </c>
      <c r="D134" s="110">
        <v>0.74684082120588913</v>
      </c>
    </row>
    <row r="135" spans="1:4" x14ac:dyDescent="0.45">
      <c r="A135" s="3" t="s">
        <v>219</v>
      </c>
      <c r="B135" s="3" t="s">
        <v>63</v>
      </c>
      <c r="C135" s="3" t="s">
        <v>755</v>
      </c>
      <c r="D135" s="110">
        <v>0.83379274754554011</v>
      </c>
    </row>
    <row r="136" spans="1:4" x14ac:dyDescent="0.45">
      <c r="A136" s="3" t="s">
        <v>219</v>
      </c>
      <c r="B136" s="3" t="s">
        <v>63</v>
      </c>
      <c r="C136" s="3" t="s">
        <v>756</v>
      </c>
      <c r="D136" s="110">
        <v>0.70856046785464399</v>
      </c>
    </row>
    <row r="137" spans="1:4" x14ac:dyDescent="0.45">
      <c r="A137" s="3" t="s">
        <v>219</v>
      </c>
      <c r="B137" s="3" t="s">
        <v>63</v>
      </c>
      <c r="C137" s="3" t="s">
        <v>757</v>
      </c>
      <c r="D137" s="110">
        <v>0.80928433658330767</v>
      </c>
    </row>
    <row r="138" spans="1:4" x14ac:dyDescent="0.45">
      <c r="A138" s="3" t="s">
        <v>219</v>
      </c>
      <c r="B138" s="3" t="s">
        <v>63</v>
      </c>
      <c r="C138" s="3" t="s">
        <v>758</v>
      </c>
      <c r="D138" s="110">
        <v>0.82762614226393461</v>
      </c>
    </row>
    <row r="139" spans="1:4" x14ac:dyDescent="0.45">
      <c r="A139" s="2" t="s">
        <v>217</v>
      </c>
      <c r="B139" s="2" t="s">
        <v>64</v>
      </c>
      <c r="C139" s="2" t="s">
        <v>759</v>
      </c>
      <c r="D139" s="109">
        <v>0.73398167090781496</v>
      </c>
    </row>
    <row r="140" spans="1:4" x14ac:dyDescent="0.45">
      <c r="A140" s="3" t="s">
        <v>219</v>
      </c>
      <c r="B140" s="3" t="s">
        <v>64</v>
      </c>
      <c r="C140" s="3" t="s">
        <v>760</v>
      </c>
      <c r="D140" s="110">
        <v>0.76281382357120087</v>
      </c>
    </row>
    <row r="141" spans="1:4" x14ac:dyDescent="0.45">
      <c r="A141" s="3" t="s">
        <v>219</v>
      </c>
      <c r="B141" s="3" t="s">
        <v>64</v>
      </c>
      <c r="C141" s="3" t="s">
        <v>761</v>
      </c>
      <c r="D141" s="110">
        <v>0.765297921063538</v>
      </c>
    </row>
    <row r="142" spans="1:4" x14ac:dyDescent="0.45">
      <c r="A142" s="3" t="s">
        <v>219</v>
      </c>
      <c r="B142" s="3" t="s">
        <v>64</v>
      </c>
      <c r="C142" s="3" t="s">
        <v>762</v>
      </c>
      <c r="D142" s="110">
        <v>0.82162397225185957</v>
      </c>
    </row>
    <row r="143" spans="1:4" x14ac:dyDescent="0.45">
      <c r="A143" s="3" t="s">
        <v>219</v>
      </c>
      <c r="B143" s="3" t="s">
        <v>64</v>
      </c>
      <c r="C143" s="3" t="s">
        <v>763</v>
      </c>
      <c r="D143" s="110">
        <v>0.70612947851953101</v>
      </c>
    </row>
    <row r="144" spans="1:4" x14ac:dyDescent="0.45">
      <c r="A144" s="3" t="s">
        <v>219</v>
      </c>
      <c r="B144" s="3" t="s">
        <v>64</v>
      </c>
      <c r="C144" s="3" t="s">
        <v>764</v>
      </c>
      <c r="D144" s="110">
        <v>0.53905398789661774</v>
      </c>
    </row>
    <row r="145" spans="1:4" x14ac:dyDescent="0.45">
      <c r="A145" s="3" t="s">
        <v>219</v>
      </c>
      <c r="B145" s="3" t="s">
        <v>64</v>
      </c>
      <c r="C145" s="3" t="s">
        <v>765</v>
      </c>
      <c r="D145" s="110">
        <v>0.72488487307250604</v>
      </c>
    </row>
    <row r="146" spans="1:4" x14ac:dyDescent="0.45">
      <c r="A146" s="3" t="s">
        <v>219</v>
      </c>
      <c r="B146" s="3" t="s">
        <v>64</v>
      </c>
      <c r="C146" s="3" t="s">
        <v>766</v>
      </c>
      <c r="D146" s="110">
        <v>0.41011506359731859</v>
      </c>
    </row>
    <row r="147" spans="1:4" x14ac:dyDescent="0.45">
      <c r="A147" s="2" t="s">
        <v>217</v>
      </c>
      <c r="B147" s="2" t="s">
        <v>65</v>
      </c>
      <c r="C147" s="2" t="s">
        <v>767</v>
      </c>
      <c r="D147" s="109">
        <v>0.66902420448185895</v>
      </c>
    </row>
    <row r="148" spans="1:4" x14ac:dyDescent="0.45">
      <c r="A148" s="3" t="s">
        <v>219</v>
      </c>
      <c r="B148" s="3" t="s">
        <v>65</v>
      </c>
      <c r="C148" s="3" t="s">
        <v>768</v>
      </c>
      <c r="D148" s="110">
        <v>0.59588223455893863</v>
      </c>
    </row>
    <row r="149" spans="1:4" x14ac:dyDescent="0.45">
      <c r="A149" s="3" t="s">
        <v>219</v>
      </c>
      <c r="B149" s="3" t="s">
        <v>65</v>
      </c>
      <c r="C149" s="3" t="s">
        <v>769</v>
      </c>
      <c r="D149" s="110">
        <v>0.69516378461077488</v>
      </c>
    </row>
    <row r="150" spans="1:4" x14ac:dyDescent="0.45">
      <c r="A150" s="3" t="s">
        <v>219</v>
      </c>
      <c r="B150" s="3" t="s">
        <v>65</v>
      </c>
      <c r="C150" s="3" t="s">
        <v>770</v>
      </c>
      <c r="D150" s="110">
        <v>0.66577185082139334</v>
      </c>
    </row>
    <row r="151" spans="1:4" x14ac:dyDescent="0.45">
      <c r="A151" s="3" t="s">
        <v>219</v>
      </c>
      <c r="B151" s="3" t="s">
        <v>65</v>
      </c>
      <c r="C151" s="3" t="s">
        <v>771</v>
      </c>
      <c r="D151" s="110">
        <v>0.62930120172407689</v>
      </c>
    </row>
    <row r="152" spans="1:4" x14ac:dyDescent="0.45">
      <c r="A152" s="2" t="s">
        <v>217</v>
      </c>
      <c r="B152" s="2" t="s">
        <v>66</v>
      </c>
      <c r="C152" s="2" t="s">
        <v>772</v>
      </c>
      <c r="D152" s="109">
        <v>0.65791232422279733</v>
      </c>
    </row>
    <row r="153" spans="1:4" x14ac:dyDescent="0.45">
      <c r="A153" s="3" t="s">
        <v>219</v>
      </c>
      <c r="B153" s="3" t="s">
        <v>66</v>
      </c>
      <c r="C153" s="3" t="s">
        <v>773</v>
      </c>
      <c r="D153" s="110">
        <v>0.66356413800754488</v>
      </c>
    </row>
    <row r="154" spans="1:4" x14ac:dyDescent="0.45">
      <c r="A154" s="3" t="s">
        <v>219</v>
      </c>
      <c r="B154" s="3" t="s">
        <v>66</v>
      </c>
      <c r="C154" s="3" t="s">
        <v>774</v>
      </c>
      <c r="D154" s="110">
        <v>0.68331184691380809</v>
      </c>
    </row>
    <row r="155" spans="1:4" x14ac:dyDescent="0.45">
      <c r="A155" s="3" t="s">
        <v>219</v>
      </c>
      <c r="B155" s="3" t="s">
        <v>66</v>
      </c>
      <c r="C155" s="3" t="s">
        <v>775</v>
      </c>
      <c r="D155" s="110">
        <v>0.57965167884312774</v>
      </c>
    </row>
    <row r="156" spans="1:4" x14ac:dyDescent="0.45">
      <c r="A156" s="3" t="s">
        <v>219</v>
      </c>
      <c r="B156" s="3" t="s">
        <v>66</v>
      </c>
      <c r="C156" s="3" t="s">
        <v>776</v>
      </c>
      <c r="D156" s="110">
        <v>0.46750054814455361</v>
      </c>
    </row>
    <row r="157" spans="1:4" x14ac:dyDescent="0.45">
      <c r="A157" s="2" t="s">
        <v>217</v>
      </c>
      <c r="B157" s="2" t="s">
        <v>67</v>
      </c>
      <c r="C157" s="2" t="s">
        <v>777</v>
      </c>
      <c r="D157" s="109">
        <v>0.65783758096176526</v>
      </c>
    </row>
    <row r="158" spans="1:4" x14ac:dyDescent="0.45">
      <c r="A158" s="3" t="s">
        <v>219</v>
      </c>
      <c r="B158" s="3" t="s">
        <v>67</v>
      </c>
      <c r="C158" s="3" t="s">
        <v>778</v>
      </c>
      <c r="D158" s="110">
        <v>0.66446867423219513</v>
      </c>
    </row>
    <row r="159" spans="1:4" x14ac:dyDescent="0.45">
      <c r="A159" s="3" t="s">
        <v>219</v>
      </c>
      <c r="B159" s="3" t="s">
        <v>67</v>
      </c>
      <c r="C159" s="3" t="s">
        <v>779</v>
      </c>
      <c r="D159" s="110">
        <v>0.62384081154102511</v>
      </c>
    </row>
    <row r="160" spans="1:4" x14ac:dyDescent="0.45">
      <c r="A160" s="3" t="s">
        <v>219</v>
      </c>
      <c r="B160" s="3" t="s">
        <v>67</v>
      </c>
      <c r="C160" s="3" t="s">
        <v>780</v>
      </c>
      <c r="D160" s="110">
        <v>0.63764031784087072</v>
      </c>
    </row>
    <row r="161" spans="1:4" x14ac:dyDescent="0.45">
      <c r="A161" s="3" t="s">
        <v>219</v>
      </c>
      <c r="B161" s="3" t="s">
        <v>67</v>
      </c>
      <c r="C161" s="3" t="s">
        <v>781</v>
      </c>
      <c r="D161" s="110">
        <v>0.6713964241453555</v>
      </c>
    </row>
    <row r="162" spans="1:4" x14ac:dyDescent="0.45">
      <c r="A162" s="2" t="s">
        <v>217</v>
      </c>
      <c r="B162" s="2" t="s">
        <v>68</v>
      </c>
      <c r="C162" s="2" t="s">
        <v>782</v>
      </c>
      <c r="D162" s="109">
        <v>0.71713442003452998</v>
      </c>
    </row>
    <row r="163" spans="1:4" x14ac:dyDescent="0.45">
      <c r="A163" s="3" t="s">
        <v>219</v>
      </c>
      <c r="B163" s="3" t="s">
        <v>68</v>
      </c>
      <c r="C163" s="3" t="s">
        <v>783</v>
      </c>
      <c r="D163" s="110">
        <v>0.76699431529571671</v>
      </c>
    </row>
    <row r="164" spans="1:4" x14ac:dyDescent="0.45">
      <c r="A164" s="3" t="s">
        <v>219</v>
      </c>
      <c r="B164" s="3" t="s">
        <v>68</v>
      </c>
      <c r="C164" s="3" t="s">
        <v>784</v>
      </c>
      <c r="D164" s="110">
        <v>0.58263690935206403</v>
      </c>
    </row>
    <row r="165" spans="1:4" x14ac:dyDescent="0.45">
      <c r="A165" s="3" t="s">
        <v>219</v>
      </c>
      <c r="B165" s="3" t="s">
        <v>68</v>
      </c>
      <c r="C165" s="3" t="s">
        <v>785</v>
      </c>
      <c r="D165" s="110">
        <v>0.43717128616251733</v>
      </c>
    </row>
    <row r="166" spans="1:4" x14ac:dyDescent="0.45">
      <c r="A166" s="3" t="s">
        <v>219</v>
      </c>
      <c r="B166" s="3" t="s">
        <v>68</v>
      </c>
      <c r="C166" s="3" t="s">
        <v>786</v>
      </c>
      <c r="D166" s="110">
        <v>0.73327659783333254</v>
      </c>
    </row>
    <row r="167" spans="1:4" x14ac:dyDescent="0.45">
      <c r="A167" s="2" t="s">
        <v>217</v>
      </c>
      <c r="B167" s="2" t="s">
        <v>69</v>
      </c>
      <c r="C167" s="2" t="s">
        <v>787</v>
      </c>
      <c r="D167" s="109">
        <v>0.67748345789190045</v>
      </c>
    </row>
    <row r="168" spans="1:4" x14ac:dyDescent="0.45">
      <c r="A168" s="3" t="s">
        <v>219</v>
      </c>
      <c r="B168" s="3" t="s">
        <v>69</v>
      </c>
      <c r="C168" s="3" t="s">
        <v>788</v>
      </c>
      <c r="D168" s="110">
        <v>0.56055759915379366</v>
      </c>
    </row>
    <row r="169" spans="1:4" x14ac:dyDescent="0.45">
      <c r="A169" s="3" t="s">
        <v>219</v>
      </c>
      <c r="B169" s="3" t="s">
        <v>69</v>
      </c>
      <c r="C169" s="3" t="s">
        <v>789</v>
      </c>
      <c r="D169" s="110">
        <v>0.7295564393178563</v>
      </c>
    </row>
    <row r="170" spans="1:4" x14ac:dyDescent="0.45">
      <c r="A170" s="3" t="s">
        <v>219</v>
      </c>
      <c r="B170" s="3" t="s">
        <v>69</v>
      </c>
      <c r="C170" s="3" t="s">
        <v>790</v>
      </c>
      <c r="D170" s="110">
        <v>0.63963992723319707</v>
      </c>
    </row>
    <row r="171" spans="1:4" x14ac:dyDescent="0.45">
      <c r="A171" s="3" t="s">
        <v>219</v>
      </c>
      <c r="B171" s="3" t="s">
        <v>69</v>
      </c>
      <c r="C171" s="3" t="s">
        <v>791</v>
      </c>
      <c r="D171" s="110">
        <v>0.74201902380409801</v>
      </c>
    </row>
    <row r="172" spans="1:4" x14ac:dyDescent="0.45">
      <c r="A172" s="3" t="s">
        <v>219</v>
      </c>
      <c r="B172" s="3" t="s">
        <v>69</v>
      </c>
      <c r="C172" s="3" t="s">
        <v>792</v>
      </c>
      <c r="D172" s="110">
        <v>0.62573885215478187</v>
      </c>
    </row>
    <row r="173" spans="1:4" x14ac:dyDescent="0.45">
      <c r="A173" s="3" t="s">
        <v>219</v>
      </c>
      <c r="B173" s="3" t="s">
        <v>69</v>
      </c>
      <c r="C173" s="3" t="s">
        <v>793</v>
      </c>
      <c r="D173" s="110">
        <v>0.46277160971288112</v>
      </c>
    </row>
    <row r="174" spans="1:4" x14ac:dyDescent="0.45">
      <c r="A174" s="3" t="s">
        <v>219</v>
      </c>
      <c r="B174" s="3" t="s">
        <v>69</v>
      </c>
      <c r="C174" s="3" t="s">
        <v>794</v>
      </c>
      <c r="D174" s="110">
        <v>0.7087022137485699</v>
      </c>
    </row>
    <row r="175" spans="1:4" x14ac:dyDescent="0.45">
      <c r="A175" s="3" t="s">
        <v>219</v>
      </c>
      <c r="B175" s="3" t="s">
        <v>69</v>
      </c>
      <c r="C175" s="3" t="s">
        <v>795</v>
      </c>
      <c r="D175" s="110">
        <v>0.55933456686793293</v>
      </c>
    </row>
    <row r="176" spans="1:4" x14ac:dyDescent="0.45">
      <c r="A176" s="3" t="s">
        <v>219</v>
      </c>
      <c r="B176" s="3" t="s">
        <v>69</v>
      </c>
      <c r="C176" s="3" t="s">
        <v>796</v>
      </c>
      <c r="D176" s="110">
        <v>0.70401965476718786</v>
      </c>
    </row>
    <row r="177" spans="1:4" x14ac:dyDescent="0.45">
      <c r="A177" s="3" t="s">
        <v>219</v>
      </c>
      <c r="B177" s="3" t="s">
        <v>69</v>
      </c>
      <c r="C177" s="3" t="s">
        <v>797</v>
      </c>
      <c r="D177" s="110">
        <v>0.67318692430172278</v>
      </c>
    </row>
    <row r="178" spans="1:4" x14ac:dyDescent="0.45">
      <c r="A178" s="2" t="s">
        <v>217</v>
      </c>
      <c r="B178" s="2" t="s">
        <v>70</v>
      </c>
      <c r="C178" s="2" t="s">
        <v>798</v>
      </c>
      <c r="D178" s="109">
        <v>0.77225792696735329</v>
      </c>
    </row>
    <row r="179" spans="1:4" x14ac:dyDescent="0.45">
      <c r="A179" s="3" t="s">
        <v>219</v>
      </c>
      <c r="B179" s="3" t="s">
        <v>70</v>
      </c>
      <c r="C179" s="3" t="s">
        <v>799</v>
      </c>
      <c r="D179" s="110">
        <v>0.80007157121527595</v>
      </c>
    </row>
    <row r="180" spans="1:4" x14ac:dyDescent="0.45">
      <c r="A180" s="3" t="s">
        <v>219</v>
      </c>
      <c r="B180" s="3" t="s">
        <v>70</v>
      </c>
      <c r="C180" s="3" t="s">
        <v>800</v>
      </c>
      <c r="D180" s="110">
        <v>0.77017575169568731</v>
      </c>
    </row>
    <row r="181" spans="1:4" x14ac:dyDescent="0.45">
      <c r="A181" s="3" t="s">
        <v>219</v>
      </c>
      <c r="B181" s="3" t="s">
        <v>70</v>
      </c>
      <c r="C181" s="3" t="s">
        <v>801</v>
      </c>
      <c r="D181" s="110">
        <v>0.73400906378987618</v>
      </c>
    </row>
    <row r="182" spans="1:4" x14ac:dyDescent="0.45">
      <c r="A182" s="3" t="s">
        <v>219</v>
      </c>
      <c r="B182" s="3" t="s">
        <v>70</v>
      </c>
      <c r="C182" s="3" t="s">
        <v>802</v>
      </c>
      <c r="D182" s="110">
        <v>0.75468899251334953</v>
      </c>
    </row>
    <row r="183" spans="1:4" x14ac:dyDescent="0.45">
      <c r="A183" s="3" t="s">
        <v>219</v>
      </c>
      <c r="B183" s="3" t="s">
        <v>70</v>
      </c>
      <c r="C183" s="3" t="s">
        <v>803</v>
      </c>
      <c r="D183" s="110">
        <v>0.72250645611771735</v>
      </c>
    </row>
    <row r="184" spans="1:4" x14ac:dyDescent="0.45">
      <c r="A184" s="2" t="s">
        <v>217</v>
      </c>
      <c r="B184" s="2" t="s">
        <v>71</v>
      </c>
      <c r="C184" s="2" t="s">
        <v>804</v>
      </c>
      <c r="D184" s="109">
        <v>0.80441866329440681</v>
      </c>
    </row>
    <row r="185" spans="1:4" x14ac:dyDescent="0.45">
      <c r="A185" s="3" t="s">
        <v>219</v>
      </c>
      <c r="B185" s="3" t="s">
        <v>71</v>
      </c>
      <c r="C185" s="3" t="s">
        <v>805</v>
      </c>
      <c r="D185" s="110">
        <v>0.67291639142163484</v>
      </c>
    </row>
    <row r="186" spans="1:4" x14ac:dyDescent="0.45">
      <c r="A186" s="3" t="s">
        <v>219</v>
      </c>
      <c r="B186" s="3" t="s">
        <v>71</v>
      </c>
      <c r="C186" s="3" t="s">
        <v>806</v>
      </c>
      <c r="D186" s="110">
        <v>0.73180642249661898</v>
      </c>
    </row>
    <row r="187" spans="1:4" x14ac:dyDescent="0.45">
      <c r="A187" s="3" t="s">
        <v>219</v>
      </c>
      <c r="B187" s="3" t="s">
        <v>71</v>
      </c>
      <c r="C187" s="3" t="s">
        <v>807</v>
      </c>
      <c r="D187" s="110">
        <v>0.73630126743241131</v>
      </c>
    </row>
    <row r="188" spans="1:4" x14ac:dyDescent="0.45">
      <c r="A188" s="3" t="s">
        <v>219</v>
      </c>
      <c r="B188" s="3" t="s">
        <v>71</v>
      </c>
      <c r="C188" s="3" t="s">
        <v>808</v>
      </c>
      <c r="D188" s="110">
        <v>0.82062068365808716</v>
      </c>
    </row>
    <row r="189" spans="1:4" x14ac:dyDescent="0.45">
      <c r="A189" s="3" t="s">
        <v>219</v>
      </c>
      <c r="B189" s="3" t="s">
        <v>71</v>
      </c>
      <c r="C189" s="3" t="s">
        <v>809</v>
      </c>
      <c r="D189" s="110">
        <v>0.82366244477846773</v>
      </c>
    </row>
    <row r="190" spans="1:4" x14ac:dyDescent="0.45">
      <c r="A190" s="3" t="s">
        <v>219</v>
      </c>
      <c r="B190" s="3" t="s">
        <v>71</v>
      </c>
      <c r="C190" s="3" t="s">
        <v>810</v>
      </c>
      <c r="D190" s="110">
        <v>0.83334092485371258</v>
      </c>
    </row>
    <row r="191" spans="1:4" x14ac:dyDescent="0.45">
      <c r="A191" s="3" t="s">
        <v>219</v>
      </c>
      <c r="B191" s="3" t="s">
        <v>71</v>
      </c>
      <c r="C191" s="3" t="s">
        <v>811</v>
      </c>
      <c r="D191" s="110">
        <v>0.84639201414493148</v>
      </c>
    </row>
    <row r="192" spans="1:4" x14ac:dyDescent="0.45">
      <c r="A192" s="3" t="s">
        <v>219</v>
      </c>
      <c r="B192" s="3" t="s">
        <v>71</v>
      </c>
      <c r="C192" s="3" t="s">
        <v>812</v>
      </c>
      <c r="D192" s="110">
        <v>0.81425004270253365</v>
      </c>
    </row>
    <row r="193" spans="1:4" x14ac:dyDescent="0.45">
      <c r="A193" s="2" t="s">
        <v>217</v>
      </c>
      <c r="B193" s="2" t="s">
        <v>72</v>
      </c>
      <c r="C193" s="2" t="s">
        <v>813</v>
      </c>
      <c r="D193" s="109">
        <v>0.79692252918372275</v>
      </c>
    </row>
    <row r="194" spans="1:4" x14ac:dyDescent="0.45">
      <c r="A194" s="3" t="s">
        <v>219</v>
      </c>
      <c r="B194" s="3" t="s">
        <v>72</v>
      </c>
      <c r="C194" s="3" t="s">
        <v>814</v>
      </c>
      <c r="D194" s="110">
        <v>0.862275370884932</v>
      </c>
    </row>
    <row r="195" spans="1:4" x14ac:dyDescent="0.45">
      <c r="A195" s="3" t="s">
        <v>219</v>
      </c>
      <c r="B195" s="3" t="s">
        <v>72</v>
      </c>
      <c r="C195" s="3" t="s">
        <v>815</v>
      </c>
      <c r="D195" s="110">
        <v>0.71859379896432962</v>
      </c>
    </row>
    <row r="196" spans="1:4" x14ac:dyDescent="0.45">
      <c r="A196" s="3" t="s">
        <v>219</v>
      </c>
      <c r="B196" s="3" t="s">
        <v>72</v>
      </c>
      <c r="C196" s="3" t="s">
        <v>816</v>
      </c>
      <c r="D196" s="110">
        <v>0.79038735818769346</v>
      </c>
    </row>
    <row r="197" spans="1:4" x14ac:dyDescent="0.45">
      <c r="A197" s="3" t="s">
        <v>219</v>
      </c>
      <c r="B197" s="3" t="s">
        <v>72</v>
      </c>
      <c r="C197" s="3" t="s">
        <v>817</v>
      </c>
      <c r="D197" s="110">
        <v>0.80854385054946909</v>
      </c>
    </row>
    <row r="198" spans="1:4" x14ac:dyDescent="0.45">
      <c r="A198" s="3" t="s">
        <v>219</v>
      </c>
      <c r="B198" s="3" t="s">
        <v>72</v>
      </c>
      <c r="C198" s="3" t="s">
        <v>818</v>
      </c>
      <c r="D198" s="110">
        <v>0.84328954573590376</v>
      </c>
    </row>
    <row r="199" spans="1:4" x14ac:dyDescent="0.45">
      <c r="A199" s="3" t="s">
        <v>219</v>
      </c>
      <c r="B199" s="3" t="s">
        <v>72</v>
      </c>
      <c r="C199" s="3" t="s">
        <v>819</v>
      </c>
      <c r="D199" s="110">
        <v>0.75490585004096444</v>
      </c>
    </row>
    <row r="200" spans="1:4" x14ac:dyDescent="0.45">
      <c r="A200" s="3" t="s">
        <v>219</v>
      </c>
      <c r="B200" s="3" t="s">
        <v>72</v>
      </c>
      <c r="C200" s="3" t="s">
        <v>820</v>
      </c>
      <c r="D200" s="110">
        <v>0.78415616222600437</v>
      </c>
    </row>
    <row r="201" spans="1:4" x14ac:dyDescent="0.45">
      <c r="A201" s="3" t="s">
        <v>219</v>
      </c>
      <c r="B201" s="3" t="s">
        <v>72</v>
      </c>
      <c r="C201" s="3" t="s">
        <v>821</v>
      </c>
      <c r="D201" s="110">
        <v>0.88136842065639964</v>
      </c>
    </row>
    <row r="202" spans="1:4" x14ac:dyDescent="0.45">
      <c r="A202" s="3" t="s">
        <v>219</v>
      </c>
      <c r="B202" s="3" t="s">
        <v>72</v>
      </c>
      <c r="C202" s="3" t="s">
        <v>822</v>
      </c>
      <c r="D202" s="110">
        <v>0.74795400479613094</v>
      </c>
    </row>
    <row r="203" spans="1:4" x14ac:dyDescent="0.45">
      <c r="A203" s="3" t="s">
        <v>219</v>
      </c>
      <c r="B203" s="3" t="s">
        <v>72</v>
      </c>
      <c r="C203" s="3" t="s">
        <v>823</v>
      </c>
      <c r="D203" s="110">
        <v>0.78601653995184062</v>
      </c>
    </row>
    <row r="204" spans="1:4" x14ac:dyDescent="0.45">
      <c r="A204" s="3" t="s">
        <v>219</v>
      </c>
      <c r="B204" s="3" t="s">
        <v>72</v>
      </c>
      <c r="C204" s="3" t="s">
        <v>824</v>
      </c>
      <c r="D204" s="110">
        <v>0.79248932712094411</v>
      </c>
    </row>
    <row r="205" spans="1:4" x14ac:dyDescent="0.45">
      <c r="A205" s="2" t="s">
        <v>217</v>
      </c>
      <c r="B205" s="2" t="s">
        <v>73</v>
      </c>
      <c r="C205" s="2" t="s">
        <v>825</v>
      </c>
      <c r="D205" s="109">
        <v>0.79672551483394427</v>
      </c>
    </row>
    <row r="206" spans="1:4" x14ac:dyDescent="0.45">
      <c r="A206" s="3" t="s">
        <v>219</v>
      </c>
      <c r="B206" s="3" t="s">
        <v>73</v>
      </c>
      <c r="C206" s="3" t="s">
        <v>826</v>
      </c>
      <c r="D206" s="110">
        <v>0.78856976016309432</v>
      </c>
    </row>
    <row r="207" spans="1:4" x14ac:dyDescent="0.45">
      <c r="A207" s="3" t="s">
        <v>219</v>
      </c>
      <c r="B207" s="3" t="s">
        <v>73</v>
      </c>
      <c r="C207" s="3" t="s">
        <v>827</v>
      </c>
      <c r="D207" s="110">
        <v>0.78218020921938114</v>
      </c>
    </row>
    <row r="208" spans="1:4" x14ac:dyDescent="0.45">
      <c r="A208" s="3" t="s">
        <v>219</v>
      </c>
      <c r="B208" s="3" t="s">
        <v>73</v>
      </c>
      <c r="C208" s="3" t="s">
        <v>828</v>
      </c>
      <c r="D208" s="110">
        <v>0.83556677913806388</v>
      </c>
    </row>
    <row r="209" spans="1:4" x14ac:dyDescent="0.45">
      <c r="A209" s="3" t="s">
        <v>219</v>
      </c>
      <c r="B209" s="3" t="s">
        <v>73</v>
      </c>
      <c r="C209" s="3" t="s">
        <v>829</v>
      </c>
      <c r="D209" s="110">
        <v>0.734374862788988</v>
      </c>
    </row>
    <row r="210" spans="1:4" x14ac:dyDescent="0.45">
      <c r="A210" s="2" t="s">
        <v>217</v>
      </c>
      <c r="B210" s="2" t="s">
        <v>74</v>
      </c>
      <c r="C210" s="2" t="s">
        <v>830</v>
      </c>
      <c r="D210" s="109">
        <v>0.74447207744977717</v>
      </c>
    </row>
    <row r="211" spans="1:4" x14ac:dyDescent="0.45">
      <c r="A211" s="3" t="s">
        <v>219</v>
      </c>
      <c r="B211" s="3" t="s">
        <v>74</v>
      </c>
      <c r="C211" s="3" t="s">
        <v>831</v>
      </c>
      <c r="D211" s="110">
        <v>0.72842158470154539</v>
      </c>
    </row>
    <row r="212" spans="1:4" x14ac:dyDescent="0.45">
      <c r="A212" s="3" t="s">
        <v>219</v>
      </c>
      <c r="B212" s="3" t="s">
        <v>74</v>
      </c>
      <c r="C212" s="3" t="s">
        <v>832</v>
      </c>
      <c r="D212" s="110">
        <v>0.77440326983018981</v>
      </c>
    </row>
    <row r="213" spans="1:4" x14ac:dyDescent="0.45">
      <c r="A213" s="3" t="s">
        <v>219</v>
      </c>
      <c r="B213" s="3" t="s">
        <v>74</v>
      </c>
      <c r="C213" s="3" t="s">
        <v>833</v>
      </c>
      <c r="D213" s="110">
        <v>0.74099990113100367</v>
      </c>
    </row>
    <row r="214" spans="1:4" x14ac:dyDescent="0.45">
      <c r="A214" s="3" t="s">
        <v>219</v>
      </c>
      <c r="B214" s="3" t="s">
        <v>74</v>
      </c>
      <c r="C214" s="3" t="s">
        <v>834</v>
      </c>
      <c r="D214" s="110">
        <v>0.74447867692185077</v>
      </c>
    </row>
    <row r="215" spans="1:4" x14ac:dyDescent="0.45">
      <c r="A215" s="3" t="s">
        <v>219</v>
      </c>
      <c r="B215" s="3" t="s">
        <v>74</v>
      </c>
      <c r="C215" s="3" t="s">
        <v>835</v>
      </c>
      <c r="D215" s="110">
        <v>0.74641498801757944</v>
      </c>
    </row>
    <row r="216" spans="1:4" x14ac:dyDescent="0.45">
      <c r="A216" s="3" t="s">
        <v>219</v>
      </c>
      <c r="B216" s="3" t="s">
        <v>74</v>
      </c>
      <c r="C216" s="3" t="s">
        <v>836</v>
      </c>
      <c r="D216" s="110">
        <v>0.73047920757405405</v>
      </c>
    </row>
    <row r="217" spans="1:4" x14ac:dyDescent="0.45">
      <c r="A217" s="3" t="s">
        <v>219</v>
      </c>
      <c r="B217" s="3" t="s">
        <v>74</v>
      </c>
      <c r="C217" s="3" t="s">
        <v>837</v>
      </c>
      <c r="D217" s="110">
        <v>0.69640787902930801</v>
      </c>
    </row>
    <row r="218" spans="1:4" x14ac:dyDescent="0.45">
      <c r="A218" s="2" t="s">
        <v>217</v>
      </c>
      <c r="B218" s="2" t="s">
        <v>75</v>
      </c>
      <c r="C218" s="2" t="s">
        <v>838</v>
      </c>
      <c r="D218" s="109">
        <v>0.71225243346017997</v>
      </c>
    </row>
    <row r="219" spans="1:4" x14ac:dyDescent="0.45">
      <c r="A219" s="3" t="s">
        <v>219</v>
      </c>
      <c r="B219" s="3" t="s">
        <v>75</v>
      </c>
      <c r="C219" s="3" t="s">
        <v>839</v>
      </c>
      <c r="D219" s="110">
        <v>0.53541993255231868</v>
      </c>
    </row>
    <row r="220" spans="1:4" x14ac:dyDescent="0.45">
      <c r="A220" s="3" t="s">
        <v>219</v>
      </c>
      <c r="B220" s="3" t="s">
        <v>75</v>
      </c>
      <c r="C220" s="3" t="s">
        <v>840</v>
      </c>
      <c r="D220" s="110">
        <v>0.62407755564341283</v>
      </c>
    </row>
    <row r="221" spans="1:4" x14ac:dyDescent="0.45">
      <c r="A221" s="3" t="s">
        <v>219</v>
      </c>
      <c r="B221" s="3" t="s">
        <v>75</v>
      </c>
      <c r="C221" s="3" t="s">
        <v>841</v>
      </c>
      <c r="D221" s="110">
        <v>0.66627643639571299</v>
      </c>
    </row>
    <row r="222" spans="1:4" x14ac:dyDescent="0.45">
      <c r="A222" s="3" t="s">
        <v>219</v>
      </c>
      <c r="B222" s="3" t="s">
        <v>75</v>
      </c>
      <c r="C222" s="3" t="s">
        <v>842</v>
      </c>
      <c r="D222" s="110">
        <v>0.72642503280978177</v>
      </c>
    </row>
    <row r="223" spans="1:4" x14ac:dyDescent="0.45">
      <c r="A223" s="3" t="s">
        <v>219</v>
      </c>
      <c r="B223" s="3" t="s">
        <v>75</v>
      </c>
      <c r="C223" s="3" t="s">
        <v>843</v>
      </c>
      <c r="D223" s="110">
        <v>0.70557657388922412</v>
      </c>
    </row>
    <row r="224" spans="1:4" x14ac:dyDescent="0.45">
      <c r="A224" s="3" t="s">
        <v>219</v>
      </c>
      <c r="B224" s="3" t="s">
        <v>75</v>
      </c>
      <c r="C224" s="3" t="s">
        <v>844</v>
      </c>
      <c r="D224" s="110">
        <v>0.85141927370351533</v>
      </c>
    </row>
    <row r="225" spans="1:4" x14ac:dyDescent="0.45">
      <c r="A225" s="2" t="s">
        <v>217</v>
      </c>
      <c r="B225" s="2" t="s">
        <v>76</v>
      </c>
      <c r="C225" s="2" t="s">
        <v>845</v>
      </c>
      <c r="D225" s="109">
        <v>0.77965880758370032</v>
      </c>
    </row>
    <row r="226" spans="1:4" x14ac:dyDescent="0.45">
      <c r="A226" s="3" t="s">
        <v>219</v>
      </c>
      <c r="B226" s="3" t="s">
        <v>76</v>
      </c>
      <c r="C226" s="3" t="s">
        <v>846</v>
      </c>
      <c r="D226" s="110">
        <v>0.80642850860486304</v>
      </c>
    </row>
    <row r="227" spans="1:4" x14ac:dyDescent="0.45">
      <c r="A227" s="3" t="s">
        <v>219</v>
      </c>
      <c r="B227" s="3" t="s">
        <v>76</v>
      </c>
      <c r="C227" s="3" t="s">
        <v>847</v>
      </c>
      <c r="D227" s="110">
        <v>0.78533910068831747</v>
      </c>
    </row>
    <row r="228" spans="1:4" x14ac:dyDescent="0.45">
      <c r="A228" s="3" t="s">
        <v>219</v>
      </c>
      <c r="B228" s="3" t="s">
        <v>76</v>
      </c>
      <c r="C228" s="3" t="s">
        <v>848</v>
      </c>
      <c r="D228" s="110">
        <v>0.74936137237515066</v>
      </c>
    </row>
    <row r="229" spans="1:4" x14ac:dyDescent="0.45">
      <c r="A229" s="3" t="s">
        <v>219</v>
      </c>
      <c r="B229" s="3" t="s">
        <v>76</v>
      </c>
      <c r="C229" s="3" t="s">
        <v>849</v>
      </c>
      <c r="D229" s="110">
        <v>0.80910278613816422</v>
      </c>
    </row>
    <row r="230" spans="1:4" x14ac:dyDescent="0.45">
      <c r="A230" s="3" t="s">
        <v>219</v>
      </c>
      <c r="B230" s="3" t="s">
        <v>76</v>
      </c>
      <c r="C230" s="3" t="s">
        <v>850</v>
      </c>
      <c r="D230" s="110">
        <v>0.70405909606768746</v>
      </c>
    </row>
    <row r="231" spans="1:4" x14ac:dyDescent="0.45">
      <c r="A231" s="3" t="s">
        <v>219</v>
      </c>
      <c r="B231" s="3" t="s">
        <v>76</v>
      </c>
      <c r="C231" s="3" t="s">
        <v>851</v>
      </c>
      <c r="D231" s="110">
        <v>0.81376220783307018</v>
      </c>
    </row>
    <row r="232" spans="1:4" x14ac:dyDescent="0.45">
      <c r="A232" s="3" t="s">
        <v>219</v>
      </c>
      <c r="B232" s="3" t="s">
        <v>76</v>
      </c>
      <c r="C232" s="3" t="s">
        <v>852</v>
      </c>
      <c r="D232" s="110">
        <v>0.73005207893175716</v>
      </c>
    </row>
    <row r="233" spans="1:4" x14ac:dyDescent="0.45">
      <c r="A233" s="3" t="s">
        <v>219</v>
      </c>
      <c r="B233" s="3" t="s">
        <v>76</v>
      </c>
      <c r="C233" s="3" t="s">
        <v>853</v>
      </c>
      <c r="D233" s="110">
        <v>0.79166264132282094</v>
      </c>
    </row>
    <row r="234" spans="1:4" x14ac:dyDescent="0.45">
      <c r="A234" s="2" t="s">
        <v>217</v>
      </c>
      <c r="B234" s="2" t="s">
        <v>77</v>
      </c>
      <c r="C234" s="2" t="s">
        <v>854</v>
      </c>
      <c r="D234" s="109">
        <v>0.78158212833760232</v>
      </c>
    </row>
    <row r="235" spans="1:4" x14ac:dyDescent="0.45">
      <c r="A235" s="3" t="s">
        <v>219</v>
      </c>
      <c r="B235" s="3" t="s">
        <v>77</v>
      </c>
      <c r="C235" s="3" t="s">
        <v>855</v>
      </c>
      <c r="D235" s="110">
        <v>0.77458299559804478</v>
      </c>
    </row>
    <row r="236" spans="1:4" x14ac:dyDescent="0.45">
      <c r="A236" s="3" t="s">
        <v>219</v>
      </c>
      <c r="B236" s="3" t="s">
        <v>77</v>
      </c>
      <c r="C236" s="3" t="s">
        <v>856</v>
      </c>
      <c r="D236" s="110">
        <v>0.77750403526262812</v>
      </c>
    </row>
    <row r="237" spans="1:4" x14ac:dyDescent="0.45">
      <c r="A237" s="3" t="s">
        <v>219</v>
      </c>
      <c r="B237" s="3" t="s">
        <v>77</v>
      </c>
      <c r="C237" s="3" t="s">
        <v>857</v>
      </c>
      <c r="D237" s="110">
        <v>0.71947455892139889</v>
      </c>
    </row>
    <row r="238" spans="1:4" x14ac:dyDescent="0.45">
      <c r="A238" s="3" t="s">
        <v>219</v>
      </c>
      <c r="B238" s="3" t="s">
        <v>77</v>
      </c>
      <c r="C238" s="3" t="s">
        <v>858</v>
      </c>
      <c r="D238" s="110">
        <v>0.73358967389788321</v>
      </c>
    </row>
    <row r="239" spans="1:4" x14ac:dyDescent="0.45">
      <c r="A239" s="3" t="s">
        <v>219</v>
      </c>
      <c r="B239" s="3" t="s">
        <v>77</v>
      </c>
      <c r="C239" s="3" t="s">
        <v>859</v>
      </c>
      <c r="D239" s="110">
        <v>0.72135611233004138</v>
      </c>
    </row>
    <row r="240" spans="1:4" x14ac:dyDescent="0.45">
      <c r="A240" s="3" t="s">
        <v>219</v>
      </c>
      <c r="B240" s="3" t="s">
        <v>77</v>
      </c>
      <c r="C240" s="3" t="s">
        <v>860</v>
      </c>
      <c r="D240" s="110">
        <v>0.72761621355213157</v>
      </c>
    </row>
    <row r="241" spans="1:4" x14ac:dyDescent="0.45">
      <c r="A241" s="3" t="s">
        <v>219</v>
      </c>
      <c r="B241" s="3" t="s">
        <v>77</v>
      </c>
      <c r="C241" s="3" t="s">
        <v>861</v>
      </c>
      <c r="D241" s="110">
        <v>0.82761534443487317</v>
      </c>
    </row>
    <row r="242" spans="1:4" x14ac:dyDescent="0.45">
      <c r="A242" s="3" t="s">
        <v>219</v>
      </c>
      <c r="B242" s="3" t="s">
        <v>77</v>
      </c>
      <c r="C242" s="3" t="s">
        <v>862</v>
      </c>
      <c r="D242" s="110">
        <v>0.74590007248061629</v>
      </c>
    </row>
    <row r="243" spans="1:4" x14ac:dyDescent="0.45">
      <c r="A243" s="2" t="s">
        <v>217</v>
      </c>
      <c r="B243" s="2" t="s">
        <v>78</v>
      </c>
      <c r="C243" s="2" t="s">
        <v>863</v>
      </c>
      <c r="D243" s="109">
        <v>0.72126792120255934</v>
      </c>
    </row>
    <row r="244" spans="1:4" x14ac:dyDescent="0.45">
      <c r="A244" s="3" t="s">
        <v>219</v>
      </c>
      <c r="B244" s="3" t="s">
        <v>78</v>
      </c>
      <c r="C244" s="3" t="s">
        <v>864</v>
      </c>
      <c r="D244" s="110">
        <v>0.74928911567027734</v>
      </c>
    </row>
    <row r="245" spans="1:4" x14ac:dyDescent="0.45">
      <c r="A245" s="3" t="s">
        <v>219</v>
      </c>
      <c r="B245" s="3" t="s">
        <v>78</v>
      </c>
      <c r="C245" s="3" t="s">
        <v>865</v>
      </c>
      <c r="D245" s="110">
        <v>0.60323813844601148</v>
      </c>
    </row>
    <row r="246" spans="1:4" x14ac:dyDescent="0.45">
      <c r="A246" s="3" t="s">
        <v>219</v>
      </c>
      <c r="B246" s="3" t="s">
        <v>78</v>
      </c>
      <c r="C246" s="3" t="s">
        <v>866</v>
      </c>
      <c r="D246" s="110">
        <v>0.75038677295240719</v>
      </c>
    </row>
    <row r="247" spans="1:4" x14ac:dyDescent="0.45">
      <c r="A247" s="3" t="s">
        <v>219</v>
      </c>
      <c r="B247" s="3" t="s">
        <v>78</v>
      </c>
      <c r="C247" s="3" t="s">
        <v>867</v>
      </c>
      <c r="D247" s="110">
        <v>0.73236207426849187</v>
      </c>
    </row>
    <row r="248" spans="1:4" x14ac:dyDescent="0.45">
      <c r="A248" s="3" t="s">
        <v>219</v>
      </c>
      <c r="B248" s="3" t="s">
        <v>78</v>
      </c>
      <c r="C248" s="3" t="s">
        <v>868</v>
      </c>
      <c r="D248" s="110">
        <v>0.73612547861305033</v>
      </c>
    </row>
    <row r="249" spans="1:4" x14ac:dyDescent="0.45">
      <c r="A249" s="2" t="s">
        <v>217</v>
      </c>
      <c r="B249" s="2" t="s">
        <v>79</v>
      </c>
      <c r="C249" s="2" t="s">
        <v>869</v>
      </c>
      <c r="D249" s="109">
        <v>0.74394609659222899</v>
      </c>
    </row>
    <row r="250" spans="1:4" x14ac:dyDescent="0.45">
      <c r="A250" s="3" t="s">
        <v>219</v>
      </c>
      <c r="B250" s="3" t="s">
        <v>79</v>
      </c>
      <c r="C250" s="3" t="s">
        <v>870</v>
      </c>
      <c r="D250" s="110">
        <v>0.72949213733336227</v>
      </c>
    </row>
    <row r="251" spans="1:4" x14ac:dyDescent="0.45">
      <c r="A251" s="3" t="s">
        <v>219</v>
      </c>
      <c r="B251" s="3" t="s">
        <v>79</v>
      </c>
      <c r="C251" s="3" t="s">
        <v>871</v>
      </c>
      <c r="D251" s="110">
        <v>0.83021173710089646</v>
      </c>
    </row>
    <row r="252" spans="1:4" x14ac:dyDescent="0.45">
      <c r="A252" s="3" t="s">
        <v>219</v>
      </c>
      <c r="B252" s="3" t="s">
        <v>79</v>
      </c>
      <c r="C252" s="3" t="s">
        <v>872</v>
      </c>
      <c r="D252" s="110">
        <v>0.79157853207115358</v>
      </c>
    </row>
    <row r="253" spans="1:4" x14ac:dyDescent="0.45">
      <c r="A253" s="3" t="s">
        <v>219</v>
      </c>
      <c r="B253" s="3" t="s">
        <v>79</v>
      </c>
      <c r="C253" s="3" t="s">
        <v>873</v>
      </c>
      <c r="D253" s="110">
        <v>0.74622201548612543</v>
      </c>
    </row>
    <row r="254" spans="1:4" x14ac:dyDescent="0.45">
      <c r="A254" s="3" t="s">
        <v>219</v>
      </c>
      <c r="B254" s="3" t="s">
        <v>79</v>
      </c>
      <c r="C254" s="3" t="s">
        <v>874</v>
      </c>
      <c r="D254" s="110">
        <v>0.69869274017339444</v>
      </c>
    </row>
    <row r="255" spans="1:4" x14ac:dyDescent="0.45">
      <c r="A255" s="3" t="s">
        <v>219</v>
      </c>
      <c r="B255" s="3" t="s">
        <v>79</v>
      </c>
      <c r="C255" s="3" t="s">
        <v>875</v>
      </c>
      <c r="D255" s="110">
        <v>0.69700908536407868</v>
      </c>
    </row>
    <row r="256" spans="1:4" x14ac:dyDescent="0.45">
      <c r="A256" s="3" t="s">
        <v>219</v>
      </c>
      <c r="B256" s="3" t="s">
        <v>79</v>
      </c>
      <c r="C256" s="3" t="s">
        <v>876</v>
      </c>
      <c r="D256" s="110">
        <v>0.76828037152147211</v>
      </c>
    </row>
    <row r="257" spans="1:4" x14ac:dyDescent="0.45">
      <c r="A257" s="2" t="s">
        <v>217</v>
      </c>
      <c r="B257" s="2" t="s">
        <v>80</v>
      </c>
      <c r="C257" s="2" t="s">
        <v>877</v>
      </c>
      <c r="D257" s="109">
        <v>0.72778696897933348</v>
      </c>
    </row>
    <row r="258" spans="1:4" x14ac:dyDescent="0.45">
      <c r="A258" s="3" t="s">
        <v>219</v>
      </c>
      <c r="B258" s="3" t="s">
        <v>80</v>
      </c>
      <c r="C258" s="3" t="s">
        <v>878</v>
      </c>
      <c r="D258" s="110">
        <v>0.7605184435391652</v>
      </c>
    </row>
    <row r="259" spans="1:4" x14ac:dyDescent="0.45">
      <c r="A259" s="3" t="s">
        <v>219</v>
      </c>
      <c r="B259" s="3" t="s">
        <v>80</v>
      </c>
      <c r="C259" s="3" t="s">
        <v>879</v>
      </c>
      <c r="D259" s="110">
        <v>0.66383307170590777</v>
      </c>
    </row>
    <row r="260" spans="1:4" x14ac:dyDescent="0.45">
      <c r="A260" s="3" t="s">
        <v>219</v>
      </c>
      <c r="B260" s="3" t="s">
        <v>80</v>
      </c>
      <c r="C260" s="3" t="s">
        <v>880</v>
      </c>
      <c r="D260" s="110">
        <v>0.72478999924870979</v>
      </c>
    </row>
    <row r="261" spans="1:4" x14ac:dyDescent="0.45">
      <c r="A261" s="2" t="s">
        <v>217</v>
      </c>
      <c r="B261" s="2" t="s">
        <v>81</v>
      </c>
      <c r="C261" s="2" t="s">
        <v>881</v>
      </c>
      <c r="D261" s="109">
        <v>0.75947607476022061</v>
      </c>
    </row>
    <row r="262" spans="1:4" x14ac:dyDescent="0.45">
      <c r="A262" s="3" t="s">
        <v>219</v>
      </c>
      <c r="B262" s="3" t="s">
        <v>81</v>
      </c>
      <c r="C262" s="3" t="s">
        <v>882</v>
      </c>
      <c r="D262" s="110">
        <v>0.79687500964471891</v>
      </c>
    </row>
    <row r="263" spans="1:4" x14ac:dyDescent="0.45">
      <c r="A263" s="3" t="s">
        <v>219</v>
      </c>
      <c r="B263" s="3" t="s">
        <v>81</v>
      </c>
      <c r="C263" s="3" t="s">
        <v>883</v>
      </c>
      <c r="D263" s="110">
        <v>0.61722311662504625</v>
      </c>
    </row>
    <row r="264" spans="1:4" x14ac:dyDescent="0.45">
      <c r="A264" s="3" t="s">
        <v>219</v>
      </c>
      <c r="B264" s="3" t="s">
        <v>81</v>
      </c>
      <c r="C264" s="3" t="s">
        <v>884</v>
      </c>
      <c r="D264" s="110">
        <v>0.77050102932925613</v>
      </c>
    </row>
    <row r="265" spans="1:4" x14ac:dyDescent="0.45">
      <c r="A265" s="3" t="s">
        <v>219</v>
      </c>
      <c r="B265" s="3" t="s">
        <v>81</v>
      </c>
      <c r="C265" s="3" t="s">
        <v>885</v>
      </c>
      <c r="D265" s="110">
        <v>0.77526207575941708</v>
      </c>
    </row>
    <row r="266" spans="1:4" x14ac:dyDescent="0.45">
      <c r="A266" s="3" t="s">
        <v>219</v>
      </c>
      <c r="B266" s="3" t="s">
        <v>81</v>
      </c>
      <c r="C266" s="3" t="s">
        <v>886</v>
      </c>
      <c r="D266" s="110">
        <v>0.74464750898055088</v>
      </c>
    </row>
    <row r="267" spans="1:4" x14ac:dyDescent="0.45">
      <c r="A267" s="3" t="s">
        <v>219</v>
      </c>
      <c r="B267" s="3" t="s">
        <v>81</v>
      </c>
      <c r="C267" s="3" t="s">
        <v>887</v>
      </c>
      <c r="D267" s="110">
        <v>0.77487254626732993</v>
      </c>
    </row>
    <row r="268" spans="1:4" x14ac:dyDescent="0.45">
      <c r="A268" s="3" t="s">
        <v>219</v>
      </c>
      <c r="B268" s="3" t="s">
        <v>81</v>
      </c>
      <c r="C268" s="3" t="s">
        <v>888</v>
      </c>
      <c r="D268" s="110">
        <v>0.39977329369332376</v>
      </c>
    </row>
    <row r="269" spans="1:4" x14ac:dyDescent="0.45">
      <c r="A269" s="2" t="s">
        <v>217</v>
      </c>
      <c r="B269" s="2" t="s">
        <v>82</v>
      </c>
      <c r="C269" s="2" t="s">
        <v>889</v>
      </c>
      <c r="D269" s="109">
        <v>0.70867017191002757</v>
      </c>
    </row>
    <row r="270" spans="1:4" x14ac:dyDescent="0.45">
      <c r="A270" s="3" t="s">
        <v>219</v>
      </c>
      <c r="B270" s="3" t="s">
        <v>82</v>
      </c>
      <c r="C270" s="3" t="s">
        <v>890</v>
      </c>
      <c r="D270" s="110">
        <v>0.75095773886467665</v>
      </c>
    </row>
    <row r="271" spans="1:4" x14ac:dyDescent="0.45">
      <c r="A271" s="3" t="s">
        <v>219</v>
      </c>
      <c r="B271" s="3" t="s">
        <v>82</v>
      </c>
      <c r="C271" s="3" t="s">
        <v>891</v>
      </c>
      <c r="D271" s="110">
        <v>0.67735880170206364</v>
      </c>
    </row>
    <row r="272" spans="1:4" x14ac:dyDescent="0.45">
      <c r="A272" s="3" t="s">
        <v>219</v>
      </c>
      <c r="B272" s="3" t="s">
        <v>82</v>
      </c>
      <c r="C272" s="3" t="s">
        <v>892</v>
      </c>
      <c r="D272" s="110">
        <v>0.49744375628092558</v>
      </c>
    </row>
    <row r="273" spans="1:4" x14ac:dyDescent="0.45">
      <c r="A273" s="3" t="s">
        <v>219</v>
      </c>
      <c r="B273" s="3" t="s">
        <v>82</v>
      </c>
      <c r="C273" s="3" t="s">
        <v>893</v>
      </c>
      <c r="D273" s="110">
        <v>0.58440649181022231</v>
      </c>
    </row>
    <row r="274" spans="1:4" x14ac:dyDescent="0.45">
      <c r="A274" s="3" t="s">
        <v>219</v>
      </c>
      <c r="B274" s="3" t="s">
        <v>82</v>
      </c>
      <c r="C274" s="3" t="s">
        <v>894</v>
      </c>
      <c r="D274" s="110">
        <v>0.70347617647577387</v>
      </c>
    </row>
    <row r="275" spans="1:4" x14ac:dyDescent="0.45">
      <c r="A275" s="2" t="s">
        <v>217</v>
      </c>
      <c r="B275" s="2" t="s">
        <v>83</v>
      </c>
      <c r="C275" s="2" t="s">
        <v>895</v>
      </c>
      <c r="D275" s="109">
        <v>0.78354452614184689</v>
      </c>
    </row>
    <row r="276" spans="1:4" x14ac:dyDescent="0.45">
      <c r="A276" s="3" t="s">
        <v>219</v>
      </c>
      <c r="B276" s="3" t="s">
        <v>83</v>
      </c>
      <c r="C276" s="3" t="s">
        <v>896</v>
      </c>
      <c r="D276" s="110">
        <v>0.82045011320565475</v>
      </c>
    </row>
    <row r="277" spans="1:4" x14ac:dyDescent="0.45">
      <c r="A277" s="3" t="s">
        <v>219</v>
      </c>
      <c r="B277" s="3" t="s">
        <v>83</v>
      </c>
      <c r="C277" s="3" t="s">
        <v>897</v>
      </c>
      <c r="D277" s="110">
        <v>0.82334260564007278</v>
      </c>
    </row>
    <row r="278" spans="1:4" x14ac:dyDescent="0.45">
      <c r="A278" s="3" t="s">
        <v>219</v>
      </c>
      <c r="B278" s="3" t="s">
        <v>83</v>
      </c>
      <c r="C278" s="3" t="s">
        <v>898</v>
      </c>
      <c r="D278" s="110">
        <v>0.74951296293208081</v>
      </c>
    </row>
    <row r="279" spans="1:4" x14ac:dyDescent="0.45">
      <c r="A279" s="3" t="s">
        <v>219</v>
      </c>
      <c r="B279" s="3" t="s">
        <v>83</v>
      </c>
      <c r="C279" s="3" t="s">
        <v>899</v>
      </c>
      <c r="D279" s="110">
        <v>0.77564251994116851</v>
      </c>
    </row>
    <row r="280" spans="1:4" x14ac:dyDescent="0.45">
      <c r="A280" s="3" t="s">
        <v>219</v>
      </c>
      <c r="B280" s="3" t="s">
        <v>83</v>
      </c>
      <c r="C280" s="3" t="s">
        <v>900</v>
      </c>
      <c r="D280" s="110">
        <v>0.71025452639870246</v>
      </c>
    </row>
    <row r="281" spans="1:4" x14ac:dyDescent="0.45">
      <c r="A281" s="3" t="s">
        <v>219</v>
      </c>
      <c r="B281" s="3" t="s">
        <v>83</v>
      </c>
      <c r="C281" s="3" t="s">
        <v>901</v>
      </c>
      <c r="D281" s="110">
        <v>0.74071325603907434</v>
      </c>
    </row>
    <row r="282" spans="1:4" x14ac:dyDescent="0.45">
      <c r="A282" s="3" t="s">
        <v>219</v>
      </c>
      <c r="B282" s="3" t="s">
        <v>83</v>
      </c>
      <c r="C282" s="3" t="s">
        <v>902</v>
      </c>
      <c r="D282" s="110">
        <v>0.72634844777417729</v>
      </c>
    </row>
    <row r="283" spans="1:4" x14ac:dyDescent="0.45">
      <c r="A283" s="2" t="s">
        <v>217</v>
      </c>
      <c r="B283" s="2" t="s">
        <v>84</v>
      </c>
      <c r="C283" s="2" t="s">
        <v>903</v>
      </c>
      <c r="D283" s="109">
        <v>0.7719743066124739</v>
      </c>
    </row>
    <row r="284" spans="1:4" x14ac:dyDescent="0.45">
      <c r="A284" s="3" t="s">
        <v>219</v>
      </c>
      <c r="B284" s="3" t="s">
        <v>84</v>
      </c>
      <c r="C284" s="3" t="s">
        <v>904</v>
      </c>
      <c r="D284" s="110">
        <v>0.76926380951161022</v>
      </c>
    </row>
    <row r="285" spans="1:4" x14ac:dyDescent="0.45">
      <c r="A285" s="3" t="s">
        <v>219</v>
      </c>
      <c r="B285" s="3" t="s">
        <v>84</v>
      </c>
      <c r="C285" s="3" t="s">
        <v>905</v>
      </c>
      <c r="D285" s="110">
        <v>0.75830802863482516</v>
      </c>
    </row>
    <row r="286" spans="1:4" x14ac:dyDescent="0.45">
      <c r="A286" s="3" t="s">
        <v>219</v>
      </c>
      <c r="B286" s="3" t="s">
        <v>84</v>
      </c>
      <c r="C286" s="3" t="s">
        <v>906</v>
      </c>
      <c r="D286" s="110">
        <v>0.77083978049872082</v>
      </c>
    </row>
    <row r="287" spans="1:4" x14ac:dyDescent="0.45">
      <c r="A287" s="3" t="s">
        <v>219</v>
      </c>
      <c r="B287" s="3" t="s">
        <v>84</v>
      </c>
      <c r="C287" s="3" t="s">
        <v>907</v>
      </c>
      <c r="D287" s="110">
        <v>0.77895668730298395</v>
      </c>
    </row>
    <row r="288" spans="1:4" x14ac:dyDescent="0.45">
      <c r="A288" s="3" t="s">
        <v>219</v>
      </c>
      <c r="B288" s="3" t="s">
        <v>84</v>
      </c>
      <c r="C288" s="3" t="s">
        <v>908</v>
      </c>
      <c r="D288" s="110">
        <v>0.75934303066158482</v>
      </c>
    </row>
    <row r="289" spans="1:4" x14ac:dyDescent="0.45">
      <c r="A289" s="3" t="s">
        <v>219</v>
      </c>
      <c r="B289" s="3" t="s">
        <v>84</v>
      </c>
      <c r="C289" s="3" t="s">
        <v>909</v>
      </c>
      <c r="D289" s="110">
        <v>0.81587577556991575</v>
      </c>
    </row>
    <row r="290" spans="1:4" x14ac:dyDescent="0.45">
      <c r="A290" s="3" t="s">
        <v>219</v>
      </c>
      <c r="B290" s="3" t="s">
        <v>84</v>
      </c>
      <c r="C290" s="3" t="s">
        <v>910</v>
      </c>
      <c r="D290" s="110">
        <v>0.5073721504154326</v>
      </c>
    </row>
    <row r="291" spans="1:4" x14ac:dyDescent="0.45">
      <c r="A291" s="3" t="s">
        <v>219</v>
      </c>
      <c r="B291" s="3" t="s">
        <v>84</v>
      </c>
      <c r="C291" s="3" t="s">
        <v>911</v>
      </c>
      <c r="D291" s="110">
        <v>0.75504241748350687</v>
      </c>
    </row>
    <row r="292" spans="1:4" x14ac:dyDescent="0.45">
      <c r="A292" s="2" t="s">
        <v>217</v>
      </c>
      <c r="B292" s="2" t="s">
        <v>85</v>
      </c>
      <c r="C292" s="2" t="s">
        <v>912</v>
      </c>
      <c r="D292" s="109">
        <v>0.69849193683284616</v>
      </c>
    </row>
    <row r="293" spans="1:4" x14ac:dyDescent="0.45">
      <c r="A293" s="3" t="s">
        <v>219</v>
      </c>
      <c r="B293" s="3" t="s">
        <v>85</v>
      </c>
      <c r="C293" s="3" t="s">
        <v>913</v>
      </c>
      <c r="D293" s="110">
        <v>0.72573977035447013</v>
      </c>
    </row>
    <row r="294" spans="1:4" x14ac:dyDescent="0.45">
      <c r="A294" s="3" t="s">
        <v>219</v>
      </c>
      <c r="B294" s="3" t="s">
        <v>85</v>
      </c>
      <c r="C294" s="3" t="s">
        <v>914</v>
      </c>
      <c r="D294" s="110">
        <v>0.6497120081860871</v>
      </c>
    </row>
    <row r="295" spans="1:4" x14ac:dyDescent="0.45">
      <c r="A295" s="3" t="s">
        <v>219</v>
      </c>
      <c r="B295" s="3" t="s">
        <v>85</v>
      </c>
      <c r="C295" s="3" t="s">
        <v>915</v>
      </c>
      <c r="D295" s="110">
        <v>0.56339013639739521</v>
      </c>
    </row>
    <row r="296" spans="1:4" x14ac:dyDescent="0.45">
      <c r="A296" s="2" t="s">
        <v>217</v>
      </c>
      <c r="B296" s="2" t="s">
        <v>86</v>
      </c>
      <c r="C296" s="2" t="s">
        <v>916</v>
      </c>
      <c r="D296" s="109">
        <v>0.69348706337561594</v>
      </c>
    </row>
    <row r="297" spans="1:4" x14ac:dyDescent="0.45">
      <c r="A297" s="3" t="s">
        <v>219</v>
      </c>
      <c r="B297" s="3" t="s">
        <v>86</v>
      </c>
      <c r="C297" s="3" t="s">
        <v>917</v>
      </c>
      <c r="D297" s="110">
        <v>0.44341337355668686</v>
      </c>
    </row>
    <row r="298" spans="1:4" x14ac:dyDescent="0.45">
      <c r="A298" s="3" t="s">
        <v>219</v>
      </c>
      <c r="B298" s="3" t="s">
        <v>86</v>
      </c>
      <c r="C298" s="3" t="s">
        <v>918</v>
      </c>
      <c r="D298" s="110">
        <v>0.72378820726332949</v>
      </c>
    </row>
    <row r="299" spans="1:4" x14ac:dyDescent="0.45">
      <c r="A299" s="3" t="s">
        <v>219</v>
      </c>
      <c r="B299" s="3" t="s">
        <v>86</v>
      </c>
      <c r="C299" s="3" t="s">
        <v>919</v>
      </c>
      <c r="D299" s="110">
        <v>0.6673238304601532</v>
      </c>
    </row>
    <row r="300" spans="1:4" x14ac:dyDescent="0.45">
      <c r="A300" s="2" t="s">
        <v>217</v>
      </c>
      <c r="B300" s="2" t="s">
        <v>87</v>
      </c>
      <c r="C300" s="2" t="s">
        <v>920</v>
      </c>
      <c r="D300" s="109">
        <v>0.70610854275350177</v>
      </c>
    </row>
    <row r="301" spans="1:4" x14ac:dyDescent="0.45">
      <c r="A301" s="3" t="s">
        <v>219</v>
      </c>
      <c r="B301" s="3" t="s">
        <v>87</v>
      </c>
      <c r="C301" s="3" t="s">
        <v>921</v>
      </c>
      <c r="D301" s="110">
        <v>0.72568056094815725</v>
      </c>
    </row>
    <row r="302" spans="1:4" x14ac:dyDescent="0.45">
      <c r="A302" s="3" t="s">
        <v>219</v>
      </c>
      <c r="B302" s="3" t="s">
        <v>87</v>
      </c>
      <c r="C302" s="3" t="s">
        <v>922</v>
      </c>
      <c r="D302" s="110">
        <v>0.66037282325417779</v>
      </c>
    </row>
    <row r="303" spans="1:4" x14ac:dyDescent="0.45">
      <c r="A303" s="3" t="s">
        <v>219</v>
      </c>
      <c r="B303" s="3" t="s">
        <v>87</v>
      </c>
      <c r="C303" s="3" t="s">
        <v>923</v>
      </c>
      <c r="D303" s="110">
        <v>0.59797536791266037</v>
      </c>
    </row>
    <row r="304" spans="1:4" x14ac:dyDescent="0.45">
      <c r="A304" s="3" t="s">
        <v>219</v>
      </c>
      <c r="B304" s="3" t="s">
        <v>87</v>
      </c>
      <c r="C304" s="3" t="s">
        <v>924</v>
      </c>
      <c r="D304" s="110">
        <v>0.75475490567095305</v>
      </c>
    </row>
    <row r="305" spans="1:4" x14ac:dyDescent="0.45">
      <c r="A305" s="3" t="s">
        <v>219</v>
      </c>
      <c r="B305" s="3" t="s">
        <v>87</v>
      </c>
      <c r="C305" s="3" t="s">
        <v>925</v>
      </c>
      <c r="D305" s="110">
        <v>0.72294213953828845</v>
      </c>
    </row>
    <row r="306" spans="1:4" x14ac:dyDescent="0.45">
      <c r="A306" s="3" t="s">
        <v>219</v>
      </c>
      <c r="B306" s="3" t="s">
        <v>87</v>
      </c>
      <c r="C306" s="3" t="s">
        <v>926</v>
      </c>
      <c r="D306" s="110">
        <v>0.63574326966453276</v>
      </c>
    </row>
    <row r="307" spans="1:4" x14ac:dyDescent="0.45">
      <c r="A307" s="2" t="s">
        <v>217</v>
      </c>
      <c r="B307" s="2" t="s">
        <v>88</v>
      </c>
      <c r="C307" s="2" t="s">
        <v>927</v>
      </c>
      <c r="D307" s="109">
        <v>0.58957615933806373</v>
      </c>
    </row>
    <row r="308" spans="1:4" x14ac:dyDescent="0.45">
      <c r="A308" s="3" t="s">
        <v>219</v>
      </c>
      <c r="B308" s="3" t="s">
        <v>88</v>
      </c>
      <c r="C308" s="3" t="s">
        <v>928</v>
      </c>
      <c r="D308" s="110">
        <v>0.64513171374220857</v>
      </c>
    </row>
    <row r="309" spans="1:4" x14ac:dyDescent="0.45">
      <c r="A309" s="3" t="s">
        <v>219</v>
      </c>
      <c r="B309" s="3" t="s">
        <v>88</v>
      </c>
      <c r="C309" s="3" t="s">
        <v>929</v>
      </c>
      <c r="D309" s="110">
        <v>0.60587256028075365</v>
      </c>
    </row>
    <row r="310" spans="1:4" x14ac:dyDescent="0.45">
      <c r="A310" s="3" t="s">
        <v>219</v>
      </c>
      <c r="B310" s="3" t="s">
        <v>88</v>
      </c>
      <c r="C310" s="3" t="s">
        <v>930</v>
      </c>
      <c r="D310" s="110">
        <v>0.46677455361606823</v>
      </c>
    </row>
    <row r="311" spans="1:4" x14ac:dyDescent="0.45">
      <c r="A311" s="3" t="s">
        <v>219</v>
      </c>
      <c r="B311" s="3" t="s">
        <v>88</v>
      </c>
      <c r="C311" s="3" t="s">
        <v>931</v>
      </c>
      <c r="D311" s="110">
        <v>0.48492739797054429</v>
      </c>
    </row>
    <row r="312" spans="1:4" x14ac:dyDescent="0.45">
      <c r="A312" s="2" t="s">
        <v>217</v>
      </c>
      <c r="B312" s="2" t="s">
        <v>89</v>
      </c>
      <c r="C312" s="2" t="s">
        <v>932</v>
      </c>
      <c r="D312" s="109">
        <v>0.77199992142470264</v>
      </c>
    </row>
    <row r="313" spans="1:4" x14ac:dyDescent="0.45">
      <c r="A313" s="3" t="s">
        <v>219</v>
      </c>
      <c r="B313" s="3" t="s">
        <v>89</v>
      </c>
      <c r="C313" s="3" t="s">
        <v>933</v>
      </c>
      <c r="D313" s="110">
        <v>0.78314164910017836</v>
      </c>
    </row>
    <row r="314" spans="1:4" x14ac:dyDescent="0.45">
      <c r="A314" s="3" t="s">
        <v>219</v>
      </c>
      <c r="B314" s="3" t="s">
        <v>89</v>
      </c>
      <c r="C314" s="3" t="s">
        <v>934</v>
      </c>
      <c r="D314" s="110">
        <v>0.77670595796434128</v>
      </c>
    </row>
    <row r="315" spans="1:4" x14ac:dyDescent="0.45">
      <c r="A315" s="3" t="s">
        <v>219</v>
      </c>
      <c r="B315" s="3" t="s">
        <v>89</v>
      </c>
      <c r="C315" s="3" t="s">
        <v>935</v>
      </c>
      <c r="D315" s="110">
        <v>0.80892813660951479</v>
      </c>
    </row>
    <row r="316" spans="1:4" x14ac:dyDescent="0.45">
      <c r="A316" s="3" t="s">
        <v>219</v>
      </c>
      <c r="B316" s="3" t="s">
        <v>89</v>
      </c>
      <c r="C316" s="3" t="s">
        <v>936</v>
      </c>
      <c r="D316" s="110">
        <v>0.81832973276984333</v>
      </c>
    </row>
    <row r="317" spans="1:4" x14ac:dyDescent="0.45">
      <c r="A317" s="3" t="s">
        <v>219</v>
      </c>
      <c r="B317" s="3" t="s">
        <v>89</v>
      </c>
      <c r="C317" s="3" t="s">
        <v>937</v>
      </c>
      <c r="D317" s="110">
        <v>0.79658633993787931</v>
      </c>
    </row>
    <row r="318" spans="1:4" x14ac:dyDescent="0.45">
      <c r="A318" s="3" t="s">
        <v>219</v>
      </c>
      <c r="B318" s="3" t="s">
        <v>89</v>
      </c>
      <c r="C318" s="3" t="s">
        <v>938</v>
      </c>
      <c r="D318" s="110">
        <v>0.73470977159817497</v>
      </c>
    </row>
    <row r="319" spans="1:4" x14ac:dyDescent="0.45">
      <c r="A319" s="3" t="s">
        <v>219</v>
      </c>
      <c r="B319" s="3" t="s">
        <v>89</v>
      </c>
      <c r="C319" s="3" t="s">
        <v>939</v>
      </c>
      <c r="D319" s="110">
        <v>0.73394548427762341</v>
      </c>
    </row>
    <row r="320" spans="1:4" x14ac:dyDescent="0.45">
      <c r="A320" s="3" t="s">
        <v>219</v>
      </c>
      <c r="B320" s="3" t="s">
        <v>89</v>
      </c>
      <c r="C320" s="3" t="s">
        <v>940</v>
      </c>
      <c r="D320" s="110">
        <v>0.74123862437362931</v>
      </c>
    </row>
    <row r="321" spans="1:4" x14ac:dyDescent="0.45">
      <c r="A321" s="3" t="s">
        <v>219</v>
      </c>
      <c r="B321" s="3" t="s">
        <v>89</v>
      </c>
      <c r="C321" s="3" t="s">
        <v>941</v>
      </c>
      <c r="D321" s="110">
        <v>0.68062493112557543</v>
      </c>
    </row>
    <row r="322" spans="1:4" x14ac:dyDescent="0.45">
      <c r="A322" s="3" t="s">
        <v>219</v>
      </c>
      <c r="B322" s="3" t="s">
        <v>89</v>
      </c>
      <c r="C322" s="3" t="s">
        <v>942</v>
      </c>
      <c r="D322" s="110">
        <v>0.71098157752555946</v>
      </c>
    </row>
    <row r="323" spans="1:4" x14ac:dyDescent="0.45">
      <c r="A323" s="3" t="s">
        <v>219</v>
      </c>
      <c r="B323" s="3" t="s">
        <v>89</v>
      </c>
      <c r="C323" s="3" t="s">
        <v>943</v>
      </c>
      <c r="D323" s="110">
        <v>0.73994981102423019</v>
      </c>
    </row>
    <row r="324" spans="1:4" x14ac:dyDescent="0.45">
      <c r="A324" s="3" t="s">
        <v>219</v>
      </c>
      <c r="B324" s="3" t="s">
        <v>89</v>
      </c>
      <c r="C324" s="3" t="s">
        <v>944</v>
      </c>
      <c r="D324" s="110">
        <v>0.77848825961338008</v>
      </c>
    </row>
    <row r="325" spans="1:4" x14ac:dyDescent="0.45">
      <c r="A325" s="3" t="s">
        <v>219</v>
      </c>
      <c r="B325" s="3" t="s">
        <v>89</v>
      </c>
      <c r="C325" s="3" t="s">
        <v>945</v>
      </c>
      <c r="D325" s="110">
        <v>0.8352738255353781</v>
      </c>
    </row>
    <row r="326" spans="1:4" x14ac:dyDescent="0.45">
      <c r="A326" s="2" t="s">
        <v>217</v>
      </c>
      <c r="B326" s="2" t="s">
        <v>90</v>
      </c>
      <c r="C326" s="2" t="s">
        <v>946</v>
      </c>
      <c r="D326" s="109">
        <v>0.74066770281027861</v>
      </c>
    </row>
    <row r="327" spans="1:4" x14ac:dyDescent="0.45">
      <c r="A327" s="3" t="s">
        <v>219</v>
      </c>
      <c r="B327" s="3" t="s">
        <v>90</v>
      </c>
      <c r="C327" s="3" t="s">
        <v>947</v>
      </c>
      <c r="D327" s="110">
        <v>0.76173529447058419</v>
      </c>
    </row>
    <row r="328" spans="1:4" x14ac:dyDescent="0.45">
      <c r="A328" s="3" t="s">
        <v>219</v>
      </c>
      <c r="B328" s="3" t="s">
        <v>90</v>
      </c>
      <c r="C328" s="3" t="s">
        <v>948</v>
      </c>
      <c r="D328" s="110">
        <v>0.7796124135217658</v>
      </c>
    </row>
    <row r="329" spans="1:4" x14ac:dyDescent="0.45">
      <c r="A329" s="3" t="s">
        <v>219</v>
      </c>
      <c r="B329" s="3" t="s">
        <v>90</v>
      </c>
      <c r="C329" s="3" t="s">
        <v>949</v>
      </c>
      <c r="D329" s="110">
        <v>0.74466892594960321</v>
      </c>
    </row>
    <row r="330" spans="1:4" x14ac:dyDescent="0.45">
      <c r="A330" s="3" t="s">
        <v>219</v>
      </c>
      <c r="B330" s="3" t="s">
        <v>90</v>
      </c>
      <c r="C330" s="3" t="s">
        <v>950</v>
      </c>
      <c r="D330" s="110">
        <v>0.67099913032292613</v>
      </c>
    </row>
    <row r="331" spans="1:4" x14ac:dyDescent="0.45">
      <c r="A331" s="3" t="s">
        <v>219</v>
      </c>
      <c r="B331" s="3" t="s">
        <v>90</v>
      </c>
      <c r="C331" s="3" t="s">
        <v>951</v>
      </c>
      <c r="D331" s="110">
        <v>0.69209651785411508</v>
      </c>
    </row>
    <row r="332" spans="1:4" x14ac:dyDescent="0.45">
      <c r="A332" s="2" t="s">
        <v>217</v>
      </c>
      <c r="B332" s="2" t="s">
        <v>91</v>
      </c>
      <c r="C332" s="2" t="s">
        <v>952</v>
      </c>
      <c r="D332" s="109">
        <v>0.75332628128879908</v>
      </c>
    </row>
    <row r="333" spans="1:4" x14ac:dyDescent="0.45">
      <c r="A333" s="3" t="s">
        <v>219</v>
      </c>
      <c r="B333" s="3" t="s">
        <v>91</v>
      </c>
      <c r="C333" s="3" t="s">
        <v>953</v>
      </c>
      <c r="D333" s="110">
        <v>0.7947136733647252</v>
      </c>
    </row>
    <row r="334" spans="1:4" x14ac:dyDescent="0.45">
      <c r="A334" s="3" t="s">
        <v>219</v>
      </c>
      <c r="B334" s="3" t="s">
        <v>91</v>
      </c>
      <c r="C334" s="3" t="s">
        <v>954</v>
      </c>
      <c r="D334" s="110">
        <v>0.74690738251489941</v>
      </c>
    </row>
    <row r="335" spans="1:4" x14ac:dyDescent="0.45">
      <c r="A335" s="3" t="s">
        <v>219</v>
      </c>
      <c r="B335" s="3" t="s">
        <v>91</v>
      </c>
      <c r="C335" s="3" t="s">
        <v>955</v>
      </c>
      <c r="D335" s="110">
        <v>0.77930982198387477</v>
      </c>
    </row>
    <row r="336" spans="1:4" x14ac:dyDescent="0.45">
      <c r="A336" s="3" t="s">
        <v>219</v>
      </c>
      <c r="B336" s="3" t="s">
        <v>91</v>
      </c>
      <c r="C336" s="3" t="s">
        <v>956</v>
      </c>
      <c r="D336" s="110">
        <v>0.70742347596551747</v>
      </c>
    </row>
    <row r="337" spans="1:4" x14ac:dyDescent="0.45">
      <c r="A337" s="3" t="s">
        <v>219</v>
      </c>
      <c r="B337" s="3" t="s">
        <v>91</v>
      </c>
      <c r="C337" s="3" t="s">
        <v>957</v>
      </c>
      <c r="D337" s="110">
        <v>0.58719940244597391</v>
      </c>
    </row>
    <row r="338" spans="1:4" x14ac:dyDescent="0.45">
      <c r="A338" s="3" t="s">
        <v>219</v>
      </c>
      <c r="B338" s="3" t="s">
        <v>91</v>
      </c>
      <c r="C338" s="3" t="s">
        <v>958</v>
      </c>
      <c r="D338" s="110">
        <v>0.46295963834399062</v>
      </c>
    </row>
    <row r="339" spans="1:4" x14ac:dyDescent="0.45">
      <c r="A339" s="3" t="s">
        <v>219</v>
      </c>
      <c r="B339" s="3" t="s">
        <v>91</v>
      </c>
      <c r="C339" s="3" t="s">
        <v>959</v>
      </c>
      <c r="D339" s="110">
        <v>0.40821701628234036</v>
      </c>
    </row>
    <row r="340" spans="1:4" x14ac:dyDescent="0.45">
      <c r="A340" s="3" t="s">
        <v>219</v>
      </c>
      <c r="B340" s="3" t="s">
        <v>91</v>
      </c>
      <c r="C340" s="3" t="s">
        <v>960</v>
      </c>
      <c r="D340" s="110">
        <v>0.37552308396932843</v>
      </c>
    </row>
    <row r="341" spans="1:4" x14ac:dyDescent="0.45">
      <c r="A341" s="2" t="s">
        <v>217</v>
      </c>
      <c r="B341" s="2" t="s">
        <v>92</v>
      </c>
      <c r="C341" s="2" t="s">
        <v>961</v>
      </c>
      <c r="D341" s="109">
        <v>0.7481004108637378</v>
      </c>
    </row>
    <row r="342" spans="1:4" x14ac:dyDescent="0.45">
      <c r="A342" s="3" t="s">
        <v>219</v>
      </c>
      <c r="B342" s="3" t="s">
        <v>92</v>
      </c>
      <c r="C342" s="3" t="s">
        <v>962</v>
      </c>
      <c r="D342" s="110">
        <v>0.82077442462340977</v>
      </c>
    </row>
    <row r="343" spans="1:4" x14ac:dyDescent="0.45">
      <c r="A343" s="3" t="s">
        <v>219</v>
      </c>
      <c r="B343" s="3" t="s">
        <v>92</v>
      </c>
      <c r="C343" s="3" t="s">
        <v>963</v>
      </c>
      <c r="D343" s="110">
        <v>0.86807812660156758</v>
      </c>
    </row>
    <row r="344" spans="1:4" x14ac:dyDescent="0.45">
      <c r="A344" s="3" t="s">
        <v>219</v>
      </c>
      <c r="B344" s="3" t="s">
        <v>92</v>
      </c>
      <c r="C344" s="3" t="s">
        <v>964</v>
      </c>
      <c r="D344" s="110">
        <v>0.7453929996389993</v>
      </c>
    </row>
    <row r="345" spans="1:4" x14ac:dyDescent="0.45">
      <c r="A345" s="3" t="s">
        <v>219</v>
      </c>
      <c r="B345" s="3" t="s">
        <v>92</v>
      </c>
      <c r="C345" s="3" t="s">
        <v>965</v>
      </c>
      <c r="D345" s="110">
        <v>0.78659589347966397</v>
      </c>
    </row>
    <row r="346" spans="1:4" x14ac:dyDescent="0.45">
      <c r="A346" s="3" t="s">
        <v>219</v>
      </c>
      <c r="B346" s="3" t="s">
        <v>92</v>
      </c>
      <c r="C346" s="3" t="s">
        <v>966</v>
      </c>
      <c r="D346" s="110">
        <v>0.67214044990438604</v>
      </c>
    </row>
    <row r="347" spans="1:4" x14ac:dyDescent="0.45">
      <c r="A347" s="3" t="s">
        <v>219</v>
      </c>
      <c r="B347" s="3" t="s">
        <v>92</v>
      </c>
      <c r="C347" s="3" t="s">
        <v>967</v>
      </c>
      <c r="D347" s="110">
        <v>0.82898198159223302</v>
      </c>
    </row>
    <row r="348" spans="1:4" x14ac:dyDescent="0.45">
      <c r="A348" s="3" t="s">
        <v>219</v>
      </c>
      <c r="B348" s="3" t="s">
        <v>92</v>
      </c>
      <c r="C348" s="3" t="s">
        <v>968</v>
      </c>
      <c r="D348" s="110">
        <v>0.63955847345263239</v>
      </c>
    </row>
    <row r="349" spans="1:4" x14ac:dyDescent="0.45">
      <c r="A349" s="3" t="s">
        <v>219</v>
      </c>
      <c r="B349" s="3" t="s">
        <v>92</v>
      </c>
      <c r="C349" s="3" t="s">
        <v>969</v>
      </c>
      <c r="D349" s="110">
        <v>0.73229800878080664</v>
      </c>
    </row>
    <row r="350" spans="1:4" x14ac:dyDescent="0.45">
      <c r="A350" s="3" t="s">
        <v>219</v>
      </c>
      <c r="B350" s="3" t="s">
        <v>92</v>
      </c>
      <c r="C350" s="3" t="s">
        <v>970</v>
      </c>
      <c r="D350" s="110">
        <v>0.66081872639716588</v>
      </c>
    </row>
    <row r="351" spans="1:4" x14ac:dyDescent="0.45">
      <c r="A351" s="3" t="s">
        <v>219</v>
      </c>
      <c r="B351" s="3" t="s">
        <v>92</v>
      </c>
      <c r="C351" s="3" t="s">
        <v>971</v>
      </c>
      <c r="D351" s="110">
        <v>0.72325806340583554</v>
      </c>
    </row>
    <row r="352" spans="1:4" x14ac:dyDescent="0.45">
      <c r="A352" s="2" t="s">
        <v>217</v>
      </c>
      <c r="B352" s="2" t="s">
        <v>93</v>
      </c>
      <c r="C352" s="2" t="s">
        <v>972</v>
      </c>
      <c r="D352" s="109">
        <v>0.68460321629754206</v>
      </c>
    </row>
    <row r="353" spans="1:4" x14ac:dyDescent="0.45">
      <c r="A353" s="3" t="s">
        <v>219</v>
      </c>
      <c r="B353" s="3" t="s">
        <v>93</v>
      </c>
      <c r="C353" s="3" t="s">
        <v>973</v>
      </c>
      <c r="D353" s="110">
        <v>0.62690712538740101</v>
      </c>
    </row>
    <row r="354" spans="1:4" x14ac:dyDescent="0.45">
      <c r="A354" s="3" t="s">
        <v>219</v>
      </c>
      <c r="B354" s="3" t="s">
        <v>93</v>
      </c>
      <c r="C354" s="3" t="s">
        <v>974</v>
      </c>
      <c r="D354" s="110">
        <v>0.74400982775703572</v>
      </c>
    </row>
    <row r="355" spans="1:4" x14ac:dyDescent="0.45">
      <c r="A355" s="3" t="s">
        <v>219</v>
      </c>
      <c r="B355" s="3" t="s">
        <v>93</v>
      </c>
      <c r="C355" s="3" t="s">
        <v>975</v>
      </c>
      <c r="D355" s="110">
        <v>0.55625206515465697</v>
      </c>
    </row>
    <row r="356" spans="1:4" x14ac:dyDescent="0.45">
      <c r="A356" s="3" t="s">
        <v>219</v>
      </c>
      <c r="B356" s="3" t="s">
        <v>93</v>
      </c>
      <c r="C356" s="3" t="s">
        <v>976</v>
      </c>
      <c r="D356" s="110">
        <v>0.60708417083520916</v>
      </c>
    </row>
    <row r="357" spans="1:4" x14ac:dyDescent="0.45">
      <c r="A357" s="3" t="s">
        <v>219</v>
      </c>
      <c r="B357" s="3" t="s">
        <v>93</v>
      </c>
      <c r="C357" s="3" t="s">
        <v>977</v>
      </c>
      <c r="D357" s="110">
        <v>0.58216915090050025</v>
      </c>
    </row>
    <row r="358" spans="1:4" x14ac:dyDescent="0.45">
      <c r="A358" s="3" t="s">
        <v>219</v>
      </c>
      <c r="B358" s="3" t="s">
        <v>93</v>
      </c>
      <c r="C358" s="3" t="s">
        <v>978</v>
      </c>
      <c r="D358" s="110">
        <v>0.68570412328187202</v>
      </c>
    </row>
    <row r="359" spans="1:4" x14ac:dyDescent="0.45">
      <c r="A359" s="2" t="s">
        <v>217</v>
      </c>
      <c r="B359" s="2" t="s">
        <v>94</v>
      </c>
      <c r="C359" s="2" t="s">
        <v>979</v>
      </c>
      <c r="D359" s="109">
        <v>0.73482313040585312</v>
      </c>
    </row>
    <row r="360" spans="1:4" x14ac:dyDescent="0.45">
      <c r="A360" s="3" t="s">
        <v>219</v>
      </c>
      <c r="B360" s="3" t="s">
        <v>94</v>
      </c>
      <c r="C360" s="3" t="s">
        <v>980</v>
      </c>
      <c r="D360" s="110">
        <v>0.78589028310092812</v>
      </c>
    </row>
    <row r="361" spans="1:4" x14ac:dyDescent="0.45">
      <c r="A361" s="3" t="s">
        <v>219</v>
      </c>
      <c r="B361" s="3" t="s">
        <v>94</v>
      </c>
      <c r="C361" s="3" t="s">
        <v>981</v>
      </c>
      <c r="D361" s="110">
        <v>0.72131877744390627</v>
      </c>
    </row>
    <row r="362" spans="1:4" x14ac:dyDescent="0.45">
      <c r="A362" s="3" t="s">
        <v>219</v>
      </c>
      <c r="B362" s="3" t="s">
        <v>94</v>
      </c>
      <c r="C362" s="3" t="s">
        <v>982</v>
      </c>
      <c r="D362" s="110">
        <v>0.71700803497535692</v>
      </c>
    </row>
    <row r="363" spans="1:4" x14ac:dyDescent="0.45">
      <c r="A363" s="3" t="s">
        <v>219</v>
      </c>
      <c r="B363" s="3" t="s">
        <v>94</v>
      </c>
      <c r="C363" s="3" t="s">
        <v>983</v>
      </c>
      <c r="D363" s="110">
        <v>0.65045203982549693</v>
      </c>
    </row>
    <row r="364" spans="1:4" x14ac:dyDescent="0.45">
      <c r="A364" s="3" t="s">
        <v>219</v>
      </c>
      <c r="B364" s="3" t="s">
        <v>94</v>
      </c>
      <c r="C364" s="3" t="s">
        <v>984</v>
      </c>
      <c r="D364" s="110">
        <v>0.66284577071354389</v>
      </c>
    </row>
    <row r="365" spans="1:4" x14ac:dyDescent="0.45">
      <c r="A365" s="3" t="s">
        <v>219</v>
      </c>
      <c r="B365" s="3" t="s">
        <v>94</v>
      </c>
      <c r="C365" s="3" t="s">
        <v>985</v>
      </c>
      <c r="D365" s="110">
        <v>0.73747017462345543</v>
      </c>
    </row>
    <row r="366" spans="1:4" x14ac:dyDescent="0.45">
      <c r="A366" s="3" t="s">
        <v>219</v>
      </c>
      <c r="B366" s="3" t="s">
        <v>94</v>
      </c>
      <c r="C366" s="3" t="s">
        <v>986</v>
      </c>
      <c r="D366" s="110">
        <v>0.65024254940656745</v>
      </c>
    </row>
    <row r="367" spans="1:4" x14ac:dyDescent="0.45">
      <c r="A367" s="2" t="s">
        <v>217</v>
      </c>
      <c r="B367" s="2" t="s">
        <v>95</v>
      </c>
      <c r="C367" s="2" t="s">
        <v>987</v>
      </c>
      <c r="D367" s="109">
        <v>0.72382921120999999</v>
      </c>
    </row>
    <row r="368" spans="1:4" x14ac:dyDescent="0.45">
      <c r="A368" s="3" t="s">
        <v>219</v>
      </c>
      <c r="B368" s="3" t="s">
        <v>95</v>
      </c>
      <c r="C368" s="3" t="s">
        <v>988</v>
      </c>
      <c r="D368" s="110">
        <v>0.74681532232227554</v>
      </c>
    </row>
    <row r="369" spans="1:4" x14ac:dyDescent="0.45">
      <c r="A369" s="3" t="s">
        <v>219</v>
      </c>
      <c r="B369" s="3" t="s">
        <v>95</v>
      </c>
      <c r="C369" s="3" t="s">
        <v>989</v>
      </c>
      <c r="D369" s="110">
        <v>0.66255753252915106</v>
      </c>
    </row>
    <row r="370" spans="1:4" x14ac:dyDescent="0.45">
      <c r="A370" s="3" t="s">
        <v>219</v>
      </c>
      <c r="B370" s="3" t="s">
        <v>95</v>
      </c>
      <c r="C370" s="3" t="s">
        <v>990</v>
      </c>
      <c r="D370" s="110">
        <v>0.74603754729944649</v>
      </c>
    </row>
    <row r="371" spans="1:4" x14ac:dyDescent="0.45">
      <c r="A371" s="3" t="s">
        <v>219</v>
      </c>
      <c r="B371" s="3" t="s">
        <v>95</v>
      </c>
      <c r="C371" s="3" t="s">
        <v>991</v>
      </c>
      <c r="D371" s="110">
        <v>0.83598746032102644</v>
      </c>
    </row>
    <row r="372" spans="1:4" x14ac:dyDescent="0.45">
      <c r="A372" s="3" t="s">
        <v>219</v>
      </c>
      <c r="B372" s="3" t="s">
        <v>95</v>
      </c>
      <c r="C372" s="3" t="s">
        <v>992</v>
      </c>
      <c r="D372" s="110">
        <v>0.77883007214191102</v>
      </c>
    </row>
    <row r="373" spans="1:4" x14ac:dyDescent="0.45">
      <c r="A373" s="3" t="s">
        <v>219</v>
      </c>
      <c r="B373" s="3" t="s">
        <v>95</v>
      </c>
      <c r="C373" s="3" t="s">
        <v>993</v>
      </c>
      <c r="D373" s="110">
        <v>0.75145476447829518</v>
      </c>
    </row>
    <row r="374" spans="1:4" x14ac:dyDescent="0.45">
      <c r="A374" s="3" t="s">
        <v>219</v>
      </c>
      <c r="B374" s="3" t="s">
        <v>95</v>
      </c>
      <c r="C374" s="3" t="s">
        <v>994</v>
      </c>
      <c r="D374" s="110">
        <v>0.66644668950844632</v>
      </c>
    </row>
    <row r="375" spans="1:4" x14ac:dyDescent="0.45">
      <c r="A375" s="3" t="s">
        <v>219</v>
      </c>
      <c r="B375" s="3" t="s">
        <v>95</v>
      </c>
      <c r="C375" s="3" t="s">
        <v>995</v>
      </c>
      <c r="D375" s="110">
        <v>0.42959984805162194</v>
      </c>
    </row>
    <row r="376" spans="1:4" x14ac:dyDescent="0.45">
      <c r="A376" s="3" t="s">
        <v>219</v>
      </c>
      <c r="B376" s="3" t="s">
        <v>95</v>
      </c>
      <c r="C376" s="3" t="s">
        <v>996</v>
      </c>
      <c r="D376" s="110">
        <v>0.52893406222003514</v>
      </c>
    </row>
    <row r="377" spans="1:4" x14ac:dyDescent="0.45">
      <c r="A377" s="2" t="s">
        <v>217</v>
      </c>
      <c r="B377" s="2" t="s">
        <v>96</v>
      </c>
      <c r="C377" s="2" t="s">
        <v>997</v>
      </c>
      <c r="D377" s="109">
        <v>0.72055939521308787</v>
      </c>
    </row>
    <row r="378" spans="1:4" x14ac:dyDescent="0.45">
      <c r="A378" s="3" t="s">
        <v>219</v>
      </c>
      <c r="B378" s="3" t="s">
        <v>96</v>
      </c>
      <c r="C378" s="3" t="s">
        <v>998</v>
      </c>
      <c r="D378" s="110">
        <v>0.74634903740445591</v>
      </c>
    </row>
    <row r="379" spans="1:4" x14ac:dyDescent="0.45">
      <c r="A379" s="3" t="s">
        <v>219</v>
      </c>
      <c r="B379" s="3" t="s">
        <v>96</v>
      </c>
      <c r="C379" s="3" t="s">
        <v>999</v>
      </c>
      <c r="D379" s="110">
        <v>0.73382384606754147</v>
      </c>
    </row>
    <row r="380" spans="1:4" x14ac:dyDescent="0.45">
      <c r="A380" s="3" t="s">
        <v>219</v>
      </c>
      <c r="B380" s="3" t="s">
        <v>96</v>
      </c>
      <c r="C380" s="3" t="s">
        <v>1000</v>
      </c>
      <c r="D380" s="110">
        <v>0.70907569644310275</v>
      </c>
    </row>
    <row r="381" spans="1:4" x14ac:dyDescent="0.45">
      <c r="A381" s="3" t="s">
        <v>219</v>
      </c>
      <c r="B381" s="3" t="s">
        <v>96</v>
      </c>
      <c r="C381" s="3" t="s">
        <v>1001</v>
      </c>
      <c r="D381" s="110">
        <v>0.73143330695138897</v>
      </c>
    </row>
    <row r="382" spans="1:4" x14ac:dyDescent="0.45">
      <c r="A382" s="3" t="s">
        <v>219</v>
      </c>
      <c r="B382" s="3" t="s">
        <v>96</v>
      </c>
      <c r="C382" s="3" t="s">
        <v>1002</v>
      </c>
      <c r="D382" s="110">
        <v>0.73359181507407645</v>
      </c>
    </row>
  </sheetData>
  <autoFilter ref="A4:Q382" xr:uid="{0B6EAF1A-EF71-4CE6-A734-E79A9360AAF9}"/>
  <mergeCells count="1">
    <mergeCell ref="D3:D4"/>
  </mergeCells>
  <phoneticPr fontId="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dimension ref="A1:CG232"/>
  <sheetViews>
    <sheetView view="pageBreakPreview" zoomScale="75" zoomScaleNormal="75" zoomScaleSheetLayoutView="75" workbookViewId="0"/>
  </sheetViews>
  <sheetFormatPr defaultRowHeight="15" x14ac:dyDescent="0.45"/>
  <cols>
    <col min="1" max="1" width="7" customWidth="1"/>
    <col min="2" max="2" width="16.6640625" customWidth="1"/>
    <col min="3" max="3" width="8.44140625" customWidth="1"/>
    <col min="4" max="4" width="8" customWidth="1"/>
    <col min="5" max="5" width="9" customWidth="1"/>
    <col min="30" max="31" width="9.33203125" customWidth="1"/>
    <col min="38" max="39" width="9.33203125" customWidth="1"/>
    <col min="52" max="52" width="16.6640625" customWidth="1"/>
    <col min="53" max="53" width="2.33203125" customWidth="1"/>
  </cols>
  <sheetData>
    <row r="1" spans="1:85" ht="15" customHeight="1" thickBot="1" x14ac:dyDescent="0.5">
      <c r="AZ1" t="s">
        <v>0</v>
      </c>
      <c r="BB1" s="192" t="s">
        <v>1</v>
      </c>
      <c r="BC1" s="192"/>
      <c r="BD1" s="192"/>
      <c r="BE1" s="192"/>
      <c r="BF1" s="192"/>
      <c r="BG1" s="192"/>
      <c r="BH1" s="192"/>
      <c r="BI1" s="192"/>
      <c r="BJ1" s="192"/>
      <c r="BK1" s="192"/>
      <c r="BL1" s="192"/>
      <c r="BM1" s="192"/>
      <c r="BN1" s="192"/>
      <c r="BO1" s="192"/>
      <c r="BP1" s="192"/>
      <c r="BQ1" s="192"/>
      <c r="BR1" s="192"/>
      <c r="BS1" s="192"/>
      <c r="BT1" s="192"/>
      <c r="BU1" s="192"/>
      <c r="BV1" s="192"/>
      <c r="BW1" s="192"/>
      <c r="BX1" s="192"/>
      <c r="BY1" s="192"/>
      <c r="BZ1" s="192"/>
      <c r="CA1" s="193" t="str">
        <f>B3</f>
        <v>01 北海道</v>
      </c>
      <c r="CB1" s="193"/>
      <c r="CC1" s="193"/>
      <c r="CD1" s="193"/>
      <c r="CE1" s="193"/>
      <c r="CF1" s="196" t="s">
        <v>2</v>
      </c>
      <c r="CG1" s="197"/>
    </row>
    <row r="2" spans="1:85" ht="15" customHeight="1" thickBot="1" x14ac:dyDescent="0.5">
      <c r="F2" s="28"/>
      <c r="G2" s="28"/>
      <c r="H2" s="28"/>
      <c r="I2" s="28"/>
      <c r="J2" s="29"/>
      <c r="K2" s="29"/>
      <c r="L2" s="29"/>
      <c r="M2" s="28"/>
      <c r="N2" s="28"/>
      <c r="O2" s="28"/>
      <c r="P2" s="28"/>
      <c r="Q2" s="28"/>
      <c r="R2" s="28"/>
      <c r="S2" s="28"/>
      <c r="T2" s="28"/>
      <c r="U2" s="28"/>
      <c r="V2" s="28"/>
      <c r="W2" s="28"/>
      <c r="X2" s="29"/>
      <c r="Y2" s="29"/>
      <c r="Z2" s="29"/>
      <c r="AA2" s="28"/>
      <c r="AB2" s="28"/>
      <c r="AC2" s="28"/>
      <c r="AD2" s="28"/>
      <c r="AE2" s="28"/>
      <c r="AF2" s="28"/>
      <c r="AG2" s="28"/>
      <c r="AH2" s="28"/>
      <c r="AI2" s="29"/>
      <c r="AJ2" s="29"/>
      <c r="AK2" s="29"/>
      <c r="AL2" s="28"/>
      <c r="AM2" s="28"/>
      <c r="AN2" s="28"/>
      <c r="AO2" s="28"/>
      <c r="AP2" s="28"/>
      <c r="AQ2" s="28"/>
      <c r="AR2" s="28"/>
      <c r="AS2" s="28"/>
      <c r="AT2" s="29"/>
      <c r="AU2" s="29"/>
      <c r="AV2" s="29"/>
      <c r="AW2" s="28"/>
      <c r="AX2" s="28"/>
      <c r="AY2" s="28"/>
      <c r="AZ2" s="58" t="s">
        <v>3</v>
      </c>
      <c r="BB2" s="192"/>
      <c r="BC2" s="192"/>
      <c r="BD2" s="192"/>
      <c r="BE2" s="192"/>
      <c r="BF2" s="192"/>
      <c r="BG2" s="192"/>
      <c r="BH2" s="192"/>
      <c r="BI2" s="192"/>
      <c r="BJ2" s="192"/>
      <c r="BK2" s="192"/>
      <c r="BL2" s="192"/>
      <c r="BM2" s="192"/>
      <c r="BN2" s="192"/>
      <c r="BO2" s="192"/>
      <c r="BP2" s="192"/>
      <c r="BQ2" s="192"/>
      <c r="BR2" s="192"/>
      <c r="BS2" s="192"/>
      <c r="BT2" s="192"/>
      <c r="BU2" s="192"/>
      <c r="BV2" s="192"/>
      <c r="BW2" s="192"/>
      <c r="BX2" s="192"/>
      <c r="BY2" s="192"/>
      <c r="BZ2" s="192"/>
      <c r="CA2" s="193"/>
      <c r="CB2" s="193"/>
      <c r="CC2" s="193"/>
      <c r="CD2" s="193"/>
      <c r="CE2" s="193"/>
      <c r="CF2" s="196"/>
      <c r="CG2" s="197"/>
    </row>
    <row r="3" spans="1:85" ht="15" customHeight="1" thickBot="1" x14ac:dyDescent="0.5">
      <c r="B3" s="190" t="s">
        <v>104</v>
      </c>
      <c r="C3" s="191"/>
      <c r="F3" s="28"/>
      <c r="G3" s="28"/>
      <c r="H3" s="28"/>
      <c r="I3" s="28"/>
      <c r="J3" s="29"/>
      <c r="K3" s="29"/>
      <c r="L3" s="29"/>
      <c r="M3" s="28"/>
      <c r="N3" s="28"/>
      <c r="O3" s="28"/>
      <c r="P3" s="28"/>
      <c r="Q3" s="28"/>
      <c r="R3" s="28"/>
      <c r="S3" s="28"/>
      <c r="T3" s="28"/>
      <c r="U3" s="28"/>
      <c r="V3" s="28"/>
      <c r="W3" s="28"/>
      <c r="X3" s="29"/>
      <c r="Y3" s="29"/>
      <c r="Z3" s="29"/>
      <c r="AA3" s="28"/>
      <c r="AB3" s="28"/>
      <c r="AC3" s="28"/>
      <c r="AD3" s="28"/>
      <c r="AE3" s="28"/>
      <c r="AF3" s="28"/>
      <c r="AG3" s="28"/>
      <c r="AH3" s="28"/>
      <c r="AI3" s="29"/>
      <c r="AJ3" s="29"/>
      <c r="AK3" s="29"/>
      <c r="AL3" s="28"/>
      <c r="AM3" s="28"/>
      <c r="AN3" s="28"/>
      <c r="AO3" s="28"/>
      <c r="AP3" s="28"/>
      <c r="AQ3" s="28"/>
      <c r="AR3" s="28"/>
      <c r="AS3" s="28"/>
      <c r="AT3" s="29"/>
      <c r="AU3" s="29"/>
      <c r="AV3" s="29"/>
      <c r="AW3" s="28"/>
      <c r="AX3" s="28"/>
      <c r="AY3" s="28"/>
      <c r="AZ3" s="59" t="s">
        <v>4</v>
      </c>
      <c r="BB3" s="192"/>
      <c r="BC3" s="192"/>
      <c r="BD3" s="192"/>
      <c r="BE3" s="192"/>
      <c r="BF3" s="192"/>
      <c r="BG3" s="192"/>
      <c r="BH3" s="192"/>
      <c r="BI3" s="192"/>
      <c r="BJ3" s="192"/>
      <c r="BK3" s="192"/>
      <c r="BL3" s="192"/>
      <c r="BM3" s="192"/>
      <c r="BN3" s="192"/>
      <c r="BO3" s="192"/>
      <c r="BP3" s="192"/>
      <c r="BQ3" s="192"/>
      <c r="BR3" s="192"/>
      <c r="BS3" s="192"/>
      <c r="BT3" s="192"/>
      <c r="BU3" s="192"/>
      <c r="BV3" s="192"/>
      <c r="BW3" s="192"/>
      <c r="BX3" s="192"/>
      <c r="BY3" s="192"/>
      <c r="BZ3" s="192"/>
      <c r="CA3" s="193"/>
      <c r="CB3" s="193"/>
      <c r="CC3" s="193"/>
      <c r="CD3" s="193"/>
      <c r="CE3" s="193"/>
      <c r="CF3" s="198"/>
      <c r="CG3" s="197"/>
    </row>
    <row r="4" spans="1:85" ht="15" customHeight="1" x14ac:dyDescent="0.45">
      <c r="C4" s="61"/>
      <c r="D4" s="61"/>
      <c r="E4" s="61"/>
      <c r="F4" s="28"/>
      <c r="G4" s="28"/>
      <c r="H4" s="28"/>
      <c r="I4" s="28"/>
      <c r="J4" s="29"/>
      <c r="K4" s="29"/>
      <c r="L4" s="29"/>
      <c r="M4" s="28"/>
      <c r="N4" s="28"/>
      <c r="O4" s="28"/>
      <c r="P4" s="28"/>
      <c r="Q4" s="28"/>
      <c r="R4" s="28"/>
      <c r="S4" s="28"/>
      <c r="T4" s="28"/>
      <c r="U4" s="28"/>
      <c r="V4" s="28"/>
      <c r="W4" s="28"/>
      <c r="X4" s="29"/>
      <c r="Y4" s="29"/>
      <c r="Z4" s="29"/>
      <c r="AA4" s="28"/>
      <c r="AB4" s="28"/>
      <c r="AC4" s="28"/>
      <c r="AD4" s="28"/>
      <c r="AE4" s="28"/>
      <c r="AF4" s="28"/>
      <c r="AG4" s="28"/>
      <c r="AH4" s="28"/>
      <c r="AI4" s="29"/>
      <c r="AJ4" s="29"/>
      <c r="AK4" s="29"/>
      <c r="AL4" s="28"/>
      <c r="AM4" s="28"/>
      <c r="AN4" s="28"/>
      <c r="AO4" s="28"/>
      <c r="AP4" s="28"/>
      <c r="AQ4" s="28"/>
      <c r="AR4" s="28"/>
      <c r="AS4" s="28"/>
      <c r="AT4" s="29"/>
      <c r="AU4" s="29"/>
      <c r="AV4" s="29"/>
      <c r="AW4" s="28"/>
      <c r="AX4" s="28"/>
      <c r="AY4" s="28"/>
      <c r="AZ4" s="59" t="s">
        <v>5</v>
      </c>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192"/>
      <c r="BZ4" s="192"/>
      <c r="CA4" s="193"/>
      <c r="CB4" s="193"/>
      <c r="CC4" s="193"/>
      <c r="CD4" s="193"/>
      <c r="CE4" s="193"/>
      <c r="CF4" s="198"/>
      <c r="CG4" s="197"/>
    </row>
    <row r="5" spans="1:85" ht="15.6" thickBot="1" x14ac:dyDescent="0.5">
      <c r="B5" s="56"/>
      <c r="C5" s="61"/>
      <c r="D5" s="61"/>
      <c r="E5" s="61"/>
      <c r="F5" s="28"/>
      <c r="G5" s="28"/>
      <c r="H5" s="28"/>
      <c r="I5" s="28"/>
      <c r="J5" s="29"/>
      <c r="K5" s="29"/>
      <c r="L5" s="29"/>
      <c r="M5" s="28"/>
      <c r="N5" s="28"/>
      <c r="O5" s="28"/>
      <c r="P5" s="28"/>
      <c r="Q5" s="28"/>
      <c r="R5" s="28"/>
      <c r="S5" s="28"/>
      <c r="T5" s="28"/>
      <c r="U5" s="28"/>
      <c r="V5" s="28"/>
      <c r="W5" s="28"/>
      <c r="X5" s="29"/>
      <c r="Y5" s="29"/>
      <c r="Z5" s="29"/>
      <c r="AA5" s="28"/>
      <c r="AB5" s="28"/>
      <c r="AC5" s="28"/>
      <c r="AD5" s="28"/>
      <c r="AE5" s="28"/>
      <c r="AF5" s="28"/>
      <c r="AG5" s="28"/>
      <c r="AH5" s="28"/>
      <c r="AI5" s="29"/>
      <c r="AJ5" s="29"/>
      <c r="AK5" s="29"/>
      <c r="AL5" s="28"/>
      <c r="AM5" s="28"/>
      <c r="AN5" s="28"/>
      <c r="AO5" s="28"/>
      <c r="AP5" s="28"/>
      <c r="AQ5" s="28"/>
      <c r="AR5" s="28"/>
      <c r="AS5" s="28"/>
      <c r="AT5" s="29"/>
      <c r="AU5" s="29"/>
      <c r="AV5" s="29"/>
      <c r="AW5" s="28"/>
      <c r="AX5" s="28"/>
      <c r="AY5" s="28"/>
      <c r="AZ5" s="59" t="s">
        <v>6</v>
      </c>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row>
    <row r="6" spans="1:85" ht="15" customHeight="1" thickTop="1" x14ac:dyDescent="0.45">
      <c r="C6" s="54"/>
      <c r="D6" s="54"/>
      <c r="E6" s="53"/>
      <c r="F6" s="53"/>
      <c r="G6" s="53"/>
      <c r="H6" s="53"/>
      <c r="I6" s="53"/>
      <c r="J6" s="53"/>
      <c r="K6" s="53"/>
      <c r="L6" s="53"/>
      <c r="M6" s="55"/>
      <c r="N6" s="55"/>
      <c r="O6" s="53"/>
      <c r="P6" s="54"/>
      <c r="Q6" s="54"/>
      <c r="R6" s="53"/>
      <c r="S6" s="52"/>
      <c r="T6" s="52"/>
      <c r="U6" s="50"/>
      <c r="V6" s="50"/>
      <c r="W6" s="50"/>
      <c r="X6" s="50"/>
      <c r="Y6" s="50"/>
      <c r="Z6" s="50"/>
      <c r="AA6" s="51"/>
      <c r="AB6" s="51"/>
      <c r="AC6" s="50"/>
      <c r="AD6" s="49"/>
      <c r="AE6" s="49"/>
      <c r="AF6" s="48"/>
      <c r="AG6" s="48"/>
      <c r="AH6" s="48"/>
      <c r="AI6" s="48"/>
      <c r="AJ6" s="48"/>
      <c r="AK6" s="48"/>
      <c r="AL6" s="49"/>
      <c r="AM6" s="49"/>
      <c r="AN6" s="48"/>
      <c r="AO6" s="47"/>
      <c r="AP6" s="47"/>
      <c r="AQ6" s="46"/>
      <c r="AR6" s="57"/>
      <c r="AS6" s="46"/>
      <c r="AT6" s="46"/>
      <c r="AU6" s="46"/>
      <c r="AV6" s="46"/>
      <c r="AW6" s="47"/>
      <c r="AX6" s="47"/>
      <c r="AY6" s="46"/>
      <c r="AZ6" s="59" t="s">
        <v>7</v>
      </c>
      <c r="BB6" s="16"/>
      <c r="BC6" s="16"/>
      <c r="BD6" s="24"/>
      <c r="BE6" s="24"/>
      <c r="BF6" s="26"/>
      <c r="BG6" s="183" t="s">
        <v>8</v>
      </c>
      <c r="BH6" s="184"/>
      <c r="BI6" s="184"/>
      <c r="BJ6" s="184"/>
      <c r="BK6" s="184"/>
      <c r="BL6" s="185"/>
      <c r="BM6" s="25"/>
      <c r="BN6" s="24"/>
      <c r="BO6" s="24"/>
      <c r="BP6" s="16"/>
      <c r="BQ6" s="23"/>
      <c r="BR6" s="16"/>
      <c r="BS6" s="16"/>
      <c r="BT6" s="24"/>
      <c r="BU6" s="24"/>
      <c r="BV6" s="26"/>
      <c r="BW6" s="183" t="s">
        <v>9</v>
      </c>
      <c r="BX6" s="184"/>
      <c r="BY6" s="184"/>
      <c r="BZ6" s="184"/>
      <c r="CA6" s="184"/>
      <c r="CB6" s="185"/>
      <c r="CC6" s="25"/>
      <c r="CD6" s="24"/>
      <c r="CE6" s="24"/>
      <c r="CF6" s="16"/>
      <c r="CG6" s="16"/>
    </row>
    <row r="7" spans="1:85" ht="15" customHeight="1" thickBot="1" x14ac:dyDescent="0.5">
      <c r="A7" s="199" t="s">
        <v>10</v>
      </c>
      <c r="B7" s="200" t="s">
        <v>11</v>
      </c>
      <c r="C7" s="45" t="s">
        <v>12</v>
      </c>
      <c r="D7" s="45"/>
      <c r="E7" s="45"/>
      <c r="F7" s="45" t="s">
        <v>13</v>
      </c>
      <c r="G7" s="45"/>
      <c r="H7" s="45"/>
      <c r="I7" s="45"/>
      <c r="J7" s="44" t="s">
        <v>14</v>
      </c>
      <c r="K7" s="44"/>
      <c r="L7" s="44"/>
      <c r="M7" s="43" t="s">
        <v>15</v>
      </c>
      <c r="N7" s="43"/>
      <c r="O7" s="43"/>
      <c r="P7" s="42" t="s">
        <v>16</v>
      </c>
      <c r="Q7" s="42"/>
      <c r="R7" s="42"/>
      <c r="S7" s="41" t="s">
        <v>17</v>
      </c>
      <c r="T7" s="41"/>
      <c r="U7" s="41"/>
      <c r="V7" s="45" t="s">
        <v>13</v>
      </c>
      <c r="W7" s="41"/>
      <c r="X7" s="40" t="s">
        <v>18</v>
      </c>
      <c r="Y7" s="40"/>
      <c r="Z7" s="40"/>
      <c r="AA7" s="39" t="s">
        <v>19</v>
      </c>
      <c r="AB7" s="39"/>
      <c r="AC7" s="39"/>
      <c r="AD7" s="38" t="s">
        <v>20</v>
      </c>
      <c r="AE7" s="38"/>
      <c r="AF7" s="38"/>
      <c r="AG7" s="45" t="s">
        <v>13</v>
      </c>
      <c r="AH7" s="38"/>
      <c r="AI7" s="37" t="s">
        <v>21</v>
      </c>
      <c r="AJ7" s="37"/>
      <c r="AK7" s="37"/>
      <c r="AL7" s="36" t="s">
        <v>22</v>
      </c>
      <c r="AM7" s="36"/>
      <c r="AN7" s="36"/>
      <c r="AO7" s="35" t="s">
        <v>23</v>
      </c>
      <c r="AP7" s="35"/>
      <c r="AQ7" s="35"/>
      <c r="AR7" s="45" t="s">
        <v>13</v>
      </c>
      <c r="AS7" s="35"/>
      <c r="AT7" s="34" t="s">
        <v>24</v>
      </c>
      <c r="AU7" s="34"/>
      <c r="AV7" s="34"/>
      <c r="AW7" s="33" t="s">
        <v>25</v>
      </c>
      <c r="AX7" s="33"/>
      <c r="AY7" s="33"/>
      <c r="AZ7" s="59" t="s">
        <v>26</v>
      </c>
      <c r="BB7" s="16"/>
      <c r="BC7" s="16"/>
      <c r="BD7" s="24"/>
      <c r="BE7" s="24"/>
      <c r="BF7" s="26"/>
      <c r="BG7" s="186"/>
      <c r="BH7" s="187"/>
      <c r="BI7" s="187"/>
      <c r="BJ7" s="187"/>
      <c r="BK7" s="187"/>
      <c r="BL7" s="188"/>
      <c r="BM7" s="25"/>
      <c r="BN7" s="24"/>
      <c r="BO7" s="24"/>
      <c r="BP7" s="16"/>
      <c r="BQ7" s="23"/>
      <c r="BR7" s="16"/>
      <c r="BS7" s="16"/>
      <c r="BT7" s="24"/>
      <c r="BU7" s="24"/>
      <c r="BV7" s="26"/>
      <c r="BW7" s="186"/>
      <c r="BX7" s="187"/>
      <c r="BY7" s="187"/>
      <c r="BZ7" s="187"/>
      <c r="CA7" s="187"/>
      <c r="CB7" s="188"/>
      <c r="CC7" s="25"/>
      <c r="CD7" s="24"/>
      <c r="CE7" s="24"/>
      <c r="CF7" s="16"/>
      <c r="CG7" s="16"/>
    </row>
    <row r="8" spans="1:85" ht="15.6" thickTop="1" x14ac:dyDescent="0.45">
      <c r="A8" s="199"/>
      <c r="B8" s="200"/>
      <c r="C8" s="15" t="s">
        <v>27</v>
      </c>
      <c r="D8" s="14" t="s">
        <v>28</v>
      </c>
      <c r="E8" s="14" t="s">
        <v>29</v>
      </c>
      <c r="F8" s="15" t="s">
        <v>30</v>
      </c>
      <c r="G8" s="15" t="s">
        <v>29</v>
      </c>
      <c r="H8" s="15" t="s">
        <v>31</v>
      </c>
      <c r="I8" s="15" t="s">
        <v>29</v>
      </c>
      <c r="J8" s="15" t="s">
        <v>32</v>
      </c>
      <c r="K8" s="14" t="s">
        <v>33</v>
      </c>
      <c r="L8" s="14" t="s">
        <v>29</v>
      </c>
      <c r="M8" s="15" t="s">
        <v>34</v>
      </c>
      <c r="N8" s="14" t="s">
        <v>35</v>
      </c>
      <c r="O8" s="14" t="s">
        <v>29</v>
      </c>
      <c r="P8" s="15" t="s">
        <v>36</v>
      </c>
      <c r="Q8" s="14" t="s">
        <v>37</v>
      </c>
      <c r="R8" s="14" t="s">
        <v>29</v>
      </c>
      <c r="S8" s="15" t="s">
        <v>38</v>
      </c>
      <c r="T8" s="14" t="s">
        <v>39</v>
      </c>
      <c r="U8" s="14" t="s">
        <v>29</v>
      </c>
      <c r="V8" s="15" t="s">
        <v>40</v>
      </c>
      <c r="W8" s="15" t="s">
        <v>29</v>
      </c>
      <c r="X8" s="15" t="s">
        <v>38</v>
      </c>
      <c r="Y8" s="14" t="s">
        <v>39</v>
      </c>
      <c r="Z8" s="14" t="s">
        <v>29</v>
      </c>
      <c r="AA8" s="15" t="s">
        <v>41</v>
      </c>
      <c r="AB8" s="14" t="s">
        <v>42</v>
      </c>
      <c r="AC8" s="14" t="s">
        <v>29</v>
      </c>
      <c r="AD8" s="15" t="s">
        <v>43</v>
      </c>
      <c r="AE8" s="14" t="s">
        <v>44</v>
      </c>
      <c r="AF8" s="14" t="s">
        <v>29</v>
      </c>
      <c r="AG8" s="15" t="s">
        <v>45</v>
      </c>
      <c r="AH8" s="14" t="s">
        <v>29</v>
      </c>
      <c r="AI8" s="15" t="s">
        <v>43</v>
      </c>
      <c r="AJ8" s="14" t="s">
        <v>44</v>
      </c>
      <c r="AK8" s="14" t="s">
        <v>29</v>
      </c>
      <c r="AL8" s="15" t="s">
        <v>46</v>
      </c>
      <c r="AM8" s="14" t="s">
        <v>47</v>
      </c>
      <c r="AN8" s="14" t="s">
        <v>29</v>
      </c>
      <c r="AO8" s="15" t="s">
        <v>48</v>
      </c>
      <c r="AP8" s="14" t="s">
        <v>49</v>
      </c>
      <c r="AQ8" s="14" t="s">
        <v>29</v>
      </c>
      <c r="AR8" s="15" t="s">
        <v>50</v>
      </c>
      <c r="AS8" s="14" t="s">
        <v>29</v>
      </c>
      <c r="AT8" s="15" t="s">
        <v>48</v>
      </c>
      <c r="AU8" s="14" t="s">
        <v>51</v>
      </c>
      <c r="AV8" s="14" t="s">
        <v>29</v>
      </c>
      <c r="AW8" s="15" t="s">
        <v>52</v>
      </c>
      <c r="AX8" s="14" t="s">
        <v>53</v>
      </c>
      <c r="AY8" s="14" t="s">
        <v>29</v>
      </c>
      <c r="AZ8" s="59" t="s">
        <v>54</v>
      </c>
      <c r="BB8" s="16"/>
      <c r="BC8" s="16"/>
      <c r="BD8" s="16"/>
      <c r="BE8" s="16"/>
      <c r="BF8" s="16"/>
      <c r="BG8" s="16"/>
      <c r="BH8" s="16"/>
      <c r="BI8" s="16"/>
      <c r="BJ8" s="16"/>
      <c r="BK8" s="16"/>
      <c r="BL8" s="16"/>
      <c r="BM8" s="16"/>
      <c r="BN8" s="16"/>
      <c r="BO8" s="16"/>
      <c r="BP8" s="16"/>
      <c r="BQ8" s="23"/>
      <c r="BR8" s="16"/>
      <c r="BS8" s="16"/>
      <c r="BT8" s="16"/>
      <c r="BU8" s="16"/>
      <c r="BV8" s="16"/>
      <c r="BW8" s="16"/>
      <c r="BX8" s="16"/>
      <c r="BY8" s="16"/>
      <c r="BZ8" s="16"/>
      <c r="CA8" s="16"/>
      <c r="CB8" s="16"/>
      <c r="CC8" s="16"/>
      <c r="CD8" s="16"/>
      <c r="CE8" s="16"/>
      <c r="CF8" s="16"/>
      <c r="CG8" s="16"/>
    </row>
    <row r="9" spans="1:85" x14ac:dyDescent="0.45">
      <c r="A9" s="31" t="s">
        <v>55</v>
      </c>
      <c r="B9" s="3" t="s">
        <v>56</v>
      </c>
      <c r="C9" s="62" t="str">
        <f>IF(ISERROR(VLOOKUP($A9,#REF!,5,FALSE))=TRUE,"",VLOOKUP($A9,#REF!,14,FALSE)/VLOOKUP($A9,#REF!,5,FALSE))</f>
        <v/>
      </c>
      <c r="D9" s="62" t="str">
        <f>IF(ISERROR(VLOOKUP($A9,#REF!,5,FALSE))=TRUE,"",VLOOKUP($A9,#REF!,15,FALSE)/VLOOKUP($A9,#REF!,5,FALSE))</f>
        <v/>
      </c>
      <c r="E9" s="12">
        <f>SUM(C9:D9)</f>
        <v>0</v>
      </c>
      <c r="F9" s="62" t="str">
        <f>IF(ISERROR(VLOOKUP($A9,#REF!,5,FALSE))=TRUE,"",VLOOKUP($A9,#REF!,15,FALSE)/VLOOKUP($A9,#REF!,7,FALSE))</f>
        <v/>
      </c>
      <c r="G9" s="12" t="str">
        <f>F9</f>
        <v/>
      </c>
      <c r="H9" s="62" t="str">
        <f>IF(ISERROR(VLOOKUP($A9,#REF!,5,FALSE))=TRUE,"",VLOOKUP($A9,#REF!,15,FALSE)/VLOOKUP($A9,#REF!,9,FALSE))</f>
        <v/>
      </c>
      <c r="I9" s="12" t="str">
        <f>H9</f>
        <v/>
      </c>
      <c r="J9" s="63" t="str">
        <f>IF(ISERROR(VLOOKUP($A9,#REF!,5,FALSE))=TRUE,"",VLOOKUP($A9,#REF!,14,FALSE)/(VLOOKUP($A9,#REF!,14,FALSE)+VLOOKUP($A9,#REF!,15,FALSE)))</f>
        <v/>
      </c>
      <c r="K9" s="63" t="str">
        <f>IF(ISERROR(VLOOKUP($A9,#REF!,5,FALSE))=TRUE,"",VLOOKUP($A9,#REF!,15,FALSE)/(VLOOKUP($A9,#REF!,14,FALSE)+VLOOKUP($A9,#REF!,15,FALSE)))</f>
        <v/>
      </c>
      <c r="L9" s="29" t="str">
        <f>K9</f>
        <v/>
      </c>
      <c r="M9" s="62" t="str">
        <f>IF(ISERROR(VLOOKUP($A9,#REF!,5,FALSE))=TRUE,"",VLOOKUP($A9,#REF!,6,FALSE)/VLOOKUP($A9,#REF!,5,FALSE))</f>
        <v/>
      </c>
      <c r="N9" s="62" t="str">
        <f>IF(ISERROR(VLOOKUP($A9,#REF!,5,FALSE))=TRUE,"",VLOOKUP($A9,#REF!,7,FALSE)/VLOOKUP($A9,#REF!,5,FALSE))</f>
        <v/>
      </c>
      <c r="O9" s="12">
        <f>SUM(M9:N9)</f>
        <v>0</v>
      </c>
      <c r="P9" s="62" t="str">
        <f>IF(ISERROR(VLOOKUP($A9,#REF!,5,FALSE))=TRUE,"",VLOOKUP($A9,#REF!,8,FALSE)/VLOOKUP($A9,#REF!,5,FALSE))</f>
        <v/>
      </c>
      <c r="Q9" s="62" t="str">
        <f>IF(ISERROR(VLOOKUP($A9,#REF!,5,FALSE))=TRUE,"",VLOOKUP($A9,#REF!,9,FALSE)/VLOOKUP($A9,#REF!,5,FALSE))</f>
        <v/>
      </c>
      <c r="R9" s="12">
        <f>SUM(P9:Q9)</f>
        <v>0</v>
      </c>
      <c r="S9" s="62" t="str">
        <f>IF(ISERROR(VLOOKUP($A9,#REF!,5,FALSE))=TRUE,"",VLOOKUP($A9,#REF!,18,FALSE)/VLOOKUP($A9,#REF!,5,FALSE))</f>
        <v/>
      </c>
      <c r="T9" s="62" t="str">
        <f>IF(ISERROR(VLOOKUP($A9,#REF!,5,FALSE))=TRUE,"",VLOOKUP($A9,#REF!,19,FALSE)/VLOOKUP($A9,#REF!,5,FALSE))</f>
        <v/>
      </c>
      <c r="U9" s="12">
        <f>SUM(S9:T9)</f>
        <v>0</v>
      </c>
      <c r="V9" s="62" t="str">
        <f>IF(ISERROR(VLOOKUP($A9,#REF!,5,FALSE))=TRUE,"",VLOOKUP($A9,#REF!,19,FALSE)/VLOOKUP($A9,#REF!,21,FALSE))</f>
        <v/>
      </c>
      <c r="W9" s="12" t="str">
        <f>V9</f>
        <v/>
      </c>
      <c r="X9" s="63" t="str">
        <f>IF(ISERROR(VLOOKUP($A9,#REF!,5,FALSE))=TRUE,"",VLOOKUP($A9,#REF!,18,FALSE)/(VLOOKUP($A9,#REF!,18,FALSE)+VLOOKUP($A9,#REF!,19,FALSE)))</f>
        <v/>
      </c>
      <c r="Y9" s="63" t="str">
        <f>IF(ISERROR(VLOOKUP($A9,#REF!,5,FALSE))=TRUE,"",VLOOKUP($A9,#REF!,19,FALSE)/(VLOOKUP($A9,#REF!,18,FALSE)+VLOOKUP($A9,#REF!,19,FALSE)))</f>
        <v/>
      </c>
      <c r="Z9" s="29" t="str">
        <f>Y9</f>
        <v/>
      </c>
      <c r="AA9" s="62" t="str">
        <f>IF(ISERROR(VLOOKUP($A9,#REF!,5,FALSE))=TRUE,"",VLOOKUP($A9,#REF!,20,FALSE)/VLOOKUP($A9,#REF!,5,FALSE))</f>
        <v/>
      </c>
      <c r="AB9" s="62" t="str">
        <f>IF(ISERROR(VLOOKUP($A9,#REF!,5,FALSE))=TRUE,"",VLOOKUP($A9,#REF!,21,FALSE)/VLOOKUP($A9,#REF!,5,FALSE))</f>
        <v/>
      </c>
      <c r="AC9" s="12">
        <f>SUM(AA9:AB9)</f>
        <v>0</v>
      </c>
      <c r="AD9" s="62" t="str">
        <f>IF(ISERROR(VLOOKUP($A9,#REF!,5,FALSE))=TRUE,"",VLOOKUP($A9,#REF!,26,FALSE)/VLOOKUP($A9,#REF!,5,FALSE))</f>
        <v/>
      </c>
      <c r="AE9" s="62" t="str">
        <f>IF(ISERROR(VLOOKUP($A9,#REF!,5,FALSE))=TRUE,"",VLOOKUP($A9,#REF!,27,FALSE)/VLOOKUP($A9,#REF!,5,FALSE))</f>
        <v/>
      </c>
      <c r="AF9" s="12">
        <f>SUM(AD9:AE9)</f>
        <v>0</v>
      </c>
      <c r="AG9" s="62" t="str">
        <f>IF(ISERROR(VLOOKUP($A9,#REF!,5,FALSE))=TRUE,"",VLOOKUP($A9,#REF!,27,FALSE)/VLOOKUP($A9,#REF!,29,FALSE))</f>
        <v/>
      </c>
      <c r="AH9" s="12" t="str">
        <f>AG9</f>
        <v/>
      </c>
      <c r="AI9" s="63" t="str">
        <f>IF(ISERROR(VLOOKUP($A9,#REF!,5,FALSE))=TRUE,"",VLOOKUP($A9,#REF!,26,FALSE)/(VLOOKUP($A9,#REF!,26,FALSE)+VLOOKUP($A9,#REF!,27,FALSE)))</f>
        <v/>
      </c>
      <c r="AJ9" s="63" t="str">
        <f>IF(ISERROR(VLOOKUP($A9,#REF!,5,FALSE))=TRUE,"",VLOOKUP($A9,#REF!,27,FALSE)/(VLOOKUP($A9,#REF!,26,FALSE)+VLOOKUP($A9,#REF!,27,FALSE)))</f>
        <v/>
      </c>
      <c r="AK9" s="29" t="str">
        <f>AJ9</f>
        <v/>
      </c>
      <c r="AL9" s="62" t="str">
        <f>IF(ISERROR(VLOOKUP($A9,#REF!,5,FALSE))=TRUE,"",VLOOKUP($A9,#REF!,28,FALSE)/VLOOKUP($A9,#REF!,5,FALSE))</f>
        <v/>
      </c>
      <c r="AM9" s="62" t="str">
        <f>IF(ISERROR(VLOOKUP($A9,#REF!,5,FALSE))=TRUE,"",VLOOKUP($A9,#REF!,29,FALSE)/VLOOKUP($A9,#REF!,5,FALSE))</f>
        <v/>
      </c>
      <c r="AN9" s="12">
        <f>SUM(AL9:AM9)</f>
        <v>0</v>
      </c>
      <c r="AO9" s="62" t="str">
        <f>IF(ISERROR(VLOOKUP($A9,#REF!,5,FALSE))=TRUE,"",VLOOKUP($A9,#REF!,22,FALSE)/VLOOKUP($A9,#REF!,5,FALSE))</f>
        <v/>
      </c>
      <c r="AP9" s="62" t="str">
        <f>IF(ISERROR(VLOOKUP($A9,#REF!,5,FALSE))=TRUE,"",VLOOKUP($A9,#REF!,23,FALSE)/VLOOKUP($A9,#REF!,5,FALSE))</f>
        <v/>
      </c>
      <c r="AQ9" s="12">
        <f>SUM(AO9:AP9)</f>
        <v>0</v>
      </c>
      <c r="AR9" s="62" t="str">
        <f>IF(ISERROR(VLOOKUP($A9,#REF!,5,FALSE))=TRUE,"",VLOOKUP($A9,#REF!,23,FALSE)/VLOOKUP($A9,#REF!,25,FALSE))</f>
        <v/>
      </c>
      <c r="AS9" s="12" t="str">
        <f>AR9</f>
        <v/>
      </c>
      <c r="AT9" s="63" t="str">
        <f>IF(ISERROR(VLOOKUP($A9,#REF!,5,FALSE))=TRUE,"",VLOOKUP($A9,#REF!,22,FALSE)/(VLOOKUP($A9,#REF!,22,FALSE)+VLOOKUP($A9,#REF!,23,FALSE)))</f>
        <v/>
      </c>
      <c r="AU9" s="63" t="str">
        <f>IF(ISERROR(VLOOKUP($A9,#REF!,5,FALSE))=TRUE,"",VLOOKUP($A9,#REF!,23,FALSE)/(VLOOKUP($A9,#REF!,22,FALSE)+VLOOKUP($A9,#REF!,23,FALSE)))</f>
        <v/>
      </c>
      <c r="AV9" s="29" t="str">
        <f>AU9</f>
        <v/>
      </c>
      <c r="AW9" s="62" t="str">
        <f>IF(ISERROR(VLOOKUP($A9,#REF!,5,FALSE))=TRUE,"",VLOOKUP($A9,#REF!,24,FALSE)/VLOOKUP($A9,#REF!,5,FALSE))</f>
        <v/>
      </c>
      <c r="AX9" s="62" t="str">
        <f>IF(ISERROR(VLOOKUP($A9,#REF!,5,FALSE))=TRUE,"",VLOOKUP($A9,#REF!,25,FALSE)/VLOOKUP($A9,#REF!,5,FALSE))</f>
        <v/>
      </c>
      <c r="AY9" s="12">
        <f>SUM(AW9:AX9)</f>
        <v>0</v>
      </c>
      <c r="AZ9" s="59" t="s">
        <v>57</v>
      </c>
      <c r="BB9" s="16"/>
      <c r="BC9" s="16"/>
      <c r="BD9" s="16"/>
      <c r="BE9" s="16"/>
      <c r="BF9" s="16"/>
      <c r="BG9" s="16"/>
      <c r="BH9" s="16"/>
      <c r="BI9" s="16"/>
      <c r="BJ9" s="16"/>
      <c r="BK9" s="16"/>
      <c r="BL9" s="16"/>
      <c r="BM9" s="16"/>
      <c r="BN9" s="16"/>
      <c r="BO9" s="16"/>
      <c r="BP9" s="16"/>
      <c r="BQ9" s="32"/>
      <c r="BR9" s="16"/>
      <c r="BS9" s="16"/>
      <c r="BT9" s="16"/>
      <c r="BU9" s="16"/>
      <c r="BV9" s="16"/>
      <c r="BW9" s="16"/>
      <c r="BX9" s="16"/>
      <c r="BY9" s="16"/>
      <c r="BZ9" s="16"/>
      <c r="CA9" s="16"/>
      <c r="CB9" s="16"/>
      <c r="CC9" s="16"/>
      <c r="CD9" s="16"/>
      <c r="CE9" s="16"/>
      <c r="CF9" s="16"/>
      <c r="CG9" s="16"/>
    </row>
    <row r="10" spans="1:85" x14ac:dyDescent="0.45">
      <c r="A10" s="31" t="str">
        <f>CONCATENATE(LEFT($B$3,2),"00")</f>
        <v>0100</v>
      </c>
      <c r="B10" s="30" t="str">
        <f>IF(ISERROR(VLOOKUP($A10,#REF!,4,FALSE))=TRUE,"",VLOOKUP($A10,#REF!,4,FALSE))</f>
        <v/>
      </c>
      <c r="C10" s="62" t="str">
        <f>IF(ISERROR(VLOOKUP($A10,#REF!,5,FALSE))=TRUE,"",VLOOKUP($A10,#REF!,14,FALSE)/VLOOKUP($A10,#REF!,5,FALSE))</f>
        <v/>
      </c>
      <c r="D10" s="62" t="str">
        <f>IF(ISERROR(VLOOKUP($A10,#REF!,5,FALSE))=TRUE,"",VLOOKUP($A10,#REF!,15,FALSE)/VLOOKUP($A10,#REF!,5,FALSE))</f>
        <v/>
      </c>
      <c r="E10" s="12">
        <f>E9</f>
        <v>0</v>
      </c>
      <c r="F10" s="62" t="str">
        <f>IF(ISERROR(VLOOKUP($A10,#REF!,5,FALSE))=TRUE,"",VLOOKUP($A10,#REF!,15,FALSE)/VLOOKUP($A10,#REF!,7,FALSE))</f>
        <v/>
      </c>
      <c r="G10" s="12" t="str">
        <f>G9</f>
        <v/>
      </c>
      <c r="H10" s="62" t="str">
        <f>IF(ISERROR(VLOOKUP($A10,#REF!,5,FALSE))=TRUE,"",VLOOKUP($A10,#REF!,15,FALSE)/VLOOKUP($A10,#REF!,9,FALSE))</f>
        <v/>
      </c>
      <c r="I10" s="12" t="str">
        <f>I9</f>
        <v/>
      </c>
      <c r="J10" s="63" t="str">
        <f>IF(ISERROR(VLOOKUP($A10,#REF!,5,FALSE))=TRUE,"",VLOOKUP($A10,#REF!,14,FALSE)/(VLOOKUP($A10,#REF!,14,FALSE)+VLOOKUP($A10,#REF!,15,FALSE)))</f>
        <v/>
      </c>
      <c r="K10" s="63" t="str">
        <f>IF(ISERROR(VLOOKUP($A10,#REF!,5,FALSE))=TRUE,"",VLOOKUP($A10,#REF!,15,FALSE)/(VLOOKUP($A10,#REF!,14,FALSE)+VLOOKUP($A10,#REF!,15,FALSE)))</f>
        <v/>
      </c>
      <c r="L10" s="29" t="str">
        <f>L9</f>
        <v/>
      </c>
      <c r="M10" s="62" t="str">
        <f>IF(ISERROR(VLOOKUP($A10,#REF!,5,FALSE))=TRUE,"",VLOOKUP($A10,#REF!,6,FALSE)/VLOOKUP($A10,#REF!,5,FALSE))</f>
        <v/>
      </c>
      <c r="N10" s="62" t="str">
        <f>IF(ISERROR(VLOOKUP($A10,#REF!,5,FALSE))=TRUE,"",VLOOKUP($A10,#REF!,7,FALSE)/VLOOKUP($A10,#REF!,5,FALSE))</f>
        <v/>
      </c>
      <c r="O10" s="12">
        <f>O9</f>
        <v>0</v>
      </c>
      <c r="P10" s="62" t="str">
        <f>IF(ISERROR(VLOOKUP($A10,#REF!,5,FALSE))=TRUE,"",VLOOKUP($A10,#REF!,8,FALSE)/VLOOKUP($A10,#REF!,5,FALSE))</f>
        <v/>
      </c>
      <c r="Q10" s="62" t="str">
        <f>IF(ISERROR(VLOOKUP($A10,#REF!,5,FALSE))=TRUE,"",VLOOKUP($A10,#REF!,9,FALSE)/VLOOKUP($A10,#REF!,5,FALSE))</f>
        <v/>
      </c>
      <c r="R10" s="12">
        <f>R9</f>
        <v>0</v>
      </c>
      <c r="S10" s="62" t="str">
        <f>IF(ISERROR(VLOOKUP($A10,#REF!,5,FALSE))=TRUE,"",VLOOKUP($A10,#REF!,18,FALSE)/VLOOKUP($A10,#REF!,5,FALSE))</f>
        <v/>
      </c>
      <c r="T10" s="62" t="str">
        <f>IF(ISERROR(VLOOKUP($A10,#REF!,5,FALSE))=TRUE,"",VLOOKUP($A10,#REF!,19,FALSE)/VLOOKUP($A10,#REF!,5,FALSE))</f>
        <v/>
      </c>
      <c r="U10" s="12">
        <f>U9</f>
        <v>0</v>
      </c>
      <c r="V10" s="62" t="str">
        <f>IF(ISERROR(VLOOKUP($A10,#REF!,5,FALSE))=TRUE,"",VLOOKUP($A10,#REF!,19,FALSE)/VLOOKUP($A10,#REF!,21,FALSE))</f>
        <v/>
      </c>
      <c r="W10" s="12" t="str">
        <f>W9</f>
        <v/>
      </c>
      <c r="X10" s="63" t="str">
        <f>IF(ISERROR(VLOOKUP($A10,#REF!,5,FALSE))=TRUE,"",VLOOKUP($A10,#REF!,18,FALSE)/(VLOOKUP($A10,#REF!,18,FALSE)+VLOOKUP($A10,#REF!,19,FALSE)))</f>
        <v/>
      </c>
      <c r="Y10" s="63" t="str">
        <f>IF(ISERROR(VLOOKUP($A10,#REF!,5,FALSE))=TRUE,"",VLOOKUP($A10,#REF!,19,FALSE)/(VLOOKUP($A10,#REF!,18,FALSE)+VLOOKUP($A10,#REF!,19,FALSE)))</f>
        <v/>
      </c>
      <c r="Z10" s="29" t="str">
        <f>Z9</f>
        <v/>
      </c>
      <c r="AA10" s="62" t="str">
        <f>IF(ISERROR(VLOOKUP($A10,#REF!,5,FALSE))=TRUE,"",VLOOKUP($A10,#REF!,20,FALSE)/VLOOKUP($A10,#REF!,5,FALSE))</f>
        <v/>
      </c>
      <c r="AB10" s="62" t="str">
        <f>IF(ISERROR(VLOOKUP($A10,#REF!,5,FALSE))=TRUE,"",VLOOKUP($A10,#REF!,21,FALSE)/VLOOKUP($A10,#REF!,5,FALSE))</f>
        <v/>
      </c>
      <c r="AC10" s="12">
        <f>AC9</f>
        <v>0</v>
      </c>
      <c r="AD10" s="62" t="str">
        <f>IF(ISERROR(VLOOKUP($A10,#REF!,5,FALSE))=TRUE,"",VLOOKUP($A10,#REF!,26,FALSE)/VLOOKUP($A10,#REF!,5,FALSE))</f>
        <v/>
      </c>
      <c r="AE10" s="62" t="str">
        <f>IF(ISERROR(VLOOKUP($A10,#REF!,5,FALSE))=TRUE,"",VLOOKUP($A10,#REF!,27,FALSE)/VLOOKUP($A10,#REF!,5,FALSE))</f>
        <v/>
      </c>
      <c r="AF10" s="12">
        <f>AF9</f>
        <v>0</v>
      </c>
      <c r="AG10" s="62" t="str">
        <f>IF(ISERROR(VLOOKUP($A10,#REF!,5,FALSE))=TRUE,"",VLOOKUP($A10,#REF!,27,FALSE)/VLOOKUP($A10,#REF!,29,FALSE))</f>
        <v/>
      </c>
      <c r="AH10" s="12" t="str">
        <f>AH9</f>
        <v/>
      </c>
      <c r="AI10" s="63" t="str">
        <f>IF(ISERROR(VLOOKUP($A10,#REF!,5,FALSE))=TRUE,"",VLOOKUP($A10,#REF!,26,FALSE)/(VLOOKUP($A10,#REF!,26,FALSE)+VLOOKUP($A10,#REF!,27,FALSE)))</f>
        <v/>
      </c>
      <c r="AJ10" s="63" t="str">
        <f>IF(ISERROR(VLOOKUP($A10,#REF!,5,FALSE))=TRUE,"",VLOOKUP($A10,#REF!,27,FALSE)/(VLOOKUP($A10,#REF!,26,FALSE)+VLOOKUP($A10,#REF!,27,FALSE)))</f>
        <v/>
      </c>
      <c r="AK10" s="29" t="str">
        <f>AK9</f>
        <v/>
      </c>
      <c r="AL10" s="62" t="str">
        <f>IF(ISERROR(VLOOKUP($A10,#REF!,5,FALSE))=TRUE,"",VLOOKUP($A10,#REF!,28,FALSE)/VLOOKUP($A10,#REF!,5,FALSE))</f>
        <v/>
      </c>
      <c r="AM10" s="62" t="str">
        <f>IF(ISERROR(VLOOKUP($A10,#REF!,5,FALSE))=TRUE,"",VLOOKUP($A10,#REF!,29,FALSE)/VLOOKUP($A10,#REF!,5,FALSE))</f>
        <v/>
      </c>
      <c r="AN10" s="12">
        <f>AN9</f>
        <v>0</v>
      </c>
      <c r="AO10" s="62" t="str">
        <f>IF(ISERROR(VLOOKUP($A10,#REF!,5,FALSE))=TRUE,"",VLOOKUP($A10,#REF!,22,FALSE)/VLOOKUP($A10,#REF!,5,FALSE))</f>
        <v/>
      </c>
      <c r="AP10" s="62" t="str">
        <f>IF(ISERROR(VLOOKUP($A10,#REF!,5,FALSE))=TRUE,"",VLOOKUP($A10,#REF!,23,FALSE)/VLOOKUP($A10,#REF!,5,FALSE))</f>
        <v/>
      </c>
      <c r="AQ10" s="12">
        <f>AQ9</f>
        <v>0</v>
      </c>
      <c r="AR10" s="62" t="str">
        <f>IF(ISERROR(VLOOKUP($A10,#REF!,5,FALSE))=TRUE,"",VLOOKUP($A10,#REF!,23,FALSE)/VLOOKUP($A10,#REF!,25,FALSE))</f>
        <v/>
      </c>
      <c r="AS10" s="12" t="str">
        <f>AS9</f>
        <v/>
      </c>
      <c r="AT10" s="63" t="str">
        <f>IF(ISERROR(VLOOKUP($A10,#REF!,5,FALSE))=TRUE,"",VLOOKUP($A10,#REF!,22,FALSE)/(VLOOKUP($A10,#REF!,22,FALSE)+VLOOKUP($A10,#REF!,23,FALSE)))</f>
        <v/>
      </c>
      <c r="AU10" s="63" t="str">
        <f>IF(ISERROR(VLOOKUP($A10,#REF!,5,FALSE))=TRUE,"",VLOOKUP($A10,#REF!,23,FALSE)/(VLOOKUP($A10,#REF!,22,FALSE)+VLOOKUP($A10,#REF!,23,FALSE)))</f>
        <v/>
      </c>
      <c r="AV10" s="29" t="str">
        <f>AV9</f>
        <v/>
      </c>
      <c r="AW10" s="62" t="str">
        <f>IF(ISERROR(VLOOKUP($A10,#REF!,5,FALSE))=TRUE,"",VLOOKUP($A10,#REF!,24,FALSE)/VLOOKUP($A10,#REF!,5,FALSE))</f>
        <v/>
      </c>
      <c r="AX10" s="62" t="str">
        <f>IF(ISERROR(VLOOKUP($A10,#REF!,5,FALSE))=TRUE,"",VLOOKUP($A10,#REF!,25,FALSE)/VLOOKUP($A10,#REF!,5,FALSE))</f>
        <v/>
      </c>
      <c r="AY10" s="12">
        <f>AY9</f>
        <v>0</v>
      </c>
      <c r="AZ10" s="59" t="s">
        <v>58</v>
      </c>
      <c r="BB10" s="16"/>
      <c r="BC10" s="16"/>
      <c r="BD10" s="16"/>
      <c r="BE10" s="16"/>
      <c r="BF10" s="16"/>
      <c r="BG10" s="16"/>
      <c r="BH10" s="16"/>
      <c r="BI10" s="16"/>
      <c r="BJ10" s="16"/>
      <c r="BK10" s="16"/>
      <c r="BL10" s="16"/>
      <c r="BM10" s="16"/>
      <c r="BN10" s="16"/>
      <c r="BO10" s="16"/>
      <c r="BP10" s="16"/>
      <c r="BQ10" s="23"/>
      <c r="BR10" s="16"/>
      <c r="BS10" s="16"/>
      <c r="BT10" s="16"/>
      <c r="BU10" s="16"/>
      <c r="BV10" s="16"/>
      <c r="BW10" s="16"/>
      <c r="BX10" s="16"/>
      <c r="BY10" s="16"/>
      <c r="BZ10" s="16"/>
      <c r="CA10" s="16"/>
      <c r="CB10" s="16"/>
      <c r="CC10" s="16"/>
      <c r="CD10" s="16"/>
      <c r="CE10" s="16"/>
      <c r="CF10" s="16"/>
      <c r="CG10" s="16"/>
    </row>
    <row r="11" spans="1:85" x14ac:dyDescent="0.45">
      <c r="A11" s="31" t="str">
        <f>CONCATENATE(LEFT($B$3,2),"01")</f>
        <v>0101</v>
      </c>
      <c r="B11" s="30" t="str">
        <f>IF(ISERROR(VLOOKUP($A11,#REF!,4,FALSE))=TRUE,"",VLOOKUP($A11,#REF!,4,FALSE))</f>
        <v/>
      </c>
      <c r="C11" s="62" t="str">
        <f>IF(ISERROR(VLOOKUP($A11,#REF!,5,FALSE))=TRUE,"",VLOOKUP($A11,#REF!,14,FALSE)/VLOOKUP($A11,#REF!,5,FALSE))</f>
        <v/>
      </c>
      <c r="D11" s="62" t="str">
        <f>IF(ISERROR(VLOOKUP($A11,#REF!,5,FALSE))=TRUE,"",VLOOKUP($A11,#REF!,15,FALSE)/VLOOKUP($A11,#REF!,5,FALSE))</f>
        <v/>
      </c>
      <c r="E11" s="12">
        <f t="shared" ref="E11:E31" si="0">E10</f>
        <v>0</v>
      </c>
      <c r="F11" s="62" t="str">
        <f>IF(ISERROR(VLOOKUP($A11,#REF!,5,FALSE))=TRUE,"",VLOOKUP($A11,#REF!,15,FALSE)/VLOOKUP($A11,#REF!,7,FALSE))</f>
        <v/>
      </c>
      <c r="G11" s="12" t="str">
        <f t="shared" ref="G11:G31" si="1">G10</f>
        <v/>
      </c>
      <c r="H11" s="62" t="str">
        <f>IF(ISERROR(VLOOKUP($A11,#REF!,5,FALSE))=TRUE,"",VLOOKUP($A11,#REF!,15,FALSE)/VLOOKUP($A11,#REF!,9,FALSE))</f>
        <v/>
      </c>
      <c r="I11" s="12" t="str">
        <f t="shared" ref="I11:I31" si="2">I10</f>
        <v/>
      </c>
      <c r="J11" s="63" t="str">
        <f>IF(ISERROR(VLOOKUP($A11,#REF!,5,FALSE))=TRUE,"",VLOOKUP($A11,#REF!,14,FALSE)/(VLOOKUP($A11,#REF!,14,FALSE)+VLOOKUP($A11,#REF!,15,FALSE)))</f>
        <v/>
      </c>
      <c r="K11" s="63" t="str">
        <f>IF(ISERROR(VLOOKUP($A11,#REF!,5,FALSE))=TRUE,"",VLOOKUP($A11,#REF!,15,FALSE)/(VLOOKUP($A11,#REF!,14,FALSE)+VLOOKUP($A11,#REF!,15,FALSE)))</f>
        <v/>
      </c>
      <c r="L11" s="29" t="str">
        <f t="shared" ref="L11:L31" si="3">L10</f>
        <v/>
      </c>
      <c r="M11" s="62" t="str">
        <f>IF(ISERROR(VLOOKUP($A11,#REF!,5,FALSE))=TRUE,"",VLOOKUP($A11,#REF!,6,FALSE)/VLOOKUP($A11,#REF!,5,FALSE))</f>
        <v/>
      </c>
      <c r="N11" s="62" t="str">
        <f>IF(ISERROR(VLOOKUP($A11,#REF!,5,FALSE))=TRUE,"",VLOOKUP($A11,#REF!,7,FALSE)/VLOOKUP($A11,#REF!,5,FALSE))</f>
        <v/>
      </c>
      <c r="O11" s="12">
        <f t="shared" ref="O11:O31" si="4">O10</f>
        <v>0</v>
      </c>
      <c r="P11" s="62" t="str">
        <f>IF(ISERROR(VLOOKUP($A11,#REF!,5,FALSE))=TRUE,"",VLOOKUP($A11,#REF!,8,FALSE)/VLOOKUP($A11,#REF!,5,FALSE))</f>
        <v/>
      </c>
      <c r="Q11" s="62" t="str">
        <f>IF(ISERROR(VLOOKUP($A11,#REF!,5,FALSE))=TRUE,"",VLOOKUP($A11,#REF!,9,FALSE)/VLOOKUP($A11,#REF!,5,FALSE))</f>
        <v/>
      </c>
      <c r="R11" s="12">
        <f t="shared" ref="R11:R31" si="5">R10</f>
        <v>0</v>
      </c>
      <c r="S11" s="62" t="str">
        <f>IF(ISERROR(VLOOKUP($A11,#REF!,5,FALSE))=TRUE,"",VLOOKUP($A11,#REF!,18,FALSE)/VLOOKUP($A11,#REF!,5,FALSE))</f>
        <v/>
      </c>
      <c r="T11" s="62" t="str">
        <f>IF(ISERROR(VLOOKUP($A11,#REF!,5,FALSE))=TRUE,"",VLOOKUP($A11,#REF!,19,FALSE)/VLOOKUP($A11,#REF!,5,FALSE))</f>
        <v/>
      </c>
      <c r="U11" s="12">
        <f t="shared" ref="U11:W31" si="6">U10</f>
        <v>0</v>
      </c>
      <c r="V11" s="62" t="str">
        <f>IF(ISERROR(VLOOKUP($A11,#REF!,5,FALSE))=TRUE,"",VLOOKUP($A11,#REF!,19,FALSE)/VLOOKUP($A11,#REF!,21,FALSE))</f>
        <v/>
      </c>
      <c r="W11" s="12" t="str">
        <f t="shared" si="6"/>
        <v/>
      </c>
      <c r="X11" s="63" t="str">
        <f>IF(ISERROR(VLOOKUP($A11,#REF!,5,FALSE))=TRUE,"",VLOOKUP($A11,#REF!,18,FALSE)/(VLOOKUP($A11,#REF!,18,FALSE)+VLOOKUP($A11,#REF!,19,FALSE)))</f>
        <v/>
      </c>
      <c r="Y11" s="63" t="str">
        <f>IF(ISERROR(VLOOKUP($A11,#REF!,5,FALSE))=TRUE,"",VLOOKUP($A11,#REF!,19,FALSE)/(VLOOKUP($A11,#REF!,18,FALSE)+VLOOKUP($A11,#REF!,19,FALSE)))</f>
        <v/>
      </c>
      <c r="Z11" s="29" t="str">
        <f t="shared" ref="Z11:Z31" si="7">Z10</f>
        <v/>
      </c>
      <c r="AA11" s="62" t="str">
        <f>IF(ISERROR(VLOOKUP($A11,#REF!,5,FALSE))=TRUE,"",VLOOKUP($A11,#REF!,20,FALSE)/VLOOKUP($A11,#REF!,5,FALSE))</f>
        <v/>
      </c>
      <c r="AB11" s="62" t="str">
        <f>IF(ISERROR(VLOOKUP($A11,#REF!,5,FALSE))=TRUE,"",VLOOKUP($A11,#REF!,21,FALSE)/VLOOKUP($A11,#REF!,5,FALSE))</f>
        <v/>
      </c>
      <c r="AC11" s="12">
        <f t="shared" ref="AC11:AC31" si="8">AC10</f>
        <v>0</v>
      </c>
      <c r="AD11" s="62" t="str">
        <f>IF(ISERROR(VLOOKUP($A11,#REF!,5,FALSE))=TRUE,"",VLOOKUP($A11,#REF!,26,FALSE)/VLOOKUP($A11,#REF!,5,FALSE))</f>
        <v/>
      </c>
      <c r="AE11" s="62" t="str">
        <f>IF(ISERROR(VLOOKUP($A11,#REF!,5,FALSE))=TRUE,"",VLOOKUP($A11,#REF!,27,FALSE)/VLOOKUP($A11,#REF!,5,FALSE))</f>
        <v/>
      </c>
      <c r="AF11" s="12">
        <f t="shared" ref="AF11:AF31" si="9">AF10</f>
        <v>0</v>
      </c>
      <c r="AG11" s="62" t="str">
        <f>IF(ISERROR(VLOOKUP($A11,#REF!,5,FALSE))=TRUE,"",VLOOKUP($A11,#REF!,27,FALSE)/VLOOKUP($A11,#REF!,29,FALSE))</f>
        <v/>
      </c>
      <c r="AH11" s="12" t="str">
        <f t="shared" ref="AH11:AH31" si="10">AH10</f>
        <v/>
      </c>
      <c r="AI11" s="63" t="str">
        <f>IF(ISERROR(VLOOKUP($A11,#REF!,5,FALSE))=TRUE,"",VLOOKUP($A11,#REF!,26,FALSE)/(VLOOKUP($A11,#REF!,26,FALSE)+VLOOKUP($A11,#REF!,27,FALSE)))</f>
        <v/>
      </c>
      <c r="AJ11" s="63" t="str">
        <f>IF(ISERROR(VLOOKUP($A11,#REF!,5,FALSE))=TRUE,"",VLOOKUP($A11,#REF!,27,FALSE)/(VLOOKUP($A11,#REF!,26,FALSE)+VLOOKUP($A11,#REF!,27,FALSE)))</f>
        <v/>
      </c>
      <c r="AK11" s="29" t="str">
        <f t="shared" ref="AK11:AK31" si="11">AK10</f>
        <v/>
      </c>
      <c r="AL11" s="62" t="str">
        <f>IF(ISERROR(VLOOKUP($A11,#REF!,5,FALSE))=TRUE,"",VLOOKUP($A11,#REF!,28,FALSE)/VLOOKUP($A11,#REF!,5,FALSE))</f>
        <v/>
      </c>
      <c r="AM11" s="62" t="str">
        <f>IF(ISERROR(VLOOKUP($A11,#REF!,5,FALSE))=TRUE,"",VLOOKUP($A11,#REF!,29,FALSE)/VLOOKUP($A11,#REF!,5,FALSE))</f>
        <v/>
      </c>
      <c r="AN11" s="12">
        <f t="shared" ref="AN11:AN31" si="12">AN10</f>
        <v>0</v>
      </c>
      <c r="AO11" s="62" t="str">
        <f>IF(ISERROR(VLOOKUP($A11,#REF!,5,FALSE))=TRUE,"",VLOOKUP($A11,#REF!,22,FALSE)/VLOOKUP($A11,#REF!,5,FALSE))</f>
        <v/>
      </c>
      <c r="AP11" s="62" t="str">
        <f>IF(ISERROR(VLOOKUP($A11,#REF!,5,FALSE))=TRUE,"",VLOOKUP($A11,#REF!,23,FALSE)/VLOOKUP($A11,#REF!,5,FALSE))</f>
        <v/>
      </c>
      <c r="AQ11" s="12">
        <f t="shared" ref="AQ11:AQ31" si="13">AQ10</f>
        <v>0</v>
      </c>
      <c r="AR11" s="62" t="str">
        <f>IF(ISERROR(VLOOKUP($A11,#REF!,5,FALSE))=TRUE,"",VLOOKUP($A11,#REF!,23,FALSE)/VLOOKUP($A11,#REF!,25,FALSE))</f>
        <v/>
      </c>
      <c r="AS11" s="12" t="str">
        <f t="shared" ref="AS11:AS31" si="14">AS10</f>
        <v/>
      </c>
      <c r="AT11" s="63" t="str">
        <f>IF(ISERROR(VLOOKUP($A11,#REF!,5,FALSE))=TRUE,"",VLOOKUP($A11,#REF!,22,FALSE)/(VLOOKUP($A11,#REF!,22,FALSE)+VLOOKUP($A11,#REF!,23,FALSE)))</f>
        <v/>
      </c>
      <c r="AU11" s="63" t="str">
        <f>IF(ISERROR(VLOOKUP($A11,#REF!,5,FALSE))=TRUE,"",VLOOKUP($A11,#REF!,23,FALSE)/(VLOOKUP($A11,#REF!,22,FALSE)+VLOOKUP($A11,#REF!,23,FALSE)))</f>
        <v/>
      </c>
      <c r="AV11" s="29" t="str">
        <f t="shared" ref="AV11:AV31" si="15">AV10</f>
        <v/>
      </c>
      <c r="AW11" s="62" t="str">
        <f>IF(ISERROR(VLOOKUP($A11,#REF!,5,FALSE))=TRUE,"",VLOOKUP($A11,#REF!,24,FALSE)/VLOOKUP($A11,#REF!,5,FALSE))</f>
        <v/>
      </c>
      <c r="AX11" s="62" t="str">
        <f>IF(ISERROR(VLOOKUP($A11,#REF!,5,FALSE))=TRUE,"",VLOOKUP($A11,#REF!,25,FALSE)/VLOOKUP($A11,#REF!,5,FALSE))</f>
        <v/>
      </c>
      <c r="AY11" s="12">
        <f t="shared" ref="AY11:AY31" si="16">AY10</f>
        <v>0</v>
      </c>
      <c r="AZ11" s="59" t="s">
        <v>59</v>
      </c>
      <c r="BB11" s="16"/>
      <c r="BC11" s="16"/>
      <c r="BD11" s="16"/>
      <c r="BE11" s="16"/>
      <c r="BF11" s="16"/>
      <c r="BG11" s="16"/>
      <c r="BH11" s="16"/>
      <c r="BI11" s="16"/>
      <c r="BJ11" s="16"/>
      <c r="BK11" s="16"/>
      <c r="BL11" s="16"/>
      <c r="BM11" s="16"/>
      <c r="BN11" s="16"/>
      <c r="BO11" s="16"/>
      <c r="BP11" s="16"/>
      <c r="BQ11" s="23"/>
      <c r="BR11" s="16"/>
      <c r="BS11" s="16"/>
      <c r="BT11" s="16"/>
      <c r="BU11" s="16"/>
      <c r="BV11" s="16"/>
      <c r="BW11" s="16"/>
      <c r="BX11" s="16"/>
      <c r="BY11" s="16"/>
      <c r="BZ11" s="16"/>
      <c r="CA11" s="16"/>
      <c r="CB11" s="16"/>
      <c r="CC11" s="16"/>
      <c r="CD11" s="16"/>
      <c r="CE11" s="16"/>
      <c r="CF11" s="16"/>
      <c r="CG11" s="16"/>
    </row>
    <row r="12" spans="1:85" x14ac:dyDescent="0.45">
      <c r="A12" s="31" t="str">
        <f>CONCATENATE(LEFT($B$3,2),"02")</f>
        <v>0102</v>
      </c>
      <c r="B12" s="30" t="str">
        <f>IF(ISERROR(VLOOKUP($A12,#REF!,4,FALSE))=TRUE,"",VLOOKUP($A12,#REF!,4,FALSE))</f>
        <v/>
      </c>
      <c r="C12" s="62" t="str">
        <f>IF(ISERROR(VLOOKUP($A12,#REF!,5,FALSE))=TRUE,"",VLOOKUP($A12,#REF!,14,FALSE)/VLOOKUP($A12,#REF!,5,FALSE))</f>
        <v/>
      </c>
      <c r="D12" s="62" t="str">
        <f>IF(ISERROR(VLOOKUP($A12,#REF!,5,FALSE))=TRUE,"",VLOOKUP($A12,#REF!,15,FALSE)/VLOOKUP($A12,#REF!,5,FALSE))</f>
        <v/>
      </c>
      <c r="E12" s="12">
        <f t="shared" si="0"/>
        <v>0</v>
      </c>
      <c r="F12" s="62" t="str">
        <f>IF(ISERROR(VLOOKUP($A12,#REF!,5,FALSE))=TRUE,"",VLOOKUP($A12,#REF!,15,FALSE)/VLOOKUP($A12,#REF!,7,FALSE))</f>
        <v/>
      </c>
      <c r="G12" s="12" t="str">
        <f t="shared" si="1"/>
        <v/>
      </c>
      <c r="H12" s="62" t="str">
        <f>IF(ISERROR(VLOOKUP($A12,#REF!,5,FALSE))=TRUE,"",VLOOKUP($A12,#REF!,15,FALSE)/VLOOKUP($A12,#REF!,9,FALSE))</f>
        <v/>
      </c>
      <c r="I12" s="12" t="str">
        <f t="shared" si="2"/>
        <v/>
      </c>
      <c r="J12" s="63" t="str">
        <f>IF(ISERROR(VLOOKUP($A12,#REF!,5,FALSE))=TRUE,"",VLOOKUP($A12,#REF!,14,FALSE)/(VLOOKUP($A12,#REF!,14,FALSE)+VLOOKUP($A12,#REF!,15,FALSE)))</f>
        <v/>
      </c>
      <c r="K12" s="63" t="str">
        <f>IF(ISERROR(VLOOKUP($A12,#REF!,5,FALSE))=TRUE,"",VLOOKUP($A12,#REF!,15,FALSE)/(VLOOKUP($A12,#REF!,14,FALSE)+VLOOKUP($A12,#REF!,15,FALSE)))</f>
        <v/>
      </c>
      <c r="L12" s="29" t="str">
        <f t="shared" si="3"/>
        <v/>
      </c>
      <c r="M12" s="62" t="str">
        <f>IF(ISERROR(VLOOKUP($A12,#REF!,5,FALSE))=TRUE,"",VLOOKUP($A12,#REF!,6,FALSE)/VLOOKUP($A12,#REF!,5,FALSE))</f>
        <v/>
      </c>
      <c r="N12" s="62" t="str">
        <f>IF(ISERROR(VLOOKUP($A12,#REF!,5,FALSE))=TRUE,"",VLOOKUP($A12,#REF!,7,FALSE)/VLOOKUP($A12,#REF!,5,FALSE))</f>
        <v/>
      </c>
      <c r="O12" s="12">
        <f t="shared" si="4"/>
        <v>0</v>
      </c>
      <c r="P12" s="62" t="str">
        <f>IF(ISERROR(VLOOKUP($A12,#REF!,5,FALSE))=TRUE,"",VLOOKUP($A12,#REF!,8,FALSE)/VLOOKUP($A12,#REF!,5,FALSE))</f>
        <v/>
      </c>
      <c r="Q12" s="62" t="str">
        <f>IF(ISERROR(VLOOKUP($A12,#REF!,5,FALSE))=TRUE,"",VLOOKUP($A12,#REF!,9,FALSE)/VLOOKUP($A12,#REF!,5,FALSE))</f>
        <v/>
      </c>
      <c r="R12" s="12">
        <f t="shared" si="5"/>
        <v>0</v>
      </c>
      <c r="S12" s="62" t="str">
        <f>IF(ISERROR(VLOOKUP($A12,#REF!,5,FALSE))=TRUE,"",VLOOKUP($A12,#REF!,18,FALSE)/VLOOKUP($A12,#REF!,5,FALSE))</f>
        <v/>
      </c>
      <c r="T12" s="62" t="str">
        <f>IF(ISERROR(VLOOKUP($A12,#REF!,5,FALSE))=TRUE,"",VLOOKUP($A12,#REF!,19,FALSE)/VLOOKUP($A12,#REF!,5,FALSE))</f>
        <v/>
      </c>
      <c r="U12" s="12">
        <f t="shared" si="6"/>
        <v>0</v>
      </c>
      <c r="V12" s="62" t="str">
        <f>IF(ISERROR(VLOOKUP($A12,#REF!,5,FALSE))=TRUE,"",VLOOKUP($A12,#REF!,19,FALSE)/VLOOKUP($A12,#REF!,21,FALSE))</f>
        <v/>
      </c>
      <c r="W12" s="12" t="str">
        <f t="shared" si="6"/>
        <v/>
      </c>
      <c r="X12" s="63" t="str">
        <f>IF(ISERROR(VLOOKUP($A12,#REF!,5,FALSE))=TRUE,"",VLOOKUP($A12,#REF!,18,FALSE)/(VLOOKUP($A12,#REF!,18,FALSE)+VLOOKUP($A12,#REF!,19,FALSE)))</f>
        <v/>
      </c>
      <c r="Y12" s="63" t="str">
        <f>IF(ISERROR(VLOOKUP($A12,#REF!,5,FALSE))=TRUE,"",VLOOKUP($A12,#REF!,19,FALSE)/(VLOOKUP($A12,#REF!,18,FALSE)+VLOOKUP($A12,#REF!,19,FALSE)))</f>
        <v/>
      </c>
      <c r="Z12" s="29" t="str">
        <f t="shared" si="7"/>
        <v/>
      </c>
      <c r="AA12" s="62" t="str">
        <f>IF(ISERROR(VLOOKUP($A12,#REF!,5,FALSE))=TRUE,"",VLOOKUP($A12,#REF!,20,FALSE)/VLOOKUP($A12,#REF!,5,FALSE))</f>
        <v/>
      </c>
      <c r="AB12" s="62" t="str">
        <f>IF(ISERROR(VLOOKUP($A12,#REF!,5,FALSE))=TRUE,"",VLOOKUP($A12,#REF!,21,FALSE)/VLOOKUP($A12,#REF!,5,FALSE))</f>
        <v/>
      </c>
      <c r="AC12" s="12">
        <f t="shared" si="8"/>
        <v>0</v>
      </c>
      <c r="AD12" s="62" t="str">
        <f>IF(ISERROR(VLOOKUP($A12,#REF!,5,FALSE))=TRUE,"",VLOOKUP($A12,#REF!,26,FALSE)/VLOOKUP($A12,#REF!,5,FALSE))</f>
        <v/>
      </c>
      <c r="AE12" s="62" t="str">
        <f>IF(ISERROR(VLOOKUP($A12,#REF!,5,FALSE))=TRUE,"",VLOOKUP($A12,#REF!,27,FALSE)/VLOOKUP($A12,#REF!,5,FALSE))</f>
        <v/>
      </c>
      <c r="AF12" s="12">
        <f t="shared" si="9"/>
        <v>0</v>
      </c>
      <c r="AG12" s="62" t="str">
        <f>IF(ISERROR(VLOOKUP($A12,#REF!,5,FALSE))=TRUE,"",VLOOKUP($A12,#REF!,27,FALSE)/VLOOKUP($A12,#REF!,29,FALSE))</f>
        <v/>
      </c>
      <c r="AH12" s="12" t="str">
        <f t="shared" si="10"/>
        <v/>
      </c>
      <c r="AI12" s="63" t="str">
        <f>IF(ISERROR(VLOOKUP($A12,#REF!,5,FALSE))=TRUE,"",VLOOKUP($A12,#REF!,26,FALSE)/(VLOOKUP($A12,#REF!,26,FALSE)+VLOOKUP($A12,#REF!,27,FALSE)))</f>
        <v/>
      </c>
      <c r="AJ12" s="63" t="str">
        <f>IF(ISERROR(VLOOKUP($A12,#REF!,5,FALSE))=TRUE,"",VLOOKUP($A12,#REF!,27,FALSE)/(VLOOKUP($A12,#REF!,26,FALSE)+VLOOKUP($A12,#REF!,27,FALSE)))</f>
        <v/>
      </c>
      <c r="AK12" s="29" t="str">
        <f t="shared" si="11"/>
        <v/>
      </c>
      <c r="AL12" s="62" t="str">
        <f>IF(ISERROR(VLOOKUP($A12,#REF!,5,FALSE))=TRUE,"",VLOOKUP($A12,#REF!,28,FALSE)/VLOOKUP($A12,#REF!,5,FALSE))</f>
        <v/>
      </c>
      <c r="AM12" s="62" t="str">
        <f>IF(ISERROR(VLOOKUP($A12,#REF!,5,FALSE))=TRUE,"",VLOOKUP($A12,#REF!,29,FALSE)/VLOOKUP($A12,#REF!,5,FALSE))</f>
        <v/>
      </c>
      <c r="AN12" s="12">
        <f t="shared" si="12"/>
        <v>0</v>
      </c>
      <c r="AO12" s="62" t="str">
        <f>IF(ISERROR(VLOOKUP($A12,#REF!,5,FALSE))=TRUE,"",VLOOKUP($A12,#REF!,22,FALSE)/VLOOKUP($A12,#REF!,5,FALSE))</f>
        <v/>
      </c>
      <c r="AP12" s="62" t="str">
        <f>IF(ISERROR(VLOOKUP($A12,#REF!,5,FALSE))=TRUE,"",VLOOKUP($A12,#REF!,23,FALSE)/VLOOKUP($A12,#REF!,5,FALSE))</f>
        <v/>
      </c>
      <c r="AQ12" s="12">
        <f t="shared" si="13"/>
        <v>0</v>
      </c>
      <c r="AR12" s="62" t="str">
        <f>IF(ISERROR(VLOOKUP($A12,#REF!,5,FALSE))=TRUE,"",VLOOKUP($A12,#REF!,23,FALSE)/VLOOKUP($A12,#REF!,25,FALSE))</f>
        <v/>
      </c>
      <c r="AS12" s="12" t="str">
        <f t="shared" si="14"/>
        <v/>
      </c>
      <c r="AT12" s="63" t="str">
        <f>IF(ISERROR(VLOOKUP($A12,#REF!,5,FALSE))=TRUE,"",VLOOKUP($A12,#REF!,22,FALSE)/(VLOOKUP($A12,#REF!,22,FALSE)+VLOOKUP($A12,#REF!,23,FALSE)))</f>
        <v/>
      </c>
      <c r="AU12" s="63" t="str">
        <f>IF(ISERROR(VLOOKUP($A12,#REF!,5,FALSE))=TRUE,"",VLOOKUP($A12,#REF!,23,FALSE)/(VLOOKUP($A12,#REF!,22,FALSE)+VLOOKUP($A12,#REF!,23,FALSE)))</f>
        <v/>
      </c>
      <c r="AV12" s="29" t="str">
        <f t="shared" si="15"/>
        <v/>
      </c>
      <c r="AW12" s="62" t="str">
        <f>IF(ISERROR(VLOOKUP($A12,#REF!,5,FALSE))=TRUE,"",VLOOKUP($A12,#REF!,24,FALSE)/VLOOKUP($A12,#REF!,5,FALSE))</f>
        <v/>
      </c>
      <c r="AX12" s="62" t="str">
        <f>IF(ISERROR(VLOOKUP($A12,#REF!,5,FALSE))=TRUE,"",VLOOKUP($A12,#REF!,25,FALSE)/VLOOKUP($A12,#REF!,5,FALSE))</f>
        <v/>
      </c>
      <c r="AY12" s="12">
        <f t="shared" si="16"/>
        <v>0</v>
      </c>
      <c r="AZ12" s="59" t="s">
        <v>60</v>
      </c>
      <c r="BB12" s="16"/>
      <c r="BC12" s="16"/>
      <c r="BD12" s="16"/>
      <c r="BE12" s="16"/>
      <c r="BF12" s="16"/>
      <c r="BG12" s="16"/>
      <c r="BH12" s="16"/>
      <c r="BI12" s="16"/>
      <c r="BJ12" s="16"/>
      <c r="BK12" s="16"/>
      <c r="BL12" s="16"/>
      <c r="BM12" s="16"/>
      <c r="BN12" s="16"/>
      <c r="BO12" s="16"/>
      <c r="BP12" s="16"/>
      <c r="BQ12" s="23"/>
      <c r="BR12" s="16"/>
      <c r="BS12" s="16"/>
      <c r="BT12" s="16"/>
      <c r="BU12" s="16"/>
      <c r="BV12" s="16"/>
      <c r="BW12" s="16"/>
      <c r="BX12" s="16"/>
      <c r="BY12" s="16"/>
      <c r="BZ12" s="16"/>
      <c r="CA12" s="16"/>
      <c r="CB12" s="16"/>
      <c r="CC12" s="16"/>
      <c r="CD12" s="16"/>
      <c r="CE12" s="16"/>
      <c r="CF12" s="16"/>
      <c r="CG12" s="16"/>
    </row>
    <row r="13" spans="1:85" x14ac:dyDescent="0.45">
      <c r="A13" s="31" t="str">
        <f>CONCATENATE(LEFT($B$3,2),"03")</f>
        <v>0103</v>
      </c>
      <c r="B13" s="30" t="str">
        <f>IF(ISERROR(VLOOKUP($A13,#REF!,4,FALSE))=TRUE,"",VLOOKUP($A13,#REF!,4,FALSE))</f>
        <v/>
      </c>
      <c r="C13" s="62" t="str">
        <f>IF(ISERROR(VLOOKUP($A13,#REF!,5,FALSE))=TRUE,"",VLOOKUP($A13,#REF!,14,FALSE)/VLOOKUP($A13,#REF!,5,FALSE))</f>
        <v/>
      </c>
      <c r="D13" s="62" t="str">
        <f>IF(ISERROR(VLOOKUP($A13,#REF!,5,FALSE))=TRUE,"",VLOOKUP($A13,#REF!,15,FALSE)/VLOOKUP($A13,#REF!,5,FALSE))</f>
        <v/>
      </c>
      <c r="E13" s="12">
        <f t="shared" si="0"/>
        <v>0</v>
      </c>
      <c r="F13" s="62" t="str">
        <f>IF(ISERROR(VLOOKUP($A13,#REF!,5,FALSE))=TRUE,"",VLOOKUP($A13,#REF!,15,FALSE)/VLOOKUP($A13,#REF!,7,FALSE))</f>
        <v/>
      </c>
      <c r="G13" s="12" t="str">
        <f t="shared" si="1"/>
        <v/>
      </c>
      <c r="H13" s="62" t="str">
        <f>IF(ISERROR(VLOOKUP($A13,#REF!,5,FALSE))=TRUE,"",VLOOKUP($A13,#REF!,15,FALSE)/VLOOKUP($A13,#REF!,9,FALSE))</f>
        <v/>
      </c>
      <c r="I13" s="12" t="str">
        <f t="shared" si="2"/>
        <v/>
      </c>
      <c r="J13" s="63" t="str">
        <f>IF(ISERROR(VLOOKUP($A13,#REF!,5,FALSE))=TRUE,"",VLOOKUP($A13,#REF!,14,FALSE)/(VLOOKUP($A13,#REF!,14,FALSE)+VLOOKUP($A13,#REF!,15,FALSE)))</f>
        <v/>
      </c>
      <c r="K13" s="63" t="str">
        <f>IF(ISERROR(VLOOKUP($A13,#REF!,5,FALSE))=TRUE,"",VLOOKUP($A13,#REF!,15,FALSE)/(VLOOKUP($A13,#REF!,14,FALSE)+VLOOKUP($A13,#REF!,15,FALSE)))</f>
        <v/>
      </c>
      <c r="L13" s="29" t="str">
        <f t="shared" si="3"/>
        <v/>
      </c>
      <c r="M13" s="62" t="str">
        <f>IF(ISERROR(VLOOKUP($A13,#REF!,5,FALSE))=TRUE,"",VLOOKUP($A13,#REF!,6,FALSE)/VLOOKUP($A13,#REF!,5,FALSE))</f>
        <v/>
      </c>
      <c r="N13" s="62" t="str">
        <f>IF(ISERROR(VLOOKUP($A13,#REF!,5,FALSE))=TRUE,"",VLOOKUP($A13,#REF!,7,FALSE)/VLOOKUP($A13,#REF!,5,FALSE))</f>
        <v/>
      </c>
      <c r="O13" s="12">
        <f t="shared" si="4"/>
        <v>0</v>
      </c>
      <c r="P13" s="62" t="str">
        <f>IF(ISERROR(VLOOKUP($A13,#REF!,5,FALSE))=TRUE,"",VLOOKUP($A13,#REF!,8,FALSE)/VLOOKUP($A13,#REF!,5,FALSE))</f>
        <v/>
      </c>
      <c r="Q13" s="62" t="str">
        <f>IF(ISERROR(VLOOKUP($A13,#REF!,5,FALSE))=TRUE,"",VLOOKUP($A13,#REF!,9,FALSE)/VLOOKUP($A13,#REF!,5,FALSE))</f>
        <v/>
      </c>
      <c r="R13" s="12">
        <f t="shared" si="5"/>
        <v>0</v>
      </c>
      <c r="S13" s="62" t="str">
        <f>IF(ISERROR(VLOOKUP($A13,#REF!,5,FALSE))=TRUE,"",VLOOKUP($A13,#REF!,18,FALSE)/VLOOKUP($A13,#REF!,5,FALSE))</f>
        <v/>
      </c>
      <c r="T13" s="62" t="str">
        <f>IF(ISERROR(VLOOKUP($A13,#REF!,5,FALSE))=TRUE,"",VLOOKUP($A13,#REF!,19,FALSE)/VLOOKUP($A13,#REF!,5,FALSE))</f>
        <v/>
      </c>
      <c r="U13" s="12">
        <f t="shared" si="6"/>
        <v>0</v>
      </c>
      <c r="V13" s="62" t="str">
        <f>IF(ISERROR(VLOOKUP($A13,#REF!,5,FALSE))=TRUE,"",VLOOKUP($A13,#REF!,19,FALSE)/VLOOKUP($A13,#REF!,21,FALSE))</f>
        <v/>
      </c>
      <c r="W13" s="12" t="str">
        <f t="shared" si="6"/>
        <v/>
      </c>
      <c r="X13" s="63" t="str">
        <f>IF(ISERROR(VLOOKUP($A13,#REF!,5,FALSE))=TRUE,"",VLOOKUP($A13,#REF!,18,FALSE)/(VLOOKUP($A13,#REF!,18,FALSE)+VLOOKUP($A13,#REF!,19,FALSE)))</f>
        <v/>
      </c>
      <c r="Y13" s="63" t="str">
        <f>IF(ISERROR(VLOOKUP($A13,#REF!,5,FALSE))=TRUE,"",VLOOKUP($A13,#REF!,19,FALSE)/(VLOOKUP($A13,#REF!,18,FALSE)+VLOOKUP($A13,#REF!,19,FALSE)))</f>
        <v/>
      </c>
      <c r="Z13" s="29" t="str">
        <f t="shared" si="7"/>
        <v/>
      </c>
      <c r="AA13" s="62" t="str">
        <f>IF(ISERROR(VLOOKUP($A13,#REF!,5,FALSE))=TRUE,"",VLOOKUP($A13,#REF!,20,FALSE)/VLOOKUP($A13,#REF!,5,FALSE))</f>
        <v/>
      </c>
      <c r="AB13" s="62" t="str">
        <f>IF(ISERROR(VLOOKUP($A13,#REF!,5,FALSE))=TRUE,"",VLOOKUP($A13,#REF!,21,FALSE)/VLOOKUP($A13,#REF!,5,FALSE))</f>
        <v/>
      </c>
      <c r="AC13" s="12">
        <f t="shared" si="8"/>
        <v>0</v>
      </c>
      <c r="AD13" s="62" t="str">
        <f>IF(ISERROR(VLOOKUP($A13,#REF!,5,FALSE))=TRUE,"",VLOOKUP($A13,#REF!,26,FALSE)/VLOOKUP($A13,#REF!,5,FALSE))</f>
        <v/>
      </c>
      <c r="AE13" s="62" t="str">
        <f>IF(ISERROR(VLOOKUP($A13,#REF!,5,FALSE))=TRUE,"",VLOOKUP($A13,#REF!,27,FALSE)/VLOOKUP($A13,#REF!,5,FALSE))</f>
        <v/>
      </c>
      <c r="AF13" s="12">
        <f t="shared" si="9"/>
        <v>0</v>
      </c>
      <c r="AG13" s="62" t="str">
        <f>IF(ISERROR(VLOOKUP($A13,#REF!,5,FALSE))=TRUE,"",VLOOKUP($A13,#REF!,27,FALSE)/VLOOKUP($A13,#REF!,29,FALSE))</f>
        <v/>
      </c>
      <c r="AH13" s="12" t="str">
        <f t="shared" si="10"/>
        <v/>
      </c>
      <c r="AI13" s="63" t="str">
        <f>IF(ISERROR(VLOOKUP($A13,#REF!,5,FALSE))=TRUE,"",VLOOKUP($A13,#REF!,26,FALSE)/(VLOOKUP($A13,#REF!,26,FALSE)+VLOOKUP($A13,#REF!,27,FALSE)))</f>
        <v/>
      </c>
      <c r="AJ13" s="63" t="str">
        <f>IF(ISERROR(VLOOKUP($A13,#REF!,5,FALSE))=TRUE,"",VLOOKUP($A13,#REF!,27,FALSE)/(VLOOKUP($A13,#REF!,26,FALSE)+VLOOKUP($A13,#REF!,27,FALSE)))</f>
        <v/>
      </c>
      <c r="AK13" s="29" t="str">
        <f t="shared" si="11"/>
        <v/>
      </c>
      <c r="AL13" s="62" t="str">
        <f>IF(ISERROR(VLOOKUP($A13,#REF!,5,FALSE))=TRUE,"",VLOOKUP($A13,#REF!,28,FALSE)/VLOOKUP($A13,#REF!,5,FALSE))</f>
        <v/>
      </c>
      <c r="AM13" s="62" t="str">
        <f>IF(ISERROR(VLOOKUP($A13,#REF!,5,FALSE))=TRUE,"",VLOOKUP($A13,#REF!,29,FALSE)/VLOOKUP($A13,#REF!,5,FALSE))</f>
        <v/>
      </c>
      <c r="AN13" s="12">
        <f t="shared" si="12"/>
        <v>0</v>
      </c>
      <c r="AO13" s="62" t="str">
        <f>IF(ISERROR(VLOOKUP($A13,#REF!,5,FALSE))=TRUE,"",VLOOKUP($A13,#REF!,22,FALSE)/VLOOKUP($A13,#REF!,5,FALSE))</f>
        <v/>
      </c>
      <c r="AP13" s="62" t="str">
        <f>IF(ISERROR(VLOOKUP($A13,#REF!,5,FALSE))=TRUE,"",VLOOKUP($A13,#REF!,23,FALSE)/VLOOKUP($A13,#REF!,5,FALSE))</f>
        <v/>
      </c>
      <c r="AQ13" s="12">
        <f t="shared" si="13"/>
        <v>0</v>
      </c>
      <c r="AR13" s="62" t="str">
        <f>IF(ISERROR(VLOOKUP($A13,#REF!,5,FALSE))=TRUE,"",VLOOKUP($A13,#REF!,23,FALSE)/VLOOKUP($A13,#REF!,25,FALSE))</f>
        <v/>
      </c>
      <c r="AS13" s="12" t="str">
        <f t="shared" si="14"/>
        <v/>
      </c>
      <c r="AT13" s="63" t="str">
        <f>IF(ISERROR(VLOOKUP($A13,#REF!,5,FALSE))=TRUE,"",VLOOKUP($A13,#REF!,22,FALSE)/(VLOOKUP($A13,#REF!,22,FALSE)+VLOOKUP($A13,#REF!,23,FALSE)))</f>
        <v/>
      </c>
      <c r="AU13" s="63" t="str">
        <f>IF(ISERROR(VLOOKUP($A13,#REF!,5,FALSE))=TRUE,"",VLOOKUP($A13,#REF!,23,FALSE)/(VLOOKUP($A13,#REF!,22,FALSE)+VLOOKUP($A13,#REF!,23,FALSE)))</f>
        <v/>
      </c>
      <c r="AV13" s="29" t="str">
        <f t="shared" si="15"/>
        <v/>
      </c>
      <c r="AW13" s="62" t="str">
        <f>IF(ISERROR(VLOOKUP($A13,#REF!,5,FALSE))=TRUE,"",VLOOKUP($A13,#REF!,24,FALSE)/VLOOKUP($A13,#REF!,5,FALSE))</f>
        <v/>
      </c>
      <c r="AX13" s="62" t="str">
        <f>IF(ISERROR(VLOOKUP($A13,#REF!,5,FALSE))=TRUE,"",VLOOKUP($A13,#REF!,25,FALSE)/VLOOKUP($A13,#REF!,5,FALSE))</f>
        <v/>
      </c>
      <c r="AY13" s="12">
        <f t="shared" si="16"/>
        <v>0</v>
      </c>
      <c r="AZ13" s="59" t="s">
        <v>61</v>
      </c>
      <c r="BB13" s="16"/>
      <c r="BC13" s="16"/>
      <c r="BD13" s="16"/>
      <c r="BE13" s="16"/>
      <c r="BF13" s="16"/>
      <c r="BG13" s="16"/>
      <c r="BH13" s="16"/>
      <c r="BI13" s="16"/>
      <c r="BJ13" s="16"/>
      <c r="BK13" s="16"/>
      <c r="BL13" s="16"/>
      <c r="BM13" s="16"/>
      <c r="BN13" s="16"/>
      <c r="BO13" s="16"/>
      <c r="BP13" s="16"/>
      <c r="BQ13" s="23"/>
      <c r="BR13" s="16"/>
      <c r="BS13" s="16"/>
      <c r="BT13" s="16"/>
      <c r="BU13" s="16"/>
      <c r="BV13" s="16"/>
      <c r="BW13" s="16"/>
      <c r="BX13" s="16"/>
      <c r="BY13" s="16"/>
      <c r="BZ13" s="16"/>
      <c r="CA13" s="16"/>
      <c r="CB13" s="16"/>
      <c r="CC13" s="16"/>
      <c r="CD13" s="16"/>
      <c r="CE13" s="16"/>
      <c r="CF13" s="16"/>
      <c r="CG13" s="16"/>
    </row>
    <row r="14" spans="1:85" x14ac:dyDescent="0.45">
      <c r="A14" s="31" t="str">
        <f>CONCATENATE(LEFT($B$3,2),"04")</f>
        <v>0104</v>
      </c>
      <c r="B14" s="30" t="str">
        <f>IF(ISERROR(VLOOKUP($A14,#REF!,4,FALSE))=TRUE,"",VLOOKUP($A14,#REF!,4,FALSE))</f>
        <v/>
      </c>
      <c r="C14" s="62" t="str">
        <f>IF(ISERROR(VLOOKUP($A14,#REF!,5,FALSE))=TRUE,"",VLOOKUP($A14,#REF!,14,FALSE)/VLOOKUP($A14,#REF!,5,FALSE))</f>
        <v/>
      </c>
      <c r="D14" s="62" t="str">
        <f>IF(ISERROR(VLOOKUP($A14,#REF!,5,FALSE))=TRUE,"",VLOOKUP($A14,#REF!,15,FALSE)/VLOOKUP($A14,#REF!,5,FALSE))</f>
        <v/>
      </c>
      <c r="E14" s="12">
        <f t="shared" si="0"/>
        <v>0</v>
      </c>
      <c r="F14" s="62" t="str">
        <f>IF(ISERROR(VLOOKUP($A14,#REF!,5,FALSE))=TRUE,"",VLOOKUP($A14,#REF!,15,FALSE)/VLOOKUP($A14,#REF!,7,FALSE))</f>
        <v/>
      </c>
      <c r="G14" s="12" t="str">
        <f t="shared" si="1"/>
        <v/>
      </c>
      <c r="H14" s="62" t="str">
        <f>IF(ISERROR(VLOOKUP($A14,#REF!,5,FALSE))=TRUE,"",VLOOKUP($A14,#REF!,15,FALSE)/VLOOKUP($A14,#REF!,9,FALSE))</f>
        <v/>
      </c>
      <c r="I14" s="12" t="str">
        <f t="shared" si="2"/>
        <v/>
      </c>
      <c r="J14" s="63" t="str">
        <f>IF(ISERROR(VLOOKUP($A14,#REF!,5,FALSE))=TRUE,"",VLOOKUP($A14,#REF!,14,FALSE)/(VLOOKUP($A14,#REF!,14,FALSE)+VLOOKUP($A14,#REF!,15,FALSE)))</f>
        <v/>
      </c>
      <c r="K14" s="63" t="str">
        <f>IF(ISERROR(VLOOKUP($A14,#REF!,5,FALSE))=TRUE,"",VLOOKUP($A14,#REF!,15,FALSE)/(VLOOKUP($A14,#REF!,14,FALSE)+VLOOKUP($A14,#REF!,15,FALSE)))</f>
        <v/>
      </c>
      <c r="L14" s="29" t="str">
        <f t="shared" si="3"/>
        <v/>
      </c>
      <c r="M14" s="62" t="str">
        <f>IF(ISERROR(VLOOKUP($A14,#REF!,5,FALSE))=TRUE,"",VLOOKUP($A14,#REF!,6,FALSE)/VLOOKUP($A14,#REF!,5,FALSE))</f>
        <v/>
      </c>
      <c r="N14" s="62" t="str">
        <f>IF(ISERROR(VLOOKUP($A14,#REF!,5,FALSE))=TRUE,"",VLOOKUP($A14,#REF!,7,FALSE)/VLOOKUP($A14,#REF!,5,FALSE))</f>
        <v/>
      </c>
      <c r="O14" s="12">
        <f t="shared" si="4"/>
        <v>0</v>
      </c>
      <c r="P14" s="62" t="str">
        <f>IF(ISERROR(VLOOKUP($A14,#REF!,5,FALSE))=TRUE,"",VLOOKUP($A14,#REF!,8,FALSE)/VLOOKUP($A14,#REF!,5,FALSE))</f>
        <v/>
      </c>
      <c r="Q14" s="62" t="str">
        <f>IF(ISERROR(VLOOKUP($A14,#REF!,5,FALSE))=TRUE,"",VLOOKUP($A14,#REF!,9,FALSE)/VLOOKUP($A14,#REF!,5,FALSE))</f>
        <v/>
      </c>
      <c r="R14" s="12">
        <f t="shared" si="5"/>
        <v>0</v>
      </c>
      <c r="S14" s="62" t="str">
        <f>IF(ISERROR(VLOOKUP($A14,#REF!,5,FALSE))=TRUE,"",VLOOKUP($A14,#REF!,18,FALSE)/VLOOKUP($A14,#REF!,5,FALSE))</f>
        <v/>
      </c>
      <c r="T14" s="62" t="str">
        <f>IF(ISERROR(VLOOKUP($A14,#REF!,5,FALSE))=TRUE,"",VLOOKUP($A14,#REF!,19,FALSE)/VLOOKUP($A14,#REF!,5,FALSE))</f>
        <v/>
      </c>
      <c r="U14" s="12">
        <f t="shared" si="6"/>
        <v>0</v>
      </c>
      <c r="V14" s="62" t="str">
        <f>IF(ISERROR(VLOOKUP($A14,#REF!,5,FALSE))=TRUE,"",VLOOKUP($A14,#REF!,19,FALSE)/VLOOKUP($A14,#REF!,21,FALSE))</f>
        <v/>
      </c>
      <c r="W14" s="12" t="str">
        <f t="shared" si="6"/>
        <v/>
      </c>
      <c r="X14" s="63" t="str">
        <f>IF(ISERROR(VLOOKUP($A14,#REF!,5,FALSE))=TRUE,"",VLOOKUP($A14,#REF!,18,FALSE)/(VLOOKUP($A14,#REF!,18,FALSE)+VLOOKUP($A14,#REF!,19,FALSE)))</f>
        <v/>
      </c>
      <c r="Y14" s="63" t="str">
        <f>IF(ISERROR(VLOOKUP($A14,#REF!,5,FALSE))=TRUE,"",VLOOKUP($A14,#REF!,19,FALSE)/(VLOOKUP($A14,#REF!,18,FALSE)+VLOOKUP($A14,#REF!,19,FALSE)))</f>
        <v/>
      </c>
      <c r="Z14" s="29" t="str">
        <f t="shared" si="7"/>
        <v/>
      </c>
      <c r="AA14" s="62" t="str">
        <f>IF(ISERROR(VLOOKUP($A14,#REF!,5,FALSE))=TRUE,"",VLOOKUP($A14,#REF!,20,FALSE)/VLOOKUP($A14,#REF!,5,FALSE))</f>
        <v/>
      </c>
      <c r="AB14" s="62" t="str">
        <f>IF(ISERROR(VLOOKUP($A14,#REF!,5,FALSE))=TRUE,"",VLOOKUP($A14,#REF!,21,FALSE)/VLOOKUP($A14,#REF!,5,FALSE))</f>
        <v/>
      </c>
      <c r="AC14" s="12">
        <f t="shared" si="8"/>
        <v>0</v>
      </c>
      <c r="AD14" s="62" t="str">
        <f>IF(ISERROR(VLOOKUP($A14,#REF!,5,FALSE))=TRUE,"",VLOOKUP($A14,#REF!,26,FALSE)/VLOOKUP($A14,#REF!,5,FALSE))</f>
        <v/>
      </c>
      <c r="AE14" s="62" t="str">
        <f>IF(ISERROR(VLOOKUP($A14,#REF!,5,FALSE))=TRUE,"",VLOOKUP($A14,#REF!,27,FALSE)/VLOOKUP($A14,#REF!,5,FALSE))</f>
        <v/>
      </c>
      <c r="AF14" s="12">
        <f t="shared" si="9"/>
        <v>0</v>
      </c>
      <c r="AG14" s="62" t="str">
        <f>IF(ISERROR(VLOOKUP($A14,#REF!,5,FALSE))=TRUE,"",VLOOKUP($A14,#REF!,27,FALSE)/VLOOKUP($A14,#REF!,29,FALSE))</f>
        <v/>
      </c>
      <c r="AH14" s="12" t="str">
        <f t="shared" si="10"/>
        <v/>
      </c>
      <c r="AI14" s="63" t="str">
        <f>IF(ISERROR(VLOOKUP($A14,#REF!,5,FALSE))=TRUE,"",VLOOKUP($A14,#REF!,26,FALSE)/(VLOOKUP($A14,#REF!,26,FALSE)+VLOOKUP($A14,#REF!,27,FALSE)))</f>
        <v/>
      </c>
      <c r="AJ14" s="63" t="str">
        <f>IF(ISERROR(VLOOKUP($A14,#REF!,5,FALSE))=TRUE,"",VLOOKUP($A14,#REF!,27,FALSE)/(VLOOKUP($A14,#REF!,26,FALSE)+VLOOKUP($A14,#REF!,27,FALSE)))</f>
        <v/>
      </c>
      <c r="AK14" s="29" t="str">
        <f t="shared" si="11"/>
        <v/>
      </c>
      <c r="AL14" s="62" t="str">
        <f>IF(ISERROR(VLOOKUP($A14,#REF!,5,FALSE))=TRUE,"",VLOOKUP($A14,#REF!,28,FALSE)/VLOOKUP($A14,#REF!,5,FALSE))</f>
        <v/>
      </c>
      <c r="AM14" s="62" t="str">
        <f>IF(ISERROR(VLOOKUP($A14,#REF!,5,FALSE))=TRUE,"",VLOOKUP($A14,#REF!,29,FALSE)/VLOOKUP($A14,#REF!,5,FALSE))</f>
        <v/>
      </c>
      <c r="AN14" s="12">
        <f t="shared" si="12"/>
        <v>0</v>
      </c>
      <c r="AO14" s="62" t="str">
        <f>IF(ISERROR(VLOOKUP($A14,#REF!,5,FALSE))=TRUE,"",VLOOKUP($A14,#REF!,22,FALSE)/VLOOKUP($A14,#REF!,5,FALSE))</f>
        <v/>
      </c>
      <c r="AP14" s="62" t="str">
        <f>IF(ISERROR(VLOOKUP($A14,#REF!,5,FALSE))=TRUE,"",VLOOKUP($A14,#REF!,23,FALSE)/VLOOKUP($A14,#REF!,5,FALSE))</f>
        <v/>
      </c>
      <c r="AQ14" s="12">
        <f t="shared" si="13"/>
        <v>0</v>
      </c>
      <c r="AR14" s="62" t="str">
        <f>IF(ISERROR(VLOOKUP($A14,#REF!,5,FALSE))=TRUE,"",VLOOKUP($A14,#REF!,23,FALSE)/VLOOKUP($A14,#REF!,25,FALSE))</f>
        <v/>
      </c>
      <c r="AS14" s="12" t="str">
        <f t="shared" si="14"/>
        <v/>
      </c>
      <c r="AT14" s="63" t="str">
        <f>IF(ISERROR(VLOOKUP($A14,#REF!,5,FALSE))=TRUE,"",VLOOKUP($A14,#REF!,22,FALSE)/(VLOOKUP($A14,#REF!,22,FALSE)+VLOOKUP($A14,#REF!,23,FALSE)))</f>
        <v/>
      </c>
      <c r="AU14" s="63" t="str">
        <f>IF(ISERROR(VLOOKUP($A14,#REF!,5,FALSE))=TRUE,"",VLOOKUP($A14,#REF!,23,FALSE)/(VLOOKUP($A14,#REF!,22,FALSE)+VLOOKUP($A14,#REF!,23,FALSE)))</f>
        <v/>
      </c>
      <c r="AV14" s="29" t="str">
        <f t="shared" si="15"/>
        <v/>
      </c>
      <c r="AW14" s="62" t="str">
        <f>IF(ISERROR(VLOOKUP($A14,#REF!,5,FALSE))=TRUE,"",VLOOKUP($A14,#REF!,24,FALSE)/VLOOKUP($A14,#REF!,5,FALSE))</f>
        <v/>
      </c>
      <c r="AX14" s="62" t="str">
        <f>IF(ISERROR(VLOOKUP($A14,#REF!,5,FALSE))=TRUE,"",VLOOKUP($A14,#REF!,25,FALSE)/VLOOKUP($A14,#REF!,5,FALSE))</f>
        <v/>
      </c>
      <c r="AY14" s="12">
        <f t="shared" si="16"/>
        <v>0</v>
      </c>
      <c r="AZ14" s="59" t="s">
        <v>62</v>
      </c>
      <c r="BB14" s="16"/>
      <c r="BC14" s="16"/>
      <c r="BD14" s="16"/>
      <c r="BE14" s="16"/>
      <c r="BF14" s="16"/>
      <c r="BG14" s="16"/>
      <c r="BH14" s="16"/>
      <c r="BI14" s="16"/>
      <c r="BJ14" s="16"/>
      <c r="BK14" s="16"/>
      <c r="BL14" s="16"/>
      <c r="BM14" s="16"/>
      <c r="BN14" s="16"/>
      <c r="BO14" s="16"/>
      <c r="BP14" s="16"/>
      <c r="BQ14" s="23"/>
      <c r="BR14" s="16"/>
      <c r="BS14" s="16"/>
      <c r="BT14" s="16"/>
      <c r="BU14" s="16"/>
      <c r="BV14" s="16"/>
      <c r="BW14" s="16"/>
      <c r="BX14" s="16"/>
      <c r="BY14" s="16"/>
      <c r="BZ14" s="16"/>
      <c r="CA14" s="16"/>
      <c r="CB14" s="16"/>
      <c r="CC14" s="16"/>
      <c r="CD14" s="16"/>
      <c r="CE14" s="16"/>
      <c r="CF14" s="16"/>
      <c r="CG14" s="16"/>
    </row>
    <row r="15" spans="1:85" x14ac:dyDescent="0.45">
      <c r="A15" s="31" t="str">
        <f>CONCATENATE(LEFT($B$3,2),"05")</f>
        <v>0105</v>
      </c>
      <c r="B15" s="30" t="str">
        <f>IF(ISERROR(VLOOKUP($A15,#REF!,4,FALSE))=TRUE,"",VLOOKUP($A15,#REF!,4,FALSE))</f>
        <v/>
      </c>
      <c r="C15" s="62" t="str">
        <f>IF(ISERROR(VLOOKUP($A15,#REF!,5,FALSE))=TRUE,"",VLOOKUP($A15,#REF!,14,FALSE)/VLOOKUP($A15,#REF!,5,FALSE))</f>
        <v/>
      </c>
      <c r="D15" s="62" t="str">
        <f>IF(ISERROR(VLOOKUP($A15,#REF!,5,FALSE))=TRUE,"",VLOOKUP($A15,#REF!,15,FALSE)/VLOOKUP($A15,#REF!,5,FALSE))</f>
        <v/>
      </c>
      <c r="E15" s="12">
        <f t="shared" si="0"/>
        <v>0</v>
      </c>
      <c r="F15" s="62" t="str">
        <f>IF(ISERROR(VLOOKUP($A15,#REF!,5,FALSE))=TRUE,"",VLOOKUP($A15,#REF!,15,FALSE)/VLOOKUP($A15,#REF!,7,FALSE))</f>
        <v/>
      </c>
      <c r="G15" s="12" t="str">
        <f t="shared" si="1"/>
        <v/>
      </c>
      <c r="H15" s="62" t="str">
        <f>IF(ISERROR(VLOOKUP($A15,#REF!,5,FALSE))=TRUE,"",VLOOKUP($A15,#REF!,15,FALSE)/VLOOKUP($A15,#REF!,9,FALSE))</f>
        <v/>
      </c>
      <c r="I15" s="12" t="str">
        <f t="shared" si="2"/>
        <v/>
      </c>
      <c r="J15" s="63" t="str">
        <f>IF(ISERROR(VLOOKUP($A15,#REF!,5,FALSE))=TRUE,"",VLOOKUP($A15,#REF!,14,FALSE)/(VLOOKUP($A15,#REF!,14,FALSE)+VLOOKUP($A15,#REF!,15,FALSE)))</f>
        <v/>
      </c>
      <c r="K15" s="63" t="str">
        <f>IF(ISERROR(VLOOKUP($A15,#REF!,5,FALSE))=TRUE,"",VLOOKUP($A15,#REF!,15,FALSE)/(VLOOKUP($A15,#REF!,14,FALSE)+VLOOKUP($A15,#REF!,15,FALSE)))</f>
        <v/>
      </c>
      <c r="L15" s="29" t="str">
        <f t="shared" si="3"/>
        <v/>
      </c>
      <c r="M15" s="62" t="str">
        <f>IF(ISERROR(VLOOKUP($A15,#REF!,5,FALSE))=TRUE,"",VLOOKUP($A15,#REF!,6,FALSE)/VLOOKUP($A15,#REF!,5,FALSE))</f>
        <v/>
      </c>
      <c r="N15" s="62" t="str">
        <f>IF(ISERROR(VLOOKUP($A15,#REF!,5,FALSE))=TRUE,"",VLOOKUP($A15,#REF!,7,FALSE)/VLOOKUP($A15,#REF!,5,FALSE))</f>
        <v/>
      </c>
      <c r="O15" s="12">
        <f t="shared" si="4"/>
        <v>0</v>
      </c>
      <c r="P15" s="62" t="str">
        <f>IF(ISERROR(VLOOKUP($A15,#REF!,5,FALSE))=TRUE,"",VLOOKUP($A15,#REF!,8,FALSE)/VLOOKUP($A15,#REF!,5,FALSE))</f>
        <v/>
      </c>
      <c r="Q15" s="62" t="str">
        <f>IF(ISERROR(VLOOKUP($A15,#REF!,5,FALSE))=TRUE,"",VLOOKUP($A15,#REF!,9,FALSE)/VLOOKUP($A15,#REF!,5,FALSE))</f>
        <v/>
      </c>
      <c r="R15" s="12">
        <f t="shared" si="5"/>
        <v>0</v>
      </c>
      <c r="S15" s="62" t="str">
        <f>IF(ISERROR(VLOOKUP($A15,#REF!,5,FALSE))=TRUE,"",VLOOKUP($A15,#REF!,18,FALSE)/VLOOKUP($A15,#REF!,5,FALSE))</f>
        <v/>
      </c>
      <c r="T15" s="62" t="str">
        <f>IF(ISERROR(VLOOKUP($A15,#REF!,5,FALSE))=TRUE,"",VLOOKUP($A15,#REF!,19,FALSE)/VLOOKUP($A15,#REF!,5,FALSE))</f>
        <v/>
      </c>
      <c r="U15" s="12">
        <f t="shared" si="6"/>
        <v>0</v>
      </c>
      <c r="V15" s="62" t="str">
        <f>IF(ISERROR(VLOOKUP($A15,#REF!,5,FALSE))=TRUE,"",VLOOKUP($A15,#REF!,19,FALSE)/VLOOKUP($A15,#REF!,21,FALSE))</f>
        <v/>
      </c>
      <c r="W15" s="12" t="str">
        <f t="shared" si="6"/>
        <v/>
      </c>
      <c r="X15" s="63" t="str">
        <f>IF(ISERROR(VLOOKUP($A15,#REF!,5,FALSE))=TRUE,"",VLOOKUP($A15,#REF!,18,FALSE)/(VLOOKUP($A15,#REF!,18,FALSE)+VLOOKUP($A15,#REF!,19,FALSE)))</f>
        <v/>
      </c>
      <c r="Y15" s="63" t="str">
        <f>IF(ISERROR(VLOOKUP($A15,#REF!,5,FALSE))=TRUE,"",VLOOKUP($A15,#REF!,19,FALSE)/(VLOOKUP($A15,#REF!,18,FALSE)+VLOOKUP($A15,#REF!,19,FALSE)))</f>
        <v/>
      </c>
      <c r="Z15" s="29" t="str">
        <f t="shared" si="7"/>
        <v/>
      </c>
      <c r="AA15" s="62" t="str">
        <f>IF(ISERROR(VLOOKUP($A15,#REF!,5,FALSE))=TRUE,"",VLOOKUP($A15,#REF!,20,FALSE)/VLOOKUP($A15,#REF!,5,FALSE))</f>
        <v/>
      </c>
      <c r="AB15" s="62" t="str">
        <f>IF(ISERROR(VLOOKUP($A15,#REF!,5,FALSE))=TRUE,"",VLOOKUP($A15,#REF!,21,FALSE)/VLOOKUP($A15,#REF!,5,FALSE))</f>
        <v/>
      </c>
      <c r="AC15" s="12">
        <f t="shared" si="8"/>
        <v>0</v>
      </c>
      <c r="AD15" s="62" t="str">
        <f>IF(ISERROR(VLOOKUP($A15,#REF!,5,FALSE))=TRUE,"",VLOOKUP($A15,#REF!,26,FALSE)/VLOOKUP($A15,#REF!,5,FALSE))</f>
        <v/>
      </c>
      <c r="AE15" s="62" t="str">
        <f>IF(ISERROR(VLOOKUP($A15,#REF!,5,FALSE))=TRUE,"",VLOOKUP($A15,#REF!,27,FALSE)/VLOOKUP($A15,#REF!,5,FALSE))</f>
        <v/>
      </c>
      <c r="AF15" s="12">
        <f t="shared" si="9"/>
        <v>0</v>
      </c>
      <c r="AG15" s="62" t="str">
        <f>IF(ISERROR(VLOOKUP($A15,#REF!,5,FALSE))=TRUE,"",VLOOKUP($A15,#REF!,27,FALSE)/VLOOKUP($A15,#REF!,29,FALSE))</f>
        <v/>
      </c>
      <c r="AH15" s="12" t="str">
        <f t="shared" si="10"/>
        <v/>
      </c>
      <c r="AI15" s="63" t="str">
        <f>IF(ISERROR(VLOOKUP($A15,#REF!,5,FALSE))=TRUE,"",VLOOKUP($A15,#REF!,26,FALSE)/(VLOOKUP($A15,#REF!,26,FALSE)+VLOOKUP($A15,#REF!,27,FALSE)))</f>
        <v/>
      </c>
      <c r="AJ15" s="63" t="str">
        <f>IF(ISERROR(VLOOKUP($A15,#REF!,5,FALSE))=TRUE,"",VLOOKUP($A15,#REF!,27,FALSE)/(VLOOKUP($A15,#REF!,26,FALSE)+VLOOKUP($A15,#REF!,27,FALSE)))</f>
        <v/>
      </c>
      <c r="AK15" s="29" t="str">
        <f t="shared" si="11"/>
        <v/>
      </c>
      <c r="AL15" s="62" t="str">
        <f>IF(ISERROR(VLOOKUP($A15,#REF!,5,FALSE))=TRUE,"",VLOOKUP($A15,#REF!,28,FALSE)/VLOOKUP($A15,#REF!,5,FALSE))</f>
        <v/>
      </c>
      <c r="AM15" s="62" t="str">
        <f>IF(ISERROR(VLOOKUP($A15,#REF!,5,FALSE))=TRUE,"",VLOOKUP($A15,#REF!,29,FALSE)/VLOOKUP($A15,#REF!,5,FALSE))</f>
        <v/>
      </c>
      <c r="AN15" s="12">
        <f t="shared" si="12"/>
        <v>0</v>
      </c>
      <c r="AO15" s="62" t="str">
        <f>IF(ISERROR(VLOOKUP($A15,#REF!,5,FALSE))=TRUE,"",VLOOKUP($A15,#REF!,22,FALSE)/VLOOKUP($A15,#REF!,5,FALSE))</f>
        <v/>
      </c>
      <c r="AP15" s="62" t="str">
        <f>IF(ISERROR(VLOOKUP($A15,#REF!,5,FALSE))=TRUE,"",VLOOKUP($A15,#REF!,23,FALSE)/VLOOKUP($A15,#REF!,5,FALSE))</f>
        <v/>
      </c>
      <c r="AQ15" s="12">
        <f t="shared" si="13"/>
        <v>0</v>
      </c>
      <c r="AR15" s="62" t="str">
        <f>IF(ISERROR(VLOOKUP($A15,#REF!,5,FALSE))=TRUE,"",VLOOKUP($A15,#REF!,23,FALSE)/VLOOKUP($A15,#REF!,25,FALSE))</f>
        <v/>
      </c>
      <c r="AS15" s="12" t="str">
        <f t="shared" si="14"/>
        <v/>
      </c>
      <c r="AT15" s="63" t="str">
        <f>IF(ISERROR(VLOOKUP($A15,#REF!,5,FALSE))=TRUE,"",VLOOKUP($A15,#REF!,22,FALSE)/(VLOOKUP($A15,#REF!,22,FALSE)+VLOOKUP($A15,#REF!,23,FALSE)))</f>
        <v/>
      </c>
      <c r="AU15" s="63" t="str">
        <f>IF(ISERROR(VLOOKUP($A15,#REF!,5,FALSE))=TRUE,"",VLOOKUP($A15,#REF!,23,FALSE)/(VLOOKUP($A15,#REF!,22,FALSE)+VLOOKUP($A15,#REF!,23,FALSE)))</f>
        <v/>
      </c>
      <c r="AV15" s="29" t="str">
        <f t="shared" si="15"/>
        <v/>
      </c>
      <c r="AW15" s="62" t="str">
        <f>IF(ISERROR(VLOOKUP($A15,#REF!,5,FALSE))=TRUE,"",VLOOKUP($A15,#REF!,24,FALSE)/VLOOKUP($A15,#REF!,5,FALSE))</f>
        <v/>
      </c>
      <c r="AX15" s="62" t="str">
        <f>IF(ISERROR(VLOOKUP($A15,#REF!,5,FALSE))=TRUE,"",VLOOKUP($A15,#REF!,25,FALSE)/VLOOKUP($A15,#REF!,5,FALSE))</f>
        <v/>
      </c>
      <c r="AY15" s="12">
        <f t="shared" si="16"/>
        <v>0</v>
      </c>
      <c r="AZ15" s="59" t="s">
        <v>63</v>
      </c>
      <c r="BB15" s="16"/>
      <c r="BC15" s="16"/>
      <c r="BD15" s="16"/>
      <c r="BE15" s="16"/>
      <c r="BF15" s="16"/>
      <c r="BG15" s="16"/>
      <c r="BH15" s="16"/>
      <c r="BI15" s="16"/>
      <c r="BJ15" s="16"/>
      <c r="BK15" s="16"/>
      <c r="BL15" s="16"/>
      <c r="BM15" s="16"/>
      <c r="BN15" s="16"/>
      <c r="BO15" s="16"/>
      <c r="BP15" s="16"/>
      <c r="BQ15" s="23"/>
      <c r="BR15" s="16"/>
      <c r="BS15" s="16"/>
      <c r="BT15" s="16"/>
      <c r="BU15" s="16"/>
      <c r="BV15" s="16"/>
      <c r="BW15" s="16"/>
      <c r="BX15" s="16"/>
      <c r="BY15" s="16"/>
      <c r="BZ15" s="16"/>
      <c r="CA15" s="16"/>
      <c r="CB15" s="16"/>
      <c r="CC15" s="16"/>
      <c r="CD15" s="16"/>
      <c r="CE15" s="16"/>
      <c r="CF15" s="16"/>
      <c r="CG15" s="16"/>
    </row>
    <row r="16" spans="1:85" x14ac:dyDescent="0.45">
      <c r="A16" s="31" t="str">
        <f>CONCATENATE(LEFT($B$3,2),"06")</f>
        <v>0106</v>
      </c>
      <c r="B16" s="30" t="str">
        <f>IF(ISERROR(VLOOKUP($A16,#REF!,4,FALSE))=TRUE,"",VLOOKUP($A16,#REF!,4,FALSE))</f>
        <v/>
      </c>
      <c r="C16" s="62" t="str">
        <f>IF(ISERROR(VLOOKUP($A16,#REF!,5,FALSE))=TRUE,"",VLOOKUP($A16,#REF!,14,FALSE)/VLOOKUP($A16,#REF!,5,FALSE))</f>
        <v/>
      </c>
      <c r="D16" s="62" t="str">
        <f>IF(ISERROR(VLOOKUP($A16,#REF!,5,FALSE))=TRUE,"",VLOOKUP($A16,#REF!,15,FALSE)/VLOOKUP($A16,#REF!,5,FALSE))</f>
        <v/>
      </c>
      <c r="E16" s="12">
        <f t="shared" si="0"/>
        <v>0</v>
      </c>
      <c r="F16" s="62" t="str">
        <f>IF(ISERROR(VLOOKUP($A16,#REF!,5,FALSE))=TRUE,"",VLOOKUP($A16,#REF!,15,FALSE)/VLOOKUP($A16,#REF!,7,FALSE))</f>
        <v/>
      </c>
      <c r="G16" s="12" t="str">
        <f t="shared" si="1"/>
        <v/>
      </c>
      <c r="H16" s="62" t="str">
        <f>IF(ISERROR(VLOOKUP($A16,#REF!,5,FALSE))=TRUE,"",VLOOKUP($A16,#REF!,15,FALSE)/VLOOKUP($A16,#REF!,9,FALSE))</f>
        <v/>
      </c>
      <c r="I16" s="12" t="str">
        <f t="shared" si="2"/>
        <v/>
      </c>
      <c r="J16" s="63" t="str">
        <f>IF(ISERROR(VLOOKUP($A16,#REF!,5,FALSE))=TRUE,"",VLOOKUP($A16,#REF!,14,FALSE)/(VLOOKUP($A16,#REF!,14,FALSE)+VLOOKUP($A16,#REF!,15,FALSE)))</f>
        <v/>
      </c>
      <c r="K16" s="63" t="str">
        <f>IF(ISERROR(VLOOKUP($A16,#REF!,5,FALSE))=TRUE,"",VLOOKUP($A16,#REF!,15,FALSE)/(VLOOKUP($A16,#REF!,14,FALSE)+VLOOKUP($A16,#REF!,15,FALSE)))</f>
        <v/>
      </c>
      <c r="L16" s="29" t="str">
        <f t="shared" si="3"/>
        <v/>
      </c>
      <c r="M16" s="62" t="str">
        <f>IF(ISERROR(VLOOKUP($A16,#REF!,5,FALSE))=TRUE,"",VLOOKUP($A16,#REF!,6,FALSE)/VLOOKUP($A16,#REF!,5,FALSE))</f>
        <v/>
      </c>
      <c r="N16" s="62" t="str">
        <f>IF(ISERROR(VLOOKUP($A16,#REF!,5,FALSE))=TRUE,"",VLOOKUP($A16,#REF!,7,FALSE)/VLOOKUP($A16,#REF!,5,FALSE))</f>
        <v/>
      </c>
      <c r="O16" s="12">
        <f t="shared" si="4"/>
        <v>0</v>
      </c>
      <c r="P16" s="62" t="str">
        <f>IF(ISERROR(VLOOKUP($A16,#REF!,5,FALSE))=TRUE,"",VLOOKUP($A16,#REF!,8,FALSE)/VLOOKUP($A16,#REF!,5,FALSE))</f>
        <v/>
      </c>
      <c r="Q16" s="62" t="str">
        <f>IF(ISERROR(VLOOKUP($A16,#REF!,5,FALSE))=TRUE,"",VLOOKUP($A16,#REF!,9,FALSE)/VLOOKUP($A16,#REF!,5,FALSE))</f>
        <v/>
      </c>
      <c r="R16" s="12">
        <f t="shared" si="5"/>
        <v>0</v>
      </c>
      <c r="S16" s="62" t="str">
        <f>IF(ISERROR(VLOOKUP($A16,#REF!,5,FALSE))=TRUE,"",VLOOKUP($A16,#REF!,18,FALSE)/VLOOKUP($A16,#REF!,5,FALSE))</f>
        <v/>
      </c>
      <c r="T16" s="62" t="str">
        <f>IF(ISERROR(VLOOKUP($A16,#REF!,5,FALSE))=TRUE,"",VLOOKUP($A16,#REF!,19,FALSE)/VLOOKUP($A16,#REF!,5,FALSE))</f>
        <v/>
      </c>
      <c r="U16" s="12">
        <f t="shared" si="6"/>
        <v>0</v>
      </c>
      <c r="V16" s="62" t="str">
        <f>IF(ISERROR(VLOOKUP($A16,#REF!,5,FALSE))=TRUE,"",VLOOKUP($A16,#REF!,19,FALSE)/VLOOKUP($A16,#REF!,21,FALSE))</f>
        <v/>
      </c>
      <c r="W16" s="12" t="str">
        <f t="shared" si="6"/>
        <v/>
      </c>
      <c r="X16" s="63" t="str">
        <f>IF(ISERROR(VLOOKUP($A16,#REF!,5,FALSE))=TRUE,"",VLOOKUP($A16,#REF!,18,FALSE)/(VLOOKUP($A16,#REF!,18,FALSE)+VLOOKUP($A16,#REF!,19,FALSE)))</f>
        <v/>
      </c>
      <c r="Y16" s="63" t="str">
        <f>IF(ISERROR(VLOOKUP($A16,#REF!,5,FALSE))=TRUE,"",VLOOKUP($A16,#REF!,19,FALSE)/(VLOOKUP($A16,#REF!,18,FALSE)+VLOOKUP($A16,#REF!,19,FALSE)))</f>
        <v/>
      </c>
      <c r="Z16" s="29" t="str">
        <f t="shared" si="7"/>
        <v/>
      </c>
      <c r="AA16" s="62" t="str">
        <f>IF(ISERROR(VLOOKUP($A16,#REF!,5,FALSE))=TRUE,"",VLOOKUP($A16,#REF!,20,FALSE)/VLOOKUP($A16,#REF!,5,FALSE))</f>
        <v/>
      </c>
      <c r="AB16" s="62" t="str">
        <f>IF(ISERROR(VLOOKUP($A16,#REF!,5,FALSE))=TRUE,"",VLOOKUP($A16,#REF!,21,FALSE)/VLOOKUP($A16,#REF!,5,FALSE))</f>
        <v/>
      </c>
      <c r="AC16" s="12">
        <f t="shared" si="8"/>
        <v>0</v>
      </c>
      <c r="AD16" s="62" t="str">
        <f>IF(ISERROR(VLOOKUP($A16,#REF!,5,FALSE))=TRUE,"",VLOOKUP($A16,#REF!,26,FALSE)/VLOOKUP($A16,#REF!,5,FALSE))</f>
        <v/>
      </c>
      <c r="AE16" s="62" t="str">
        <f>IF(ISERROR(VLOOKUP($A16,#REF!,5,FALSE))=TRUE,"",VLOOKUP($A16,#REF!,27,FALSE)/VLOOKUP($A16,#REF!,5,FALSE))</f>
        <v/>
      </c>
      <c r="AF16" s="12">
        <f t="shared" si="9"/>
        <v>0</v>
      </c>
      <c r="AG16" s="62" t="str">
        <f>IF(ISERROR(VLOOKUP($A16,#REF!,5,FALSE))=TRUE,"",VLOOKUP($A16,#REF!,27,FALSE)/VLOOKUP($A16,#REF!,29,FALSE))</f>
        <v/>
      </c>
      <c r="AH16" s="12" t="str">
        <f t="shared" si="10"/>
        <v/>
      </c>
      <c r="AI16" s="63" t="str">
        <f>IF(ISERROR(VLOOKUP($A16,#REF!,5,FALSE))=TRUE,"",VLOOKUP($A16,#REF!,26,FALSE)/(VLOOKUP($A16,#REF!,26,FALSE)+VLOOKUP($A16,#REF!,27,FALSE)))</f>
        <v/>
      </c>
      <c r="AJ16" s="63" t="str">
        <f>IF(ISERROR(VLOOKUP($A16,#REF!,5,FALSE))=TRUE,"",VLOOKUP($A16,#REF!,27,FALSE)/(VLOOKUP($A16,#REF!,26,FALSE)+VLOOKUP($A16,#REF!,27,FALSE)))</f>
        <v/>
      </c>
      <c r="AK16" s="29" t="str">
        <f t="shared" si="11"/>
        <v/>
      </c>
      <c r="AL16" s="62" t="str">
        <f>IF(ISERROR(VLOOKUP($A16,#REF!,5,FALSE))=TRUE,"",VLOOKUP($A16,#REF!,28,FALSE)/VLOOKUP($A16,#REF!,5,FALSE))</f>
        <v/>
      </c>
      <c r="AM16" s="62" t="str">
        <f>IF(ISERROR(VLOOKUP($A16,#REF!,5,FALSE))=TRUE,"",VLOOKUP($A16,#REF!,29,FALSE)/VLOOKUP($A16,#REF!,5,FALSE))</f>
        <v/>
      </c>
      <c r="AN16" s="12">
        <f t="shared" si="12"/>
        <v>0</v>
      </c>
      <c r="AO16" s="62" t="str">
        <f>IF(ISERROR(VLOOKUP($A16,#REF!,5,FALSE))=TRUE,"",VLOOKUP($A16,#REF!,22,FALSE)/VLOOKUP($A16,#REF!,5,FALSE))</f>
        <v/>
      </c>
      <c r="AP16" s="62" t="str">
        <f>IF(ISERROR(VLOOKUP($A16,#REF!,5,FALSE))=TRUE,"",VLOOKUP($A16,#REF!,23,FALSE)/VLOOKUP($A16,#REF!,5,FALSE))</f>
        <v/>
      </c>
      <c r="AQ16" s="12">
        <f t="shared" si="13"/>
        <v>0</v>
      </c>
      <c r="AR16" s="62" t="str">
        <f>IF(ISERROR(VLOOKUP($A16,#REF!,5,FALSE))=TRUE,"",VLOOKUP($A16,#REF!,23,FALSE)/VLOOKUP($A16,#REF!,25,FALSE))</f>
        <v/>
      </c>
      <c r="AS16" s="12" t="str">
        <f t="shared" si="14"/>
        <v/>
      </c>
      <c r="AT16" s="63" t="str">
        <f>IF(ISERROR(VLOOKUP($A16,#REF!,5,FALSE))=TRUE,"",VLOOKUP($A16,#REF!,22,FALSE)/(VLOOKUP($A16,#REF!,22,FALSE)+VLOOKUP($A16,#REF!,23,FALSE)))</f>
        <v/>
      </c>
      <c r="AU16" s="63" t="str">
        <f>IF(ISERROR(VLOOKUP($A16,#REF!,5,FALSE))=TRUE,"",VLOOKUP($A16,#REF!,23,FALSE)/(VLOOKUP($A16,#REF!,22,FALSE)+VLOOKUP($A16,#REF!,23,FALSE)))</f>
        <v/>
      </c>
      <c r="AV16" s="29" t="str">
        <f t="shared" si="15"/>
        <v/>
      </c>
      <c r="AW16" s="62" t="str">
        <f>IF(ISERROR(VLOOKUP($A16,#REF!,5,FALSE))=TRUE,"",VLOOKUP($A16,#REF!,24,FALSE)/VLOOKUP($A16,#REF!,5,FALSE))</f>
        <v/>
      </c>
      <c r="AX16" s="62" t="str">
        <f>IF(ISERROR(VLOOKUP($A16,#REF!,5,FALSE))=TRUE,"",VLOOKUP($A16,#REF!,25,FALSE)/VLOOKUP($A16,#REF!,5,FALSE))</f>
        <v/>
      </c>
      <c r="AY16" s="12">
        <f t="shared" si="16"/>
        <v>0</v>
      </c>
      <c r="AZ16" s="59" t="s">
        <v>64</v>
      </c>
      <c r="BB16" s="16"/>
      <c r="BC16" s="16"/>
      <c r="BD16" s="16"/>
      <c r="BE16" s="16"/>
      <c r="BF16" s="16"/>
      <c r="BG16" s="16"/>
      <c r="BH16" s="16"/>
      <c r="BI16" s="16"/>
      <c r="BJ16" s="16"/>
      <c r="BK16" s="16"/>
      <c r="BL16" s="16"/>
      <c r="BM16" s="16"/>
      <c r="BN16" s="16"/>
      <c r="BO16" s="16"/>
      <c r="BP16" s="16"/>
      <c r="BQ16" s="23"/>
      <c r="BR16" s="16"/>
      <c r="BS16" s="16"/>
      <c r="BT16" s="16"/>
      <c r="BU16" s="16"/>
      <c r="BV16" s="16"/>
      <c r="BW16" s="16"/>
      <c r="BX16" s="16"/>
      <c r="BY16" s="16"/>
      <c r="BZ16" s="16"/>
      <c r="CA16" s="16"/>
      <c r="CB16" s="16"/>
      <c r="CC16" s="16"/>
      <c r="CD16" s="16"/>
      <c r="CE16" s="16"/>
      <c r="CF16" s="16"/>
      <c r="CG16" s="16"/>
    </row>
    <row r="17" spans="1:85" x14ac:dyDescent="0.45">
      <c r="A17" s="31" t="str">
        <f>CONCATENATE(LEFT($B$3,2),"07")</f>
        <v>0107</v>
      </c>
      <c r="B17" s="30" t="str">
        <f>IF(ISERROR(VLOOKUP($A17,#REF!,4,FALSE))=TRUE,"",VLOOKUP($A17,#REF!,4,FALSE))</f>
        <v/>
      </c>
      <c r="C17" s="62" t="str">
        <f>IF(ISERROR(VLOOKUP($A17,#REF!,5,FALSE))=TRUE,"",VLOOKUP($A17,#REF!,14,FALSE)/VLOOKUP($A17,#REF!,5,FALSE))</f>
        <v/>
      </c>
      <c r="D17" s="62" t="str">
        <f>IF(ISERROR(VLOOKUP($A17,#REF!,5,FALSE))=TRUE,"",VLOOKUP($A17,#REF!,15,FALSE)/VLOOKUP($A17,#REF!,5,FALSE))</f>
        <v/>
      </c>
      <c r="E17" s="12">
        <f t="shared" si="0"/>
        <v>0</v>
      </c>
      <c r="F17" s="62" t="str">
        <f>IF(ISERROR(VLOOKUP($A17,#REF!,5,FALSE))=TRUE,"",VLOOKUP($A17,#REF!,15,FALSE)/VLOOKUP($A17,#REF!,7,FALSE))</f>
        <v/>
      </c>
      <c r="G17" s="12" t="str">
        <f t="shared" si="1"/>
        <v/>
      </c>
      <c r="H17" s="62" t="str">
        <f>IF(ISERROR(VLOOKUP($A17,#REF!,5,FALSE))=TRUE,"",VLOOKUP($A17,#REF!,15,FALSE)/VLOOKUP($A17,#REF!,9,FALSE))</f>
        <v/>
      </c>
      <c r="I17" s="12" t="str">
        <f t="shared" si="2"/>
        <v/>
      </c>
      <c r="J17" s="63" t="str">
        <f>IF(ISERROR(VLOOKUP($A17,#REF!,5,FALSE))=TRUE,"",VLOOKUP($A17,#REF!,14,FALSE)/(VLOOKUP($A17,#REF!,14,FALSE)+VLOOKUP($A17,#REF!,15,FALSE)))</f>
        <v/>
      </c>
      <c r="K17" s="63" t="str">
        <f>IF(ISERROR(VLOOKUP($A17,#REF!,5,FALSE))=TRUE,"",VLOOKUP($A17,#REF!,15,FALSE)/(VLOOKUP($A17,#REF!,14,FALSE)+VLOOKUP($A17,#REF!,15,FALSE)))</f>
        <v/>
      </c>
      <c r="L17" s="29" t="str">
        <f t="shared" si="3"/>
        <v/>
      </c>
      <c r="M17" s="62" t="str">
        <f>IF(ISERROR(VLOOKUP($A17,#REF!,5,FALSE))=TRUE,"",VLOOKUP($A17,#REF!,6,FALSE)/VLOOKUP($A17,#REF!,5,FALSE))</f>
        <v/>
      </c>
      <c r="N17" s="62" t="str">
        <f>IF(ISERROR(VLOOKUP($A17,#REF!,5,FALSE))=TRUE,"",VLOOKUP($A17,#REF!,7,FALSE)/VLOOKUP($A17,#REF!,5,FALSE))</f>
        <v/>
      </c>
      <c r="O17" s="12">
        <f t="shared" si="4"/>
        <v>0</v>
      </c>
      <c r="P17" s="62" t="str">
        <f>IF(ISERROR(VLOOKUP($A17,#REF!,5,FALSE))=TRUE,"",VLOOKUP($A17,#REF!,8,FALSE)/VLOOKUP($A17,#REF!,5,FALSE))</f>
        <v/>
      </c>
      <c r="Q17" s="62" t="str">
        <f>IF(ISERROR(VLOOKUP($A17,#REF!,5,FALSE))=TRUE,"",VLOOKUP($A17,#REF!,9,FALSE)/VLOOKUP($A17,#REF!,5,FALSE))</f>
        <v/>
      </c>
      <c r="R17" s="12">
        <f t="shared" si="5"/>
        <v>0</v>
      </c>
      <c r="S17" s="62" t="str">
        <f>IF(ISERROR(VLOOKUP($A17,#REF!,5,FALSE))=TRUE,"",VLOOKUP($A17,#REF!,18,FALSE)/VLOOKUP($A17,#REF!,5,FALSE))</f>
        <v/>
      </c>
      <c r="T17" s="62" t="str">
        <f>IF(ISERROR(VLOOKUP($A17,#REF!,5,FALSE))=TRUE,"",VLOOKUP($A17,#REF!,19,FALSE)/VLOOKUP($A17,#REF!,5,FALSE))</f>
        <v/>
      </c>
      <c r="U17" s="12">
        <f t="shared" si="6"/>
        <v>0</v>
      </c>
      <c r="V17" s="62" t="str">
        <f>IF(ISERROR(VLOOKUP($A17,#REF!,5,FALSE))=TRUE,"",VLOOKUP($A17,#REF!,19,FALSE)/VLOOKUP($A17,#REF!,21,FALSE))</f>
        <v/>
      </c>
      <c r="W17" s="12" t="str">
        <f t="shared" si="6"/>
        <v/>
      </c>
      <c r="X17" s="63" t="str">
        <f>IF(ISERROR(VLOOKUP($A17,#REF!,5,FALSE))=TRUE,"",VLOOKUP($A17,#REF!,18,FALSE)/(VLOOKUP($A17,#REF!,18,FALSE)+VLOOKUP($A17,#REF!,19,FALSE)))</f>
        <v/>
      </c>
      <c r="Y17" s="63" t="str">
        <f>IF(ISERROR(VLOOKUP($A17,#REF!,5,FALSE))=TRUE,"",VLOOKUP($A17,#REF!,19,FALSE)/(VLOOKUP($A17,#REF!,18,FALSE)+VLOOKUP($A17,#REF!,19,FALSE)))</f>
        <v/>
      </c>
      <c r="Z17" s="29" t="str">
        <f t="shared" si="7"/>
        <v/>
      </c>
      <c r="AA17" s="62" t="str">
        <f>IF(ISERROR(VLOOKUP($A17,#REF!,5,FALSE))=TRUE,"",VLOOKUP($A17,#REF!,20,FALSE)/VLOOKUP($A17,#REF!,5,FALSE))</f>
        <v/>
      </c>
      <c r="AB17" s="62" t="str">
        <f>IF(ISERROR(VLOOKUP($A17,#REF!,5,FALSE))=TRUE,"",VLOOKUP($A17,#REF!,21,FALSE)/VLOOKUP($A17,#REF!,5,FALSE))</f>
        <v/>
      </c>
      <c r="AC17" s="12">
        <f t="shared" si="8"/>
        <v>0</v>
      </c>
      <c r="AD17" s="62" t="str">
        <f>IF(ISERROR(VLOOKUP($A17,#REF!,5,FALSE))=TRUE,"",VLOOKUP($A17,#REF!,26,FALSE)/VLOOKUP($A17,#REF!,5,FALSE))</f>
        <v/>
      </c>
      <c r="AE17" s="62" t="str">
        <f>IF(ISERROR(VLOOKUP($A17,#REF!,5,FALSE))=TRUE,"",VLOOKUP($A17,#REF!,27,FALSE)/VLOOKUP($A17,#REF!,5,FALSE))</f>
        <v/>
      </c>
      <c r="AF17" s="12">
        <f t="shared" si="9"/>
        <v>0</v>
      </c>
      <c r="AG17" s="62" t="str">
        <f>IF(ISERROR(VLOOKUP($A17,#REF!,5,FALSE))=TRUE,"",VLOOKUP($A17,#REF!,27,FALSE)/VLOOKUP($A17,#REF!,29,FALSE))</f>
        <v/>
      </c>
      <c r="AH17" s="12" t="str">
        <f t="shared" si="10"/>
        <v/>
      </c>
      <c r="AI17" s="63" t="str">
        <f>IF(ISERROR(VLOOKUP($A17,#REF!,5,FALSE))=TRUE,"",VLOOKUP($A17,#REF!,26,FALSE)/(VLOOKUP($A17,#REF!,26,FALSE)+VLOOKUP($A17,#REF!,27,FALSE)))</f>
        <v/>
      </c>
      <c r="AJ17" s="63" t="str">
        <f>IF(ISERROR(VLOOKUP($A17,#REF!,5,FALSE))=TRUE,"",VLOOKUP($A17,#REF!,27,FALSE)/(VLOOKUP($A17,#REF!,26,FALSE)+VLOOKUP($A17,#REF!,27,FALSE)))</f>
        <v/>
      </c>
      <c r="AK17" s="29" t="str">
        <f t="shared" si="11"/>
        <v/>
      </c>
      <c r="AL17" s="62" t="str">
        <f>IF(ISERROR(VLOOKUP($A17,#REF!,5,FALSE))=TRUE,"",VLOOKUP($A17,#REF!,28,FALSE)/VLOOKUP($A17,#REF!,5,FALSE))</f>
        <v/>
      </c>
      <c r="AM17" s="62" t="str">
        <f>IF(ISERROR(VLOOKUP($A17,#REF!,5,FALSE))=TRUE,"",VLOOKUP($A17,#REF!,29,FALSE)/VLOOKUP($A17,#REF!,5,FALSE))</f>
        <v/>
      </c>
      <c r="AN17" s="12">
        <f t="shared" si="12"/>
        <v>0</v>
      </c>
      <c r="AO17" s="62" t="str">
        <f>IF(ISERROR(VLOOKUP($A17,#REF!,5,FALSE))=TRUE,"",VLOOKUP($A17,#REF!,22,FALSE)/VLOOKUP($A17,#REF!,5,FALSE))</f>
        <v/>
      </c>
      <c r="AP17" s="62" t="str">
        <f>IF(ISERROR(VLOOKUP($A17,#REF!,5,FALSE))=TRUE,"",VLOOKUP($A17,#REF!,23,FALSE)/VLOOKUP($A17,#REF!,5,FALSE))</f>
        <v/>
      </c>
      <c r="AQ17" s="12">
        <f t="shared" si="13"/>
        <v>0</v>
      </c>
      <c r="AR17" s="62" t="str">
        <f>IF(ISERROR(VLOOKUP($A17,#REF!,5,FALSE))=TRUE,"",VLOOKUP($A17,#REF!,23,FALSE)/VLOOKUP($A17,#REF!,25,FALSE))</f>
        <v/>
      </c>
      <c r="AS17" s="12" t="str">
        <f t="shared" si="14"/>
        <v/>
      </c>
      <c r="AT17" s="63" t="str">
        <f>IF(ISERROR(VLOOKUP($A17,#REF!,5,FALSE))=TRUE,"",VLOOKUP($A17,#REF!,22,FALSE)/(VLOOKUP($A17,#REF!,22,FALSE)+VLOOKUP($A17,#REF!,23,FALSE)))</f>
        <v/>
      </c>
      <c r="AU17" s="63" t="str">
        <f>IF(ISERROR(VLOOKUP($A17,#REF!,5,FALSE))=TRUE,"",VLOOKUP($A17,#REF!,23,FALSE)/(VLOOKUP($A17,#REF!,22,FALSE)+VLOOKUP($A17,#REF!,23,FALSE)))</f>
        <v/>
      </c>
      <c r="AV17" s="29" t="str">
        <f t="shared" si="15"/>
        <v/>
      </c>
      <c r="AW17" s="62" t="str">
        <f>IF(ISERROR(VLOOKUP($A17,#REF!,5,FALSE))=TRUE,"",VLOOKUP($A17,#REF!,24,FALSE)/VLOOKUP($A17,#REF!,5,FALSE))</f>
        <v/>
      </c>
      <c r="AX17" s="62" t="str">
        <f>IF(ISERROR(VLOOKUP($A17,#REF!,5,FALSE))=TRUE,"",VLOOKUP($A17,#REF!,25,FALSE)/VLOOKUP($A17,#REF!,5,FALSE))</f>
        <v/>
      </c>
      <c r="AY17" s="12">
        <f t="shared" si="16"/>
        <v>0</v>
      </c>
      <c r="AZ17" s="59" t="s">
        <v>65</v>
      </c>
      <c r="BB17" s="16"/>
      <c r="BC17" s="16"/>
      <c r="BD17" s="16"/>
      <c r="BE17" s="16"/>
      <c r="BF17" s="16"/>
      <c r="BG17" s="16"/>
      <c r="BH17" s="16"/>
      <c r="BI17" s="16"/>
      <c r="BJ17" s="16"/>
      <c r="BK17" s="16"/>
      <c r="BL17" s="16"/>
      <c r="BM17" s="16"/>
      <c r="BN17" s="16"/>
      <c r="BO17" s="16"/>
      <c r="BP17" s="16"/>
      <c r="BQ17" s="23"/>
      <c r="BR17" s="16"/>
      <c r="BS17" s="16"/>
      <c r="BT17" s="16"/>
      <c r="BU17" s="16"/>
      <c r="BV17" s="16"/>
      <c r="BW17" s="16"/>
      <c r="BX17" s="16"/>
      <c r="BY17" s="16"/>
      <c r="BZ17" s="16"/>
      <c r="CA17" s="16"/>
      <c r="CB17" s="16"/>
      <c r="CC17" s="16"/>
      <c r="CD17" s="16"/>
      <c r="CE17" s="16"/>
      <c r="CF17" s="16"/>
      <c r="CG17" s="16"/>
    </row>
    <row r="18" spans="1:85" x14ac:dyDescent="0.45">
      <c r="A18" s="31" t="str">
        <f>CONCATENATE(LEFT($B$3,2),"08")</f>
        <v>0108</v>
      </c>
      <c r="B18" s="30" t="str">
        <f>IF(ISERROR(VLOOKUP($A18,#REF!,4,FALSE))=TRUE,"",VLOOKUP($A18,#REF!,4,FALSE))</f>
        <v/>
      </c>
      <c r="C18" s="62" t="str">
        <f>IF(ISERROR(VLOOKUP($A18,#REF!,5,FALSE))=TRUE,"",VLOOKUP($A18,#REF!,14,FALSE)/VLOOKUP($A18,#REF!,5,FALSE))</f>
        <v/>
      </c>
      <c r="D18" s="62" t="str">
        <f>IF(ISERROR(VLOOKUP($A18,#REF!,5,FALSE))=TRUE,"",VLOOKUP($A18,#REF!,15,FALSE)/VLOOKUP($A18,#REF!,5,FALSE))</f>
        <v/>
      </c>
      <c r="E18" s="12">
        <f t="shared" si="0"/>
        <v>0</v>
      </c>
      <c r="F18" s="62" t="str">
        <f>IF(ISERROR(VLOOKUP($A18,#REF!,5,FALSE))=TRUE,"",VLOOKUP($A18,#REF!,15,FALSE)/VLOOKUP($A18,#REF!,7,FALSE))</f>
        <v/>
      </c>
      <c r="G18" s="12" t="str">
        <f t="shared" si="1"/>
        <v/>
      </c>
      <c r="H18" s="62" t="str">
        <f>IF(ISERROR(VLOOKUP($A18,#REF!,5,FALSE))=TRUE,"",VLOOKUP($A18,#REF!,15,FALSE)/VLOOKUP($A18,#REF!,9,FALSE))</f>
        <v/>
      </c>
      <c r="I18" s="12" t="str">
        <f t="shared" si="2"/>
        <v/>
      </c>
      <c r="J18" s="63" t="str">
        <f>IF(ISERROR(VLOOKUP($A18,#REF!,5,FALSE))=TRUE,"",VLOOKUP($A18,#REF!,14,FALSE)/(VLOOKUP($A18,#REF!,14,FALSE)+VLOOKUP($A18,#REF!,15,FALSE)))</f>
        <v/>
      </c>
      <c r="K18" s="63" t="str">
        <f>IF(ISERROR(VLOOKUP($A18,#REF!,5,FALSE))=TRUE,"",VLOOKUP($A18,#REF!,15,FALSE)/(VLOOKUP($A18,#REF!,14,FALSE)+VLOOKUP($A18,#REF!,15,FALSE)))</f>
        <v/>
      </c>
      <c r="L18" s="29" t="str">
        <f t="shared" si="3"/>
        <v/>
      </c>
      <c r="M18" s="62" t="str">
        <f>IF(ISERROR(VLOOKUP($A18,#REF!,5,FALSE))=TRUE,"",VLOOKUP($A18,#REF!,6,FALSE)/VLOOKUP($A18,#REF!,5,FALSE))</f>
        <v/>
      </c>
      <c r="N18" s="62" t="str">
        <f>IF(ISERROR(VLOOKUP($A18,#REF!,5,FALSE))=TRUE,"",VLOOKUP($A18,#REF!,7,FALSE)/VLOOKUP($A18,#REF!,5,FALSE))</f>
        <v/>
      </c>
      <c r="O18" s="12">
        <f t="shared" si="4"/>
        <v>0</v>
      </c>
      <c r="P18" s="62" t="str">
        <f>IF(ISERROR(VLOOKUP($A18,#REF!,5,FALSE))=TRUE,"",VLOOKUP($A18,#REF!,8,FALSE)/VLOOKUP($A18,#REF!,5,FALSE))</f>
        <v/>
      </c>
      <c r="Q18" s="62" t="str">
        <f>IF(ISERROR(VLOOKUP($A18,#REF!,5,FALSE))=TRUE,"",VLOOKUP($A18,#REF!,9,FALSE)/VLOOKUP($A18,#REF!,5,FALSE))</f>
        <v/>
      </c>
      <c r="R18" s="12">
        <f t="shared" si="5"/>
        <v>0</v>
      </c>
      <c r="S18" s="62" t="str">
        <f>IF(ISERROR(VLOOKUP($A18,#REF!,5,FALSE))=TRUE,"",VLOOKUP($A18,#REF!,18,FALSE)/VLOOKUP($A18,#REF!,5,FALSE))</f>
        <v/>
      </c>
      <c r="T18" s="62" t="str">
        <f>IF(ISERROR(VLOOKUP($A18,#REF!,5,FALSE))=TRUE,"",VLOOKUP($A18,#REF!,19,FALSE)/VLOOKUP($A18,#REF!,5,FALSE))</f>
        <v/>
      </c>
      <c r="U18" s="12">
        <f t="shared" si="6"/>
        <v>0</v>
      </c>
      <c r="V18" s="62" t="str">
        <f>IF(ISERROR(VLOOKUP($A18,#REF!,5,FALSE))=TRUE,"",VLOOKUP($A18,#REF!,19,FALSE)/VLOOKUP($A18,#REF!,21,FALSE))</f>
        <v/>
      </c>
      <c r="W18" s="12" t="str">
        <f t="shared" si="6"/>
        <v/>
      </c>
      <c r="X18" s="63" t="str">
        <f>IF(ISERROR(VLOOKUP($A18,#REF!,5,FALSE))=TRUE,"",VLOOKUP($A18,#REF!,18,FALSE)/(VLOOKUP($A18,#REF!,18,FALSE)+VLOOKUP($A18,#REF!,19,FALSE)))</f>
        <v/>
      </c>
      <c r="Y18" s="63" t="str">
        <f>IF(ISERROR(VLOOKUP($A18,#REF!,5,FALSE))=TRUE,"",VLOOKUP($A18,#REF!,19,FALSE)/(VLOOKUP($A18,#REF!,18,FALSE)+VLOOKUP($A18,#REF!,19,FALSE)))</f>
        <v/>
      </c>
      <c r="Z18" s="29" t="str">
        <f t="shared" si="7"/>
        <v/>
      </c>
      <c r="AA18" s="62" t="str">
        <f>IF(ISERROR(VLOOKUP($A18,#REF!,5,FALSE))=TRUE,"",VLOOKUP($A18,#REF!,20,FALSE)/VLOOKUP($A18,#REF!,5,FALSE))</f>
        <v/>
      </c>
      <c r="AB18" s="62" t="str">
        <f>IF(ISERROR(VLOOKUP($A18,#REF!,5,FALSE))=TRUE,"",VLOOKUP($A18,#REF!,21,FALSE)/VLOOKUP($A18,#REF!,5,FALSE))</f>
        <v/>
      </c>
      <c r="AC18" s="12">
        <f t="shared" si="8"/>
        <v>0</v>
      </c>
      <c r="AD18" s="62" t="str">
        <f>IF(ISERROR(VLOOKUP($A18,#REF!,5,FALSE))=TRUE,"",VLOOKUP($A18,#REF!,26,FALSE)/VLOOKUP($A18,#REF!,5,FALSE))</f>
        <v/>
      </c>
      <c r="AE18" s="62" t="str">
        <f>IF(ISERROR(VLOOKUP($A18,#REF!,5,FALSE))=TRUE,"",VLOOKUP($A18,#REF!,27,FALSE)/VLOOKUP($A18,#REF!,5,FALSE))</f>
        <v/>
      </c>
      <c r="AF18" s="12">
        <f t="shared" si="9"/>
        <v>0</v>
      </c>
      <c r="AG18" s="62" t="str">
        <f>IF(ISERROR(VLOOKUP($A18,#REF!,5,FALSE))=TRUE,"",VLOOKUP($A18,#REF!,27,FALSE)/VLOOKUP($A18,#REF!,29,FALSE))</f>
        <v/>
      </c>
      <c r="AH18" s="12" t="str">
        <f t="shared" si="10"/>
        <v/>
      </c>
      <c r="AI18" s="63" t="str">
        <f>IF(ISERROR(VLOOKUP($A18,#REF!,5,FALSE))=TRUE,"",VLOOKUP($A18,#REF!,26,FALSE)/(VLOOKUP($A18,#REF!,26,FALSE)+VLOOKUP($A18,#REF!,27,FALSE)))</f>
        <v/>
      </c>
      <c r="AJ18" s="63" t="str">
        <f>IF(ISERROR(VLOOKUP($A18,#REF!,5,FALSE))=TRUE,"",VLOOKUP($A18,#REF!,27,FALSE)/(VLOOKUP($A18,#REF!,26,FALSE)+VLOOKUP($A18,#REF!,27,FALSE)))</f>
        <v/>
      </c>
      <c r="AK18" s="29" t="str">
        <f t="shared" si="11"/>
        <v/>
      </c>
      <c r="AL18" s="62" t="str">
        <f>IF(ISERROR(VLOOKUP($A18,#REF!,5,FALSE))=TRUE,"",VLOOKUP($A18,#REF!,28,FALSE)/VLOOKUP($A18,#REF!,5,FALSE))</f>
        <v/>
      </c>
      <c r="AM18" s="62" t="str">
        <f>IF(ISERROR(VLOOKUP($A18,#REF!,5,FALSE))=TRUE,"",VLOOKUP($A18,#REF!,29,FALSE)/VLOOKUP($A18,#REF!,5,FALSE))</f>
        <v/>
      </c>
      <c r="AN18" s="12">
        <f t="shared" si="12"/>
        <v>0</v>
      </c>
      <c r="AO18" s="62" t="str">
        <f>IF(ISERROR(VLOOKUP($A18,#REF!,5,FALSE))=TRUE,"",VLOOKUP($A18,#REF!,22,FALSE)/VLOOKUP($A18,#REF!,5,FALSE))</f>
        <v/>
      </c>
      <c r="AP18" s="62" t="str">
        <f>IF(ISERROR(VLOOKUP($A18,#REF!,5,FALSE))=TRUE,"",VLOOKUP($A18,#REF!,23,FALSE)/VLOOKUP($A18,#REF!,5,FALSE))</f>
        <v/>
      </c>
      <c r="AQ18" s="12">
        <f t="shared" si="13"/>
        <v>0</v>
      </c>
      <c r="AR18" s="62" t="str">
        <f>IF(ISERROR(VLOOKUP($A18,#REF!,5,FALSE))=TRUE,"",VLOOKUP($A18,#REF!,23,FALSE)/VLOOKUP($A18,#REF!,25,FALSE))</f>
        <v/>
      </c>
      <c r="AS18" s="12" t="str">
        <f t="shared" si="14"/>
        <v/>
      </c>
      <c r="AT18" s="63" t="str">
        <f>IF(ISERROR(VLOOKUP($A18,#REF!,5,FALSE))=TRUE,"",VLOOKUP($A18,#REF!,22,FALSE)/(VLOOKUP($A18,#REF!,22,FALSE)+VLOOKUP($A18,#REF!,23,FALSE)))</f>
        <v/>
      </c>
      <c r="AU18" s="63" t="str">
        <f>IF(ISERROR(VLOOKUP($A18,#REF!,5,FALSE))=TRUE,"",VLOOKUP($A18,#REF!,23,FALSE)/(VLOOKUP($A18,#REF!,22,FALSE)+VLOOKUP($A18,#REF!,23,FALSE)))</f>
        <v/>
      </c>
      <c r="AV18" s="29" t="str">
        <f t="shared" si="15"/>
        <v/>
      </c>
      <c r="AW18" s="62" t="str">
        <f>IF(ISERROR(VLOOKUP($A18,#REF!,5,FALSE))=TRUE,"",VLOOKUP($A18,#REF!,24,FALSE)/VLOOKUP($A18,#REF!,5,FALSE))</f>
        <v/>
      </c>
      <c r="AX18" s="62" t="str">
        <f>IF(ISERROR(VLOOKUP($A18,#REF!,5,FALSE))=TRUE,"",VLOOKUP($A18,#REF!,25,FALSE)/VLOOKUP($A18,#REF!,5,FALSE))</f>
        <v/>
      </c>
      <c r="AY18" s="12">
        <f t="shared" si="16"/>
        <v>0</v>
      </c>
      <c r="AZ18" s="59" t="s">
        <v>66</v>
      </c>
      <c r="BB18" s="16"/>
      <c r="BC18" s="16"/>
      <c r="BD18" s="16"/>
      <c r="BE18" s="16"/>
      <c r="BF18" s="16"/>
      <c r="BG18" s="16"/>
      <c r="BH18" s="16"/>
      <c r="BI18" s="16"/>
      <c r="BJ18" s="16"/>
      <c r="BK18" s="16"/>
      <c r="BL18" s="16"/>
      <c r="BM18" s="16"/>
      <c r="BN18" s="16"/>
      <c r="BO18" s="16"/>
      <c r="BP18" s="16"/>
      <c r="BQ18" s="23"/>
      <c r="BR18" s="16"/>
      <c r="BS18" s="16"/>
      <c r="BT18" s="16"/>
      <c r="BU18" s="16"/>
      <c r="BV18" s="16"/>
      <c r="BW18" s="16"/>
      <c r="BX18" s="16"/>
      <c r="BY18" s="16"/>
      <c r="BZ18" s="16"/>
      <c r="CA18" s="16"/>
      <c r="CB18" s="16"/>
      <c r="CC18" s="16"/>
      <c r="CD18" s="16"/>
      <c r="CE18" s="16"/>
      <c r="CF18" s="16"/>
      <c r="CG18" s="16"/>
    </row>
    <row r="19" spans="1:85" x14ac:dyDescent="0.45">
      <c r="A19" s="31" t="str">
        <f>CONCATENATE(LEFT($B$3,2),"09")</f>
        <v>0109</v>
      </c>
      <c r="B19" s="30" t="str">
        <f>IF(ISERROR(VLOOKUP($A19,#REF!,4,FALSE))=TRUE,"",VLOOKUP($A19,#REF!,4,FALSE))</f>
        <v/>
      </c>
      <c r="C19" s="62" t="str">
        <f>IF(ISERROR(VLOOKUP($A19,#REF!,5,FALSE))=TRUE,"",VLOOKUP($A19,#REF!,14,FALSE)/VLOOKUP($A19,#REF!,5,FALSE))</f>
        <v/>
      </c>
      <c r="D19" s="62" t="str">
        <f>IF(ISERROR(VLOOKUP($A19,#REF!,5,FALSE))=TRUE,"",VLOOKUP($A19,#REF!,15,FALSE)/VLOOKUP($A19,#REF!,5,FALSE))</f>
        <v/>
      </c>
      <c r="E19" s="12">
        <f t="shared" si="0"/>
        <v>0</v>
      </c>
      <c r="F19" s="62" t="str">
        <f>IF(ISERROR(VLOOKUP($A19,#REF!,5,FALSE))=TRUE,"",VLOOKUP($A19,#REF!,15,FALSE)/VLOOKUP($A19,#REF!,7,FALSE))</f>
        <v/>
      </c>
      <c r="G19" s="12" t="str">
        <f t="shared" si="1"/>
        <v/>
      </c>
      <c r="H19" s="62" t="str">
        <f>IF(ISERROR(VLOOKUP($A19,#REF!,5,FALSE))=TRUE,"",VLOOKUP($A19,#REF!,15,FALSE)/VLOOKUP($A19,#REF!,9,FALSE))</f>
        <v/>
      </c>
      <c r="I19" s="12" t="str">
        <f t="shared" si="2"/>
        <v/>
      </c>
      <c r="J19" s="63" t="str">
        <f>IF(ISERROR(VLOOKUP($A19,#REF!,5,FALSE))=TRUE,"",VLOOKUP($A19,#REF!,14,FALSE)/(VLOOKUP($A19,#REF!,14,FALSE)+VLOOKUP($A19,#REF!,15,FALSE)))</f>
        <v/>
      </c>
      <c r="K19" s="63" t="str">
        <f>IF(ISERROR(VLOOKUP($A19,#REF!,5,FALSE))=TRUE,"",VLOOKUP($A19,#REF!,15,FALSE)/(VLOOKUP($A19,#REF!,14,FALSE)+VLOOKUP($A19,#REF!,15,FALSE)))</f>
        <v/>
      </c>
      <c r="L19" s="29" t="str">
        <f t="shared" si="3"/>
        <v/>
      </c>
      <c r="M19" s="62" t="str">
        <f>IF(ISERROR(VLOOKUP($A19,#REF!,5,FALSE))=TRUE,"",VLOOKUP($A19,#REF!,6,FALSE)/VLOOKUP($A19,#REF!,5,FALSE))</f>
        <v/>
      </c>
      <c r="N19" s="62" t="str">
        <f>IF(ISERROR(VLOOKUP($A19,#REF!,5,FALSE))=TRUE,"",VLOOKUP($A19,#REF!,7,FALSE)/VLOOKUP($A19,#REF!,5,FALSE))</f>
        <v/>
      </c>
      <c r="O19" s="12">
        <f t="shared" si="4"/>
        <v>0</v>
      </c>
      <c r="P19" s="62" t="str">
        <f>IF(ISERROR(VLOOKUP($A19,#REF!,5,FALSE))=TRUE,"",VLOOKUP($A19,#REF!,8,FALSE)/VLOOKUP($A19,#REF!,5,FALSE))</f>
        <v/>
      </c>
      <c r="Q19" s="62" t="str">
        <f>IF(ISERROR(VLOOKUP($A19,#REF!,5,FALSE))=TRUE,"",VLOOKUP($A19,#REF!,9,FALSE)/VLOOKUP($A19,#REF!,5,FALSE))</f>
        <v/>
      </c>
      <c r="R19" s="12">
        <f t="shared" si="5"/>
        <v>0</v>
      </c>
      <c r="S19" s="62" t="str">
        <f>IF(ISERROR(VLOOKUP($A19,#REF!,5,FALSE))=TRUE,"",VLOOKUP($A19,#REF!,18,FALSE)/VLOOKUP($A19,#REF!,5,FALSE))</f>
        <v/>
      </c>
      <c r="T19" s="62" t="str">
        <f>IF(ISERROR(VLOOKUP($A19,#REF!,5,FALSE))=TRUE,"",VLOOKUP($A19,#REF!,19,FALSE)/VLOOKUP($A19,#REF!,5,FALSE))</f>
        <v/>
      </c>
      <c r="U19" s="12">
        <f t="shared" si="6"/>
        <v>0</v>
      </c>
      <c r="V19" s="62" t="str">
        <f>IF(ISERROR(VLOOKUP($A19,#REF!,5,FALSE))=TRUE,"",VLOOKUP($A19,#REF!,19,FALSE)/VLOOKUP($A19,#REF!,21,FALSE))</f>
        <v/>
      </c>
      <c r="W19" s="12" t="str">
        <f t="shared" si="6"/>
        <v/>
      </c>
      <c r="X19" s="63" t="str">
        <f>IF(ISERROR(VLOOKUP($A19,#REF!,5,FALSE))=TRUE,"",VLOOKUP($A19,#REF!,18,FALSE)/(VLOOKUP($A19,#REF!,18,FALSE)+VLOOKUP($A19,#REF!,19,FALSE)))</f>
        <v/>
      </c>
      <c r="Y19" s="63" t="str">
        <f>IF(ISERROR(VLOOKUP($A19,#REF!,5,FALSE))=TRUE,"",VLOOKUP($A19,#REF!,19,FALSE)/(VLOOKUP($A19,#REF!,18,FALSE)+VLOOKUP($A19,#REF!,19,FALSE)))</f>
        <v/>
      </c>
      <c r="Z19" s="29" t="str">
        <f t="shared" si="7"/>
        <v/>
      </c>
      <c r="AA19" s="62" t="str">
        <f>IF(ISERROR(VLOOKUP($A19,#REF!,5,FALSE))=TRUE,"",VLOOKUP($A19,#REF!,20,FALSE)/VLOOKUP($A19,#REF!,5,FALSE))</f>
        <v/>
      </c>
      <c r="AB19" s="62" t="str">
        <f>IF(ISERROR(VLOOKUP($A19,#REF!,5,FALSE))=TRUE,"",VLOOKUP($A19,#REF!,21,FALSE)/VLOOKUP($A19,#REF!,5,FALSE))</f>
        <v/>
      </c>
      <c r="AC19" s="12">
        <f t="shared" si="8"/>
        <v>0</v>
      </c>
      <c r="AD19" s="62" t="str">
        <f>IF(ISERROR(VLOOKUP($A19,#REF!,5,FALSE))=TRUE,"",VLOOKUP($A19,#REF!,26,FALSE)/VLOOKUP($A19,#REF!,5,FALSE))</f>
        <v/>
      </c>
      <c r="AE19" s="62" t="str">
        <f>IF(ISERROR(VLOOKUP($A19,#REF!,5,FALSE))=TRUE,"",VLOOKUP($A19,#REF!,27,FALSE)/VLOOKUP($A19,#REF!,5,FALSE))</f>
        <v/>
      </c>
      <c r="AF19" s="12">
        <f t="shared" si="9"/>
        <v>0</v>
      </c>
      <c r="AG19" s="62" t="str">
        <f>IF(ISERROR(VLOOKUP($A19,#REF!,5,FALSE))=TRUE,"",VLOOKUP($A19,#REF!,27,FALSE)/VLOOKUP($A19,#REF!,29,FALSE))</f>
        <v/>
      </c>
      <c r="AH19" s="12" t="str">
        <f t="shared" si="10"/>
        <v/>
      </c>
      <c r="AI19" s="63" t="str">
        <f>IF(ISERROR(VLOOKUP($A19,#REF!,5,FALSE))=TRUE,"",VLOOKUP($A19,#REF!,26,FALSE)/(VLOOKUP($A19,#REF!,26,FALSE)+VLOOKUP($A19,#REF!,27,FALSE)))</f>
        <v/>
      </c>
      <c r="AJ19" s="63" t="str">
        <f>IF(ISERROR(VLOOKUP($A19,#REF!,5,FALSE))=TRUE,"",VLOOKUP($A19,#REF!,27,FALSE)/(VLOOKUP($A19,#REF!,26,FALSE)+VLOOKUP($A19,#REF!,27,FALSE)))</f>
        <v/>
      </c>
      <c r="AK19" s="29" t="str">
        <f t="shared" si="11"/>
        <v/>
      </c>
      <c r="AL19" s="62" t="str">
        <f>IF(ISERROR(VLOOKUP($A19,#REF!,5,FALSE))=TRUE,"",VLOOKUP($A19,#REF!,28,FALSE)/VLOOKUP($A19,#REF!,5,FALSE))</f>
        <v/>
      </c>
      <c r="AM19" s="62" t="str">
        <f>IF(ISERROR(VLOOKUP($A19,#REF!,5,FALSE))=TRUE,"",VLOOKUP($A19,#REF!,29,FALSE)/VLOOKUP($A19,#REF!,5,FALSE))</f>
        <v/>
      </c>
      <c r="AN19" s="12">
        <f t="shared" si="12"/>
        <v>0</v>
      </c>
      <c r="AO19" s="62" t="str">
        <f>IF(ISERROR(VLOOKUP($A19,#REF!,5,FALSE))=TRUE,"",VLOOKUP($A19,#REF!,22,FALSE)/VLOOKUP($A19,#REF!,5,FALSE))</f>
        <v/>
      </c>
      <c r="AP19" s="62" t="str">
        <f>IF(ISERROR(VLOOKUP($A19,#REF!,5,FALSE))=TRUE,"",VLOOKUP($A19,#REF!,23,FALSE)/VLOOKUP($A19,#REF!,5,FALSE))</f>
        <v/>
      </c>
      <c r="AQ19" s="12">
        <f t="shared" si="13"/>
        <v>0</v>
      </c>
      <c r="AR19" s="62" t="str">
        <f>IF(ISERROR(VLOOKUP($A19,#REF!,5,FALSE))=TRUE,"",VLOOKUP($A19,#REF!,23,FALSE)/VLOOKUP($A19,#REF!,25,FALSE))</f>
        <v/>
      </c>
      <c r="AS19" s="12" t="str">
        <f t="shared" si="14"/>
        <v/>
      </c>
      <c r="AT19" s="63" t="str">
        <f>IF(ISERROR(VLOOKUP($A19,#REF!,5,FALSE))=TRUE,"",VLOOKUP($A19,#REF!,22,FALSE)/(VLOOKUP($A19,#REF!,22,FALSE)+VLOOKUP($A19,#REF!,23,FALSE)))</f>
        <v/>
      </c>
      <c r="AU19" s="63" t="str">
        <f>IF(ISERROR(VLOOKUP($A19,#REF!,5,FALSE))=TRUE,"",VLOOKUP($A19,#REF!,23,FALSE)/(VLOOKUP($A19,#REF!,22,FALSE)+VLOOKUP($A19,#REF!,23,FALSE)))</f>
        <v/>
      </c>
      <c r="AV19" s="29" t="str">
        <f t="shared" si="15"/>
        <v/>
      </c>
      <c r="AW19" s="62" t="str">
        <f>IF(ISERROR(VLOOKUP($A19,#REF!,5,FALSE))=TRUE,"",VLOOKUP($A19,#REF!,24,FALSE)/VLOOKUP($A19,#REF!,5,FALSE))</f>
        <v/>
      </c>
      <c r="AX19" s="62" t="str">
        <f>IF(ISERROR(VLOOKUP($A19,#REF!,5,FALSE))=TRUE,"",VLOOKUP($A19,#REF!,25,FALSE)/VLOOKUP($A19,#REF!,5,FALSE))</f>
        <v/>
      </c>
      <c r="AY19" s="12">
        <f t="shared" si="16"/>
        <v>0</v>
      </c>
      <c r="AZ19" s="59" t="s">
        <v>67</v>
      </c>
      <c r="BB19" s="16"/>
      <c r="BC19" s="16"/>
      <c r="BD19" s="16"/>
      <c r="BE19" s="16"/>
      <c r="BF19" s="16"/>
      <c r="BG19" s="16"/>
      <c r="BH19" s="16"/>
      <c r="BI19" s="16"/>
      <c r="BJ19" s="16"/>
      <c r="BK19" s="16"/>
      <c r="BL19" s="16"/>
      <c r="BM19" s="16"/>
      <c r="BN19" s="16"/>
      <c r="BO19" s="16"/>
      <c r="BP19" s="16"/>
      <c r="BQ19" s="23"/>
      <c r="BR19" s="16"/>
      <c r="BS19" s="16"/>
      <c r="BT19" s="16"/>
      <c r="BU19" s="16"/>
      <c r="BV19" s="16"/>
      <c r="BW19" s="16"/>
      <c r="BX19" s="16"/>
      <c r="BY19" s="16"/>
      <c r="BZ19" s="16"/>
      <c r="CA19" s="16"/>
      <c r="CB19" s="16"/>
      <c r="CC19" s="16"/>
      <c r="CD19" s="16"/>
      <c r="CE19" s="16"/>
      <c r="CF19" s="16"/>
      <c r="CG19" s="16"/>
    </row>
    <row r="20" spans="1:85" x14ac:dyDescent="0.45">
      <c r="A20" s="31" t="str">
        <f>CONCATENATE(LEFT($B$3,2),"10")</f>
        <v>0110</v>
      </c>
      <c r="B20" s="30" t="str">
        <f>IF(ISERROR(VLOOKUP($A20,#REF!,4,FALSE))=TRUE,"",VLOOKUP($A20,#REF!,4,FALSE))</f>
        <v/>
      </c>
      <c r="C20" s="62" t="str">
        <f>IF(ISERROR(VLOOKUP($A20,#REF!,5,FALSE))=TRUE,"",VLOOKUP($A20,#REF!,14,FALSE)/VLOOKUP($A20,#REF!,5,FALSE))</f>
        <v/>
      </c>
      <c r="D20" s="62" t="str">
        <f>IF(ISERROR(VLOOKUP($A20,#REF!,5,FALSE))=TRUE,"",VLOOKUP($A20,#REF!,15,FALSE)/VLOOKUP($A20,#REF!,5,FALSE))</f>
        <v/>
      </c>
      <c r="E20" s="12">
        <f t="shared" si="0"/>
        <v>0</v>
      </c>
      <c r="F20" s="62" t="str">
        <f>IF(ISERROR(VLOOKUP($A20,#REF!,5,FALSE))=TRUE,"",VLOOKUP($A20,#REF!,15,FALSE)/VLOOKUP($A20,#REF!,7,FALSE))</f>
        <v/>
      </c>
      <c r="G20" s="12" t="str">
        <f t="shared" si="1"/>
        <v/>
      </c>
      <c r="H20" s="62" t="str">
        <f>IF(ISERROR(VLOOKUP($A20,#REF!,5,FALSE))=TRUE,"",VLOOKUP($A20,#REF!,15,FALSE)/VLOOKUP($A20,#REF!,9,FALSE))</f>
        <v/>
      </c>
      <c r="I20" s="12" t="str">
        <f t="shared" si="2"/>
        <v/>
      </c>
      <c r="J20" s="63" t="str">
        <f>IF(ISERROR(VLOOKUP($A20,#REF!,5,FALSE))=TRUE,"",VLOOKUP($A20,#REF!,14,FALSE)/(VLOOKUP($A20,#REF!,14,FALSE)+VLOOKUP($A20,#REF!,15,FALSE)))</f>
        <v/>
      </c>
      <c r="K20" s="63" t="str">
        <f>IF(ISERROR(VLOOKUP($A20,#REF!,5,FALSE))=TRUE,"",VLOOKUP($A20,#REF!,15,FALSE)/(VLOOKUP($A20,#REF!,14,FALSE)+VLOOKUP($A20,#REF!,15,FALSE)))</f>
        <v/>
      </c>
      <c r="L20" s="29" t="str">
        <f t="shared" si="3"/>
        <v/>
      </c>
      <c r="M20" s="62" t="str">
        <f>IF(ISERROR(VLOOKUP($A20,#REF!,5,FALSE))=TRUE,"",VLOOKUP($A20,#REF!,6,FALSE)/VLOOKUP($A20,#REF!,5,FALSE))</f>
        <v/>
      </c>
      <c r="N20" s="62" t="str">
        <f>IF(ISERROR(VLOOKUP($A20,#REF!,5,FALSE))=TRUE,"",VLOOKUP($A20,#REF!,7,FALSE)/VLOOKUP($A20,#REF!,5,FALSE))</f>
        <v/>
      </c>
      <c r="O20" s="12">
        <f t="shared" si="4"/>
        <v>0</v>
      </c>
      <c r="P20" s="62" t="str">
        <f>IF(ISERROR(VLOOKUP($A20,#REF!,5,FALSE))=TRUE,"",VLOOKUP($A20,#REF!,8,FALSE)/VLOOKUP($A20,#REF!,5,FALSE))</f>
        <v/>
      </c>
      <c r="Q20" s="62" t="str">
        <f>IF(ISERROR(VLOOKUP($A20,#REF!,5,FALSE))=TRUE,"",VLOOKUP($A20,#REF!,9,FALSE)/VLOOKUP($A20,#REF!,5,FALSE))</f>
        <v/>
      </c>
      <c r="R20" s="12">
        <f t="shared" si="5"/>
        <v>0</v>
      </c>
      <c r="S20" s="62" t="str">
        <f>IF(ISERROR(VLOOKUP($A20,#REF!,5,FALSE))=TRUE,"",VLOOKUP($A20,#REF!,18,FALSE)/VLOOKUP($A20,#REF!,5,FALSE))</f>
        <v/>
      </c>
      <c r="T20" s="62" t="str">
        <f>IF(ISERROR(VLOOKUP($A20,#REF!,5,FALSE))=TRUE,"",VLOOKUP($A20,#REF!,19,FALSE)/VLOOKUP($A20,#REF!,5,FALSE))</f>
        <v/>
      </c>
      <c r="U20" s="12">
        <f t="shared" si="6"/>
        <v>0</v>
      </c>
      <c r="V20" s="62" t="str">
        <f>IF(ISERROR(VLOOKUP($A20,#REF!,5,FALSE))=TRUE,"",VLOOKUP($A20,#REF!,19,FALSE)/VLOOKUP($A20,#REF!,21,FALSE))</f>
        <v/>
      </c>
      <c r="W20" s="12" t="str">
        <f t="shared" si="6"/>
        <v/>
      </c>
      <c r="X20" s="63" t="str">
        <f>IF(ISERROR(VLOOKUP($A20,#REF!,5,FALSE))=TRUE,"",VLOOKUP($A20,#REF!,18,FALSE)/(VLOOKUP($A20,#REF!,18,FALSE)+VLOOKUP($A20,#REF!,19,FALSE)))</f>
        <v/>
      </c>
      <c r="Y20" s="63" t="str">
        <f>IF(ISERROR(VLOOKUP($A20,#REF!,5,FALSE))=TRUE,"",VLOOKUP($A20,#REF!,19,FALSE)/(VLOOKUP($A20,#REF!,18,FALSE)+VLOOKUP($A20,#REF!,19,FALSE)))</f>
        <v/>
      </c>
      <c r="Z20" s="29" t="str">
        <f t="shared" si="7"/>
        <v/>
      </c>
      <c r="AA20" s="62" t="str">
        <f>IF(ISERROR(VLOOKUP($A20,#REF!,5,FALSE))=TRUE,"",VLOOKUP($A20,#REF!,20,FALSE)/VLOOKUP($A20,#REF!,5,FALSE))</f>
        <v/>
      </c>
      <c r="AB20" s="62" t="str">
        <f>IF(ISERROR(VLOOKUP($A20,#REF!,5,FALSE))=TRUE,"",VLOOKUP($A20,#REF!,21,FALSE)/VLOOKUP($A20,#REF!,5,FALSE))</f>
        <v/>
      </c>
      <c r="AC20" s="12">
        <f t="shared" si="8"/>
        <v>0</v>
      </c>
      <c r="AD20" s="62" t="str">
        <f>IF(ISERROR(VLOOKUP($A20,#REF!,5,FALSE))=TRUE,"",VLOOKUP($A20,#REF!,26,FALSE)/VLOOKUP($A20,#REF!,5,FALSE))</f>
        <v/>
      </c>
      <c r="AE20" s="62" t="str">
        <f>IF(ISERROR(VLOOKUP($A20,#REF!,5,FALSE))=TRUE,"",VLOOKUP($A20,#REF!,27,FALSE)/VLOOKUP($A20,#REF!,5,FALSE))</f>
        <v/>
      </c>
      <c r="AF20" s="12">
        <f t="shared" si="9"/>
        <v>0</v>
      </c>
      <c r="AG20" s="62" t="str">
        <f>IF(ISERROR(VLOOKUP($A20,#REF!,5,FALSE))=TRUE,"",VLOOKUP($A20,#REF!,27,FALSE)/VLOOKUP($A20,#REF!,29,FALSE))</f>
        <v/>
      </c>
      <c r="AH20" s="12" t="str">
        <f t="shared" si="10"/>
        <v/>
      </c>
      <c r="AI20" s="63" t="str">
        <f>IF(ISERROR(VLOOKUP($A20,#REF!,5,FALSE))=TRUE,"",VLOOKUP($A20,#REF!,26,FALSE)/(VLOOKUP($A20,#REF!,26,FALSE)+VLOOKUP($A20,#REF!,27,FALSE)))</f>
        <v/>
      </c>
      <c r="AJ20" s="63" t="str">
        <f>IF(ISERROR(VLOOKUP($A20,#REF!,5,FALSE))=TRUE,"",VLOOKUP($A20,#REF!,27,FALSE)/(VLOOKUP($A20,#REF!,26,FALSE)+VLOOKUP($A20,#REF!,27,FALSE)))</f>
        <v/>
      </c>
      <c r="AK20" s="29" t="str">
        <f t="shared" si="11"/>
        <v/>
      </c>
      <c r="AL20" s="62" t="str">
        <f>IF(ISERROR(VLOOKUP($A20,#REF!,5,FALSE))=TRUE,"",VLOOKUP($A20,#REF!,28,FALSE)/VLOOKUP($A20,#REF!,5,FALSE))</f>
        <v/>
      </c>
      <c r="AM20" s="62" t="str">
        <f>IF(ISERROR(VLOOKUP($A20,#REF!,5,FALSE))=TRUE,"",VLOOKUP($A20,#REF!,29,FALSE)/VLOOKUP($A20,#REF!,5,FALSE))</f>
        <v/>
      </c>
      <c r="AN20" s="12">
        <f t="shared" si="12"/>
        <v>0</v>
      </c>
      <c r="AO20" s="62" t="str">
        <f>IF(ISERROR(VLOOKUP($A20,#REF!,5,FALSE))=TRUE,"",VLOOKUP($A20,#REF!,22,FALSE)/VLOOKUP($A20,#REF!,5,FALSE))</f>
        <v/>
      </c>
      <c r="AP20" s="62" t="str">
        <f>IF(ISERROR(VLOOKUP($A20,#REF!,5,FALSE))=TRUE,"",VLOOKUP($A20,#REF!,23,FALSE)/VLOOKUP($A20,#REF!,5,FALSE))</f>
        <v/>
      </c>
      <c r="AQ20" s="12">
        <f t="shared" si="13"/>
        <v>0</v>
      </c>
      <c r="AR20" s="62" t="str">
        <f>IF(ISERROR(VLOOKUP($A20,#REF!,5,FALSE))=TRUE,"",VLOOKUP($A20,#REF!,23,FALSE)/VLOOKUP($A20,#REF!,25,FALSE))</f>
        <v/>
      </c>
      <c r="AS20" s="12" t="str">
        <f t="shared" si="14"/>
        <v/>
      </c>
      <c r="AT20" s="63" t="str">
        <f>IF(ISERROR(VLOOKUP($A20,#REF!,5,FALSE))=TRUE,"",VLOOKUP($A20,#REF!,22,FALSE)/(VLOOKUP($A20,#REF!,22,FALSE)+VLOOKUP($A20,#REF!,23,FALSE)))</f>
        <v/>
      </c>
      <c r="AU20" s="63" t="str">
        <f>IF(ISERROR(VLOOKUP($A20,#REF!,5,FALSE))=TRUE,"",VLOOKUP($A20,#REF!,23,FALSE)/(VLOOKUP($A20,#REF!,22,FALSE)+VLOOKUP($A20,#REF!,23,FALSE)))</f>
        <v/>
      </c>
      <c r="AV20" s="29" t="str">
        <f t="shared" si="15"/>
        <v/>
      </c>
      <c r="AW20" s="62" t="str">
        <f>IF(ISERROR(VLOOKUP($A20,#REF!,5,FALSE))=TRUE,"",VLOOKUP($A20,#REF!,24,FALSE)/VLOOKUP($A20,#REF!,5,FALSE))</f>
        <v/>
      </c>
      <c r="AX20" s="62" t="str">
        <f>IF(ISERROR(VLOOKUP($A20,#REF!,5,FALSE))=TRUE,"",VLOOKUP($A20,#REF!,25,FALSE)/VLOOKUP($A20,#REF!,5,FALSE))</f>
        <v/>
      </c>
      <c r="AY20" s="12">
        <f t="shared" si="16"/>
        <v>0</v>
      </c>
      <c r="AZ20" s="59" t="s">
        <v>68</v>
      </c>
      <c r="BB20" s="16"/>
      <c r="BC20" s="16"/>
      <c r="BD20" s="16"/>
      <c r="BE20" s="16"/>
      <c r="BF20" s="16"/>
      <c r="BG20" s="16"/>
      <c r="BH20" s="16"/>
      <c r="BI20" s="16"/>
      <c r="BJ20" s="16"/>
      <c r="BK20" s="16"/>
      <c r="BL20" s="16"/>
      <c r="BM20" s="16"/>
      <c r="BN20" s="16"/>
      <c r="BO20" s="16"/>
      <c r="BP20" s="16"/>
      <c r="BQ20" s="23"/>
      <c r="BR20" s="16"/>
      <c r="BS20" s="16"/>
      <c r="BT20" s="16"/>
      <c r="BU20" s="16"/>
      <c r="BV20" s="16"/>
      <c r="BW20" s="16"/>
      <c r="BX20" s="16"/>
      <c r="BY20" s="16"/>
      <c r="BZ20" s="16"/>
      <c r="CA20" s="16"/>
      <c r="CB20" s="16"/>
      <c r="CC20" s="16"/>
      <c r="CD20" s="16"/>
      <c r="CE20" s="16"/>
      <c r="CF20" s="16"/>
      <c r="CG20" s="16"/>
    </row>
    <row r="21" spans="1:85" x14ac:dyDescent="0.45">
      <c r="A21" s="31" t="str">
        <f>CONCATENATE(LEFT($B$3,2),"11")</f>
        <v>0111</v>
      </c>
      <c r="B21" s="30" t="str">
        <f>IF(ISERROR(VLOOKUP($A21,#REF!,4,FALSE))=TRUE,"",VLOOKUP($A21,#REF!,4,FALSE))</f>
        <v/>
      </c>
      <c r="C21" s="62" t="str">
        <f>IF(ISERROR(VLOOKUP($A21,#REF!,5,FALSE))=TRUE,"",VLOOKUP($A21,#REF!,14,FALSE)/VLOOKUP($A21,#REF!,5,FALSE))</f>
        <v/>
      </c>
      <c r="D21" s="62" t="str">
        <f>IF(ISERROR(VLOOKUP($A21,#REF!,5,FALSE))=TRUE,"",VLOOKUP($A21,#REF!,15,FALSE)/VLOOKUP($A21,#REF!,5,FALSE))</f>
        <v/>
      </c>
      <c r="E21" s="12">
        <f t="shared" si="0"/>
        <v>0</v>
      </c>
      <c r="F21" s="62" t="str">
        <f>IF(ISERROR(VLOOKUP($A21,#REF!,5,FALSE))=TRUE,"",VLOOKUP($A21,#REF!,15,FALSE)/VLOOKUP($A21,#REF!,7,FALSE))</f>
        <v/>
      </c>
      <c r="G21" s="12" t="str">
        <f t="shared" si="1"/>
        <v/>
      </c>
      <c r="H21" s="62" t="str">
        <f>IF(ISERROR(VLOOKUP($A21,#REF!,5,FALSE))=TRUE,"",VLOOKUP($A21,#REF!,15,FALSE)/VLOOKUP($A21,#REF!,9,FALSE))</f>
        <v/>
      </c>
      <c r="I21" s="12" t="str">
        <f t="shared" si="2"/>
        <v/>
      </c>
      <c r="J21" s="63" t="str">
        <f>IF(ISERROR(VLOOKUP($A21,#REF!,5,FALSE))=TRUE,"",VLOOKUP($A21,#REF!,14,FALSE)/(VLOOKUP($A21,#REF!,14,FALSE)+VLOOKUP($A21,#REF!,15,FALSE)))</f>
        <v/>
      </c>
      <c r="K21" s="63" t="str">
        <f>IF(ISERROR(VLOOKUP($A21,#REF!,5,FALSE))=TRUE,"",VLOOKUP($A21,#REF!,15,FALSE)/(VLOOKUP($A21,#REF!,14,FALSE)+VLOOKUP($A21,#REF!,15,FALSE)))</f>
        <v/>
      </c>
      <c r="L21" s="29" t="str">
        <f t="shared" si="3"/>
        <v/>
      </c>
      <c r="M21" s="62" t="str">
        <f>IF(ISERROR(VLOOKUP($A21,#REF!,5,FALSE))=TRUE,"",VLOOKUP($A21,#REF!,6,FALSE)/VLOOKUP($A21,#REF!,5,FALSE))</f>
        <v/>
      </c>
      <c r="N21" s="62" t="str">
        <f>IF(ISERROR(VLOOKUP($A21,#REF!,5,FALSE))=TRUE,"",VLOOKUP($A21,#REF!,7,FALSE)/VLOOKUP($A21,#REF!,5,FALSE))</f>
        <v/>
      </c>
      <c r="O21" s="12">
        <f t="shared" si="4"/>
        <v>0</v>
      </c>
      <c r="P21" s="62" t="str">
        <f>IF(ISERROR(VLOOKUP($A21,#REF!,5,FALSE))=TRUE,"",VLOOKUP($A21,#REF!,8,FALSE)/VLOOKUP($A21,#REF!,5,FALSE))</f>
        <v/>
      </c>
      <c r="Q21" s="62" t="str">
        <f>IF(ISERROR(VLOOKUP($A21,#REF!,5,FALSE))=TRUE,"",VLOOKUP($A21,#REF!,9,FALSE)/VLOOKUP($A21,#REF!,5,FALSE))</f>
        <v/>
      </c>
      <c r="R21" s="12">
        <f t="shared" si="5"/>
        <v>0</v>
      </c>
      <c r="S21" s="62" t="str">
        <f>IF(ISERROR(VLOOKUP($A21,#REF!,5,FALSE))=TRUE,"",VLOOKUP($A21,#REF!,18,FALSE)/VLOOKUP($A21,#REF!,5,FALSE))</f>
        <v/>
      </c>
      <c r="T21" s="62" t="str">
        <f>IF(ISERROR(VLOOKUP($A21,#REF!,5,FALSE))=TRUE,"",VLOOKUP($A21,#REF!,19,FALSE)/VLOOKUP($A21,#REF!,5,FALSE))</f>
        <v/>
      </c>
      <c r="U21" s="12">
        <f t="shared" si="6"/>
        <v>0</v>
      </c>
      <c r="V21" s="62" t="str">
        <f>IF(ISERROR(VLOOKUP($A21,#REF!,5,FALSE))=TRUE,"",VLOOKUP($A21,#REF!,19,FALSE)/VLOOKUP($A21,#REF!,21,FALSE))</f>
        <v/>
      </c>
      <c r="W21" s="12" t="str">
        <f t="shared" si="6"/>
        <v/>
      </c>
      <c r="X21" s="63" t="str">
        <f>IF(ISERROR(VLOOKUP($A21,#REF!,5,FALSE))=TRUE,"",VLOOKUP($A21,#REF!,18,FALSE)/(VLOOKUP($A21,#REF!,18,FALSE)+VLOOKUP($A21,#REF!,19,FALSE)))</f>
        <v/>
      </c>
      <c r="Y21" s="63" t="str">
        <f>IF(ISERROR(VLOOKUP($A21,#REF!,5,FALSE))=TRUE,"",VLOOKUP($A21,#REF!,19,FALSE)/(VLOOKUP($A21,#REF!,18,FALSE)+VLOOKUP($A21,#REF!,19,FALSE)))</f>
        <v/>
      </c>
      <c r="Z21" s="29" t="str">
        <f t="shared" si="7"/>
        <v/>
      </c>
      <c r="AA21" s="62" t="str">
        <f>IF(ISERROR(VLOOKUP($A21,#REF!,5,FALSE))=TRUE,"",VLOOKUP($A21,#REF!,20,FALSE)/VLOOKUP($A21,#REF!,5,FALSE))</f>
        <v/>
      </c>
      <c r="AB21" s="62" t="str">
        <f>IF(ISERROR(VLOOKUP($A21,#REF!,5,FALSE))=TRUE,"",VLOOKUP($A21,#REF!,21,FALSE)/VLOOKUP($A21,#REF!,5,FALSE))</f>
        <v/>
      </c>
      <c r="AC21" s="12">
        <f t="shared" si="8"/>
        <v>0</v>
      </c>
      <c r="AD21" s="62" t="str">
        <f>IF(ISERROR(VLOOKUP($A21,#REF!,5,FALSE))=TRUE,"",VLOOKUP($A21,#REF!,26,FALSE)/VLOOKUP($A21,#REF!,5,FALSE))</f>
        <v/>
      </c>
      <c r="AE21" s="62" t="str">
        <f>IF(ISERROR(VLOOKUP($A21,#REF!,5,FALSE))=TRUE,"",VLOOKUP($A21,#REF!,27,FALSE)/VLOOKUP($A21,#REF!,5,FALSE))</f>
        <v/>
      </c>
      <c r="AF21" s="12">
        <f t="shared" si="9"/>
        <v>0</v>
      </c>
      <c r="AG21" s="62" t="str">
        <f>IF(ISERROR(VLOOKUP($A21,#REF!,5,FALSE))=TRUE,"",VLOOKUP($A21,#REF!,27,FALSE)/VLOOKUP($A21,#REF!,29,FALSE))</f>
        <v/>
      </c>
      <c r="AH21" s="12" t="str">
        <f t="shared" si="10"/>
        <v/>
      </c>
      <c r="AI21" s="63" t="str">
        <f>IF(ISERROR(VLOOKUP($A21,#REF!,5,FALSE))=TRUE,"",VLOOKUP($A21,#REF!,26,FALSE)/(VLOOKUP($A21,#REF!,26,FALSE)+VLOOKUP($A21,#REF!,27,FALSE)))</f>
        <v/>
      </c>
      <c r="AJ21" s="63" t="str">
        <f>IF(ISERROR(VLOOKUP($A21,#REF!,5,FALSE))=TRUE,"",VLOOKUP($A21,#REF!,27,FALSE)/(VLOOKUP($A21,#REF!,26,FALSE)+VLOOKUP($A21,#REF!,27,FALSE)))</f>
        <v/>
      </c>
      <c r="AK21" s="29" t="str">
        <f t="shared" si="11"/>
        <v/>
      </c>
      <c r="AL21" s="62" t="str">
        <f>IF(ISERROR(VLOOKUP($A21,#REF!,5,FALSE))=TRUE,"",VLOOKUP($A21,#REF!,28,FALSE)/VLOOKUP($A21,#REF!,5,FALSE))</f>
        <v/>
      </c>
      <c r="AM21" s="62" t="str">
        <f>IF(ISERROR(VLOOKUP($A21,#REF!,5,FALSE))=TRUE,"",VLOOKUP($A21,#REF!,29,FALSE)/VLOOKUP($A21,#REF!,5,FALSE))</f>
        <v/>
      </c>
      <c r="AN21" s="12">
        <f t="shared" si="12"/>
        <v>0</v>
      </c>
      <c r="AO21" s="62" t="str">
        <f>IF(ISERROR(VLOOKUP($A21,#REF!,5,FALSE))=TRUE,"",VLOOKUP($A21,#REF!,22,FALSE)/VLOOKUP($A21,#REF!,5,FALSE))</f>
        <v/>
      </c>
      <c r="AP21" s="62" t="str">
        <f>IF(ISERROR(VLOOKUP($A21,#REF!,5,FALSE))=TRUE,"",VLOOKUP($A21,#REF!,23,FALSE)/VLOOKUP($A21,#REF!,5,FALSE))</f>
        <v/>
      </c>
      <c r="AQ21" s="12">
        <f t="shared" si="13"/>
        <v>0</v>
      </c>
      <c r="AR21" s="62" t="str">
        <f>IF(ISERROR(VLOOKUP($A21,#REF!,5,FALSE))=TRUE,"",VLOOKUP($A21,#REF!,23,FALSE)/VLOOKUP($A21,#REF!,25,FALSE))</f>
        <v/>
      </c>
      <c r="AS21" s="12" t="str">
        <f t="shared" si="14"/>
        <v/>
      </c>
      <c r="AT21" s="63" t="str">
        <f>IF(ISERROR(VLOOKUP($A21,#REF!,5,FALSE))=TRUE,"",VLOOKUP($A21,#REF!,22,FALSE)/(VLOOKUP($A21,#REF!,22,FALSE)+VLOOKUP($A21,#REF!,23,FALSE)))</f>
        <v/>
      </c>
      <c r="AU21" s="63" t="str">
        <f>IF(ISERROR(VLOOKUP($A21,#REF!,5,FALSE))=TRUE,"",VLOOKUP($A21,#REF!,23,FALSE)/(VLOOKUP($A21,#REF!,22,FALSE)+VLOOKUP($A21,#REF!,23,FALSE)))</f>
        <v/>
      </c>
      <c r="AV21" s="29" t="str">
        <f t="shared" si="15"/>
        <v/>
      </c>
      <c r="AW21" s="62" t="str">
        <f>IF(ISERROR(VLOOKUP($A21,#REF!,5,FALSE))=TRUE,"",VLOOKUP($A21,#REF!,24,FALSE)/VLOOKUP($A21,#REF!,5,FALSE))</f>
        <v/>
      </c>
      <c r="AX21" s="62" t="str">
        <f>IF(ISERROR(VLOOKUP($A21,#REF!,5,FALSE))=TRUE,"",VLOOKUP($A21,#REF!,25,FALSE)/VLOOKUP($A21,#REF!,5,FALSE))</f>
        <v/>
      </c>
      <c r="AY21" s="12">
        <f t="shared" si="16"/>
        <v>0</v>
      </c>
      <c r="AZ21" s="59" t="s">
        <v>69</v>
      </c>
      <c r="BB21" s="16"/>
      <c r="BC21" s="16"/>
      <c r="BD21" s="16"/>
      <c r="BE21" s="16"/>
      <c r="BF21" s="16"/>
      <c r="BG21" s="16"/>
      <c r="BH21" s="16"/>
      <c r="BI21" s="16"/>
      <c r="BJ21" s="16"/>
      <c r="BK21" s="16"/>
      <c r="BL21" s="16"/>
      <c r="BM21" s="16"/>
      <c r="BN21" s="16"/>
      <c r="BO21" s="16"/>
      <c r="BP21" s="16"/>
      <c r="BQ21" s="23"/>
      <c r="BR21" s="16"/>
      <c r="BS21" s="16"/>
      <c r="BT21" s="16"/>
      <c r="BU21" s="16"/>
      <c r="BV21" s="16"/>
      <c r="BW21" s="16"/>
      <c r="BX21" s="16"/>
      <c r="BY21" s="16"/>
      <c r="BZ21" s="16"/>
      <c r="CA21" s="16"/>
      <c r="CB21" s="16"/>
      <c r="CC21" s="16"/>
      <c r="CD21" s="16"/>
      <c r="CE21" s="16"/>
      <c r="CF21" s="16"/>
      <c r="CG21" s="16"/>
    </row>
    <row r="22" spans="1:85" x14ac:dyDescent="0.45">
      <c r="A22" s="31" t="str">
        <f>CONCATENATE(LEFT($B$3,2),"12")</f>
        <v>0112</v>
      </c>
      <c r="B22" s="30" t="str">
        <f>IF(ISERROR(VLOOKUP($A22,#REF!,4,FALSE))=TRUE,"",VLOOKUP($A22,#REF!,4,FALSE))</f>
        <v/>
      </c>
      <c r="C22" s="62" t="str">
        <f>IF(ISERROR(VLOOKUP($A22,#REF!,5,FALSE))=TRUE,"",VLOOKUP($A22,#REF!,14,FALSE)/VLOOKUP($A22,#REF!,5,FALSE))</f>
        <v/>
      </c>
      <c r="D22" s="62" t="str">
        <f>IF(ISERROR(VLOOKUP($A22,#REF!,5,FALSE))=TRUE,"",VLOOKUP($A22,#REF!,15,FALSE)/VLOOKUP($A22,#REF!,5,FALSE))</f>
        <v/>
      </c>
      <c r="E22" s="12">
        <f t="shared" si="0"/>
        <v>0</v>
      </c>
      <c r="F22" s="62" t="str">
        <f>IF(ISERROR(VLOOKUP($A22,#REF!,5,FALSE))=TRUE,"",VLOOKUP($A22,#REF!,15,FALSE)/VLOOKUP($A22,#REF!,7,FALSE))</f>
        <v/>
      </c>
      <c r="G22" s="12" t="str">
        <f t="shared" si="1"/>
        <v/>
      </c>
      <c r="H22" s="62" t="str">
        <f>IF(ISERROR(VLOOKUP($A22,#REF!,5,FALSE))=TRUE,"",VLOOKUP($A22,#REF!,15,FALSE)/VLOOKUP($A22,#REF!,9,FALSE))</f>
        <v/>
      </c>
      <c r="I22" s="12" t="str">
        <f t="shared" si="2"/>
        <v/>
      </c>
      <c r="J22" s="63" t="str">
        <f>IF(ISERROR(VLOOKUP($A22,#REF!,5,FALSE))=TRUE,"",VLOOKUP($A22,#REF!,14,FALSE)/(VLOOKUP($A22,#REF!,14,FALSE)+VLOOKUP($A22,#REF!,15,FALSE)))</f>
        <v/>
      </c>
      <c r="K22" s="63" t="str">
        <f>IF(ISERROR(VLOOKUP($A22,#REF!,5,FALSE))=TRUE,"",VLOOKUP($A22,#REF!,15,FALSE)/(VLOOKUP($A22,#REF!,14,FALSE)+VLOOKUP($A22,#REF!,15,FALSE)))</f>
        <v/>
      </c>
      <c r="L22" s="29" t="str">
        <f t="shared" si="3"/>
        <v/>
      </c>
      <c r="M22" s="62" t="str">
        <f>IF(ISERROR(VLOOKUP($A22,#REF!,5,FALSE))=TRUE,"",VLOOKUP($A22,#REF!,6,FALSE)/VLOOKUP($A22,#REF!,5,FALSE))</f>
        <v/>
      </c>
      <c r="N22" s="62" t="str">
        <f>IF(ISERROR(VLOOKUP($A22,#REF!,5,FALSE))=TRUE,"",VLOOKUP($A22,#REF!,7,FALSE)/VLOOKUP($A22,#REF!,5,FALSE))</f>
        <v/>
      </c>
      <c r="O22" s="12">
        <f t="shared" si="4"/>
        <v>0</v>
      </c>
      <c r="P22" s="62" t="str">
        <f>IF(ISERROR(VLOOKUP($A22,#REF!,5,FALSE))=TRUE,"",VLOOKUP($A22,#REF!,8,FALSE)/VLOOKUP($A22,#REF!,5,FALSE))</f>
        <v/>
      </c>
      <c r="Q22" s="62" t="str">
        <f>IF(ISERROR(VLOOKUP($A22,#REF!,5,FALSE))=TRUE,"",VLOOKUP($A22,#REF!,9,FALSE)/VLOOKUP($A22,#REF!,5,FALSE))</f>
        <v/>
      </c>
      <c r="R22" s="12">
        <f t="shared" si="5"/>
        <v>0</v>
      </c>
      <c r="S22" s="62" t="str">
        <f>IF(ISERROR(VLOOKUP($A22,#REF!,5,FALSE))=TRUE,"",VLOOKUP($A22,#REF!,18,FALSE)/VLOOKUP($A22,#REF!,5,FALSE))</f>
        <v/>
      </c>
      <c r="T22" s="62" t="str">
        <f>IF(ISERROR(VLOOKUP($A22,#REF!,5,FALSE))=TRUE,"",VLOOKUP($A22,#REF!,19,FALSE)/VLOOKUP($A22,#REF!,5,FALSE))</f>
        <v/>
      </c>
      <c r="U22" s="12">
        <f t="shared" si="6"/>
        <v>0</v>
      </c>
      <c r="V22" s="62" t="str">
        <f>IF(ISERROR(VLOOKUP($A22,#REF!,5,FALSE))=TRUE,"",VLOOKUP($A22,#REF!,19,FALSE)/VLOOKUP($A22,#REF!,21,FALSE))</f>
        <v/>
      </c>
      <c r="W22" s="12" t="str">
        <f t="shared" si="6"/>
        <v/>
      </c>
      <c r="X22" s="63" t="str">
        <f>IF(ISERROR(VLOOKUP($A22,#REF!,5,FALSE))=TRUE,"",VLOOKUP($A22,#REF!,18,FALSE)/(VLOOKUP($A22,#REF!,18,FALSE)+VLOOKUP($A22,#REF!,19,FALSE)))</f>
        <v/>
      </c>
      <c r="Y22" s="63" t="str">
        <f>IF(ISERROR(VLOOKUP($A22,#REF!,5,FALSE))=TRUE,"",VLOOKUP($A22,#REF!,19,FALSE)/(VLOOKUP($A22,#REF!,18,FALSE)+VLOOKUP($A22,#REF!,19,FALSE)))</f>
        <v/>
      </c>
      <c r="Z22" s="29" t="str">
        <f t="shared" si="7"/>
        <v/>
      </c>
      <c r="AA22" s="62" t="str">
        <f>IF(ISERROR(VLOOKUP($A22,#REF!,5,FALSE))=TRUE,"",VLOOKUP($A22,#REF!,20,FALSE)/VLOOKUP($A22,#REF!,5,FALSE))</f>
        <v/>
      </c>
      <c r="AB22" s="62" t="str">
        <f>IF(ISERROR(VLOOKUP($A22,#REF!,5,FALSE))=TRUE,"",VLOOKUP($A22,#REF!,21,FALSE)/VLOOKUP($A22,#REF!,5,FALSE))</f>
        <v/>
      </c>
      <c r="AC22" s="12">
        <f t="shared" si="8"/>
        <v>0</v>
      </c>
      <c r="AD22" s="62" t="str">
        <f>IF(ISERROR(VLOOKUP($A22,#REF!,5,FALSE))=TRUE,"",VLOOKUP($A22,#REF!,26,FALSE)/VLOOKUP($A22,#REF!,5,FALSE))</f>
        <v/>
      </c>
      <c r="AE22" s="62" t="str">
        <f>IF(ISERROR(VLOOKUP($A22,#REF!,5,FALSE))=TRUE,"",VLOOKUP($A22,#REF!,27,FALSE)/VLOOKUP($A22,#REF!,5,FALSE))</f>
        <v/>
      </c>
      <c r="AF22" s="12">
        <f t="shared" si="9"/>
        <v>0</v>
      </c>
      <c r="AG22" s="62" t="str">
        <f>IF(ISERROR(VLOOKUP($A22,#REF!,5,FALSE))=TRUE,"",VLOOKUP($A22,#REF!,27,FALSE)/VLOOKUP($A22,#REF!,29,FALSE))</f>
        <v/>
      </c>
      <c r="AH22" s="12" t="str">
        <f t="shared" si="10"/>
        <v/>
      </c>
      <c r="AI22" s="63" t="str">
        <f>IF(ISERROR(VLOOKUP($A22,#REF!,5,FALSE))=TRUE,"",VLOOKUP($A22,#REF!,26,FALSE)/(VLOOKUP($A22,#REF!,26,FALSE)+VLOOKUP($A22,#REF!,27,FALSE)))</f>
        <v/>
      </c>
      <c r="AJ22" s="63" t="str">
        <f>IF(ISERROR(VLOOKUP($A22,#REF!,5,FALSE))=TRUE,"",VLOOKUP($A22,#REF!,27,FALSE)/(VLOOKUP($A22,#REF!,26,FALSE)+VLOOKUP($A22,#REF!,27,FALSE)))</f>
        <v/>
      </c>
      <c r="AK22" s="29" t="str">
        <f t="shared" si="11"/>
        <v/>
      </c>
      <c r="AL22" s="62" t="str">
        <f>IF(ISERROR(VLOOKUP($A22,#REF!,5,FALSE))=TRUE,"",VLOOKUP($A22,#REF!,28,FALSE)/VLOOKUP($A22,#REF!,5,FALSE))</f>
        <v/>
      </c>
      <c r="AM22" s="62" t="str">
        <f>IF(ISERROR(VLOOKUP($A22,#REF!,5,FALSE))=TRUE,"",VLOOKUP($A22,#REF!,29,FALSE)/VLOOKUP($A22,#REF!,5,FALSE))</f>
        <v/>
      </c>
      <c r="AN22" s="12">
        <f t="shared" si="12"/>
        <v>0</v>
      </c>
      <c r="AO22" s="62" t="str">
        <f>IF(ISERROR(VLOOKUP($A22,#REF!,5,FALSE))=TRUE,"",VLOOKUP($A22,#REF!,22,FALSE)/VLOOKUP($A22,#REF!,5,FALSE))</f>
        <v/>
      </c>
      <c r="AP22" s="62" t="str">
        <f>IF(ISERROR(VLOOKUP($A22,#REF!,5,FALSE))=TRUE,"",VLOOKUP($A22,#REF!,23,FALSE)/VLOOKUP($A22,#REF!,5,FALSE))</f>
        <v/>
      </c>
      <c r="AQ22" s="12">
        <f t="shared" si="13"/>
        <v>0</v>
      </c>
      <c r="AR22" s="62" t="str">
        <f>IF(ISERROR(VLOOKUP($A22,#REF!,5,FALSE))=TRUE,"",VLOOKUP($A22,#REF!,23,FALSE)/VLOOKUP($A22,#REF!,25,FALSE))</f>
        <v/>
      </c>
      <c r="AS22" s="12" t="str">
        <f t="shared" si="14"/>
        <v/>
      </c>
      <c r="AT22" s="63" t="str">
        <f>IF(ISERROR(VLOOKUP($A22,#REF!,5,FALSE))=TRUE,"",VLOOKUP($A22,#REF!,22,FALSE)/(VLOOKUP($A22,#REF!,22,FALSE)+VLOOKUP($A22,#REF!,23,FALSE)))</f>
        <v/>
      </c>
      <c r="AU22" s="63" t="str">
        <f>IF(ISERROR(VLOOKUP($A22,#REF!,5,FALSE))=TRUE,"",VLOOKUP($A22,#REF!,23,FALSE)/(VLOOKUP($A22,#REF!,22,FALSE)+VLOOKUP($A22,#REF!,23,FALSE)))</f>
        <v/>
      </c>
      <c r="AV22" s="29" t="str">
        <f t="shared" si="15"/>
        <v/>
      </c>
      <c r="AW22" s="62" t="str">
        <f>IF(ISERROR(VLOOKUP($A22,#REF!,5,FALSE))=TRUE,"",VLOOKUP($A22,#REF!,24,FALSE)/VLOOKUP($A22,#REF!,5,FALSE))</f>
        <v/>
      </c>
      <c r="AX22" s="62" t="str">
        <f>IF(ISERROR(VLOOKUP($A22,#REF!,5,FALSE))=TRUE,"",VLOOKUP($A22,#REF!,25,FALSE)/VLOOKUP($A22,#REF!,5,FALSE))</f>
        <v/>
      </c>
      <c r="AY22" s="12">
        <f t="shared" si="16"/>
        <v>0</v>
      </c>
      <c r="AZ22" s="59" t="s">
        <v>70</v>
      </c>
      <c r="BB22" s="16"/>
      <c r="BC22" s="16"/>
      <c r="BD22" s="16"/>
      <c r="BE22" s="16"/>
      <c r="BF22" s="16"/>
      <c r="BG22" s="16"/>
      <c r="BH22" s="16"/>
      <c r="BI22" s="16"/>
      <c r="BJ22" s="16"/>
      <c r="BK22" s="16"/>
      <c r="BL22" s="16"/>
      <c r="BM22" s="16"/>
      <c r="BN22" s="16"/>
      <c r="BO22" s="16"/>
      <c r="BP22" s="16"/>
      <c r="BQ22" s="23"/>
      <c r="BR22" s="16"/>
      <c r="BS22" s="16"/>
      <c r="BT22" s="16"/>
      <c r="BU22" s="16"/>
      <c r="BV22" s="16"/>
      <c r="BW22" s="16"/>
      <c r="BX22" s="16"/>
      <c r="BY22" s="16"/>
      <c r="BZ22" s="16"/>
      <c r="CA22" s="16"/>
      <c r="CB22" s="16"/>
      <c r="CC22" s="16"/>
      <c r="CD22" s="16"/>
      <c r="CE22" s="16"/>
      <c r="CF22" s="16"/>
      <c r="CG22" s="16"/>
    </row>
    <row r="23" spans="1:85" x14ac:dyDescent="0.45">
      <c r="A23" s="31" t="str">
        <f>CONCATENATE(LEFT($B$3,2),"13")</f>
        <v>0113</v>
      </c>
      <c r="B23" s="30" t="str">
        <f>IF(ISERROR(VLOOKUP($A23,#REF!,4,FALSE))=TRUE,"",VLOOKUP($A23,#REF!,4,FALSE))</f>
        <v/>
      </c>
      <c r="C23" s="62" t="str">
        <f>IF(ISERROR(VLOOKUP($A23,#REF!,5,FALSE))=TRUE,"",VLOOKUP($A23,#REF!,14,FALSE)/VLOOKUP($A23,#REF!,5,FALSE))</f>
        <v/>
      </c>
      <c r="D23" s="62" t="str">
        <f>IF(ISERROR(VLOOKUP($A23,#REF!,5,FALSE))=TRUE,"",VLOOKUP($A23,#REF!,15,FALSE)/VLOOKUP($A23,#REF!,5,FALSE))</f>
        <v/>
      </c>
      <c r="E23" s="12">
        <f t="shared" si="0"/>
        <v>0</v>
      </c>
      <c r="F23" s="62" t="str">
        <f>IF(ISERROR(VLOOKUP($A23,#REF!,5,FALSE))=TRUE,"",VLOOKUP($A23,#REF!,15,FALSE)/VLOOKUP($A23,#REF!,7,FALSE))</f>
        <v/>
      </c>
      <c r="G23" s="12" t="str">
        <f t="shared" si="1"/>
        <v/>
      </c>
      <c r="H23" s="62" t="str">
        <f>IF(ISERROR(VLOOKUP($A23,#REF!,5,FALSE))=TRUE,"",VLOOKUP($A23,#REF!,15,FALSE)/VLOOKUP($A23,#REF!,9,FALSE))</f>
        <v/>
      </c>
      <c r="I23" s="12" t="str">
        <f t="shared" si="2"/>
        <v/>
      </c>
      <c r="J23" s="63" t="str">
        <f>IF(ISERROR(VLOOKUP($A23,#REF!,5,FALSE))=TRUE,"",VLOOKUP($A23,#REF!,14,FALSE)/(VLOOKUP($A23,#REF!,14,FALSE)+VLOOKUP($A23,#REF!,15,FALSE)))</f>
        <v/>
      </c>
      <c r="K23" s="63" t="str">
        <f>IF(ISERROR(VLOOKUP($A23,#REF!,5,FALSE))=TRUE,"",VLOOKUP($A23,#REF!,15,FALSE)/(VLOOKUP($A23,#REF!,14,FALSE)+VLOOKUP($A23,#REF!,15,FALSE)))</f>
        <v/>
      </c>
      <c r="L23" s="29" t="str">
        <f t="shared" si="3"/>
        <v/>
      </c>
      <c r="M23" s="62" t="str">
        <f>IF(ISERROR(VLOOKUP($A23,#REF!,5,FALSE))=TRUE,"",VLOOKUP($A23,#REF!,6,FALSE)/VLOOKUP($A23,#REF!,5,FALSE))</f>
        <v/>
      </c>
      <c r="N23" s="62" t="str">
        <f>IF(ISERROR(VLOOKUP($A23,#REF!,5,FALSE))=TRUE,"",VLOOKUP($A23,#REF!,7,FALSE)/VLOOKUP($A23,#REF!,5,FALSE))</f>
        <v/>
      </c>
      <c r="O23" s="12">
        <f t="shared" si="4"/>
        <v>0</v>
      </c>
      <c r="P23" s="62" t="str">
        <f>IF(ISERROR(VLOOKUP($A23,#REF!,5,FALSE))=TRUE,"",VLOOKUP($A23,#REF!,8,FALSE)/VLOOKUP($A23,#REF!,5,FALSE))</f>
        <v/>
      </c>
      <c r="Q23" s="62" t="str">
        <f>IF(ISERROR(VLOOKUP($A23,#REF!,5,FALSE))=TRUE,"",VLOOKUP($A23,#REF!,9,FALSE)/VLOOKUP($A23,#REF!,5,FALSE))</f>
        <v/>
      </c>
      <c r="R23" s="12">
        <f t="shared" si="5"/>
        <v>0</v>
      </c>
      <c r="S23" s="62" t="str">
        <f>IF(ISERROR(VLOOKUP($A23,#REF!,5,FALSE))=TRUE,"",VLOOKUP($A23,#REF!,18,FALSE)/VLOOKUP($A23,#REF!,5,FALSE))</f>
        <v/>
      </c>
      <c r="T23" s="62" t="str">
        <f>IF(ISERROR(VLOOKUP($A23,#REF!,5,FALSE))=TRUE,"",VLOOKUP($A23,#REF!,19,FALSE)/VLOOKUP($A23,#REF!,5,FALSE))</f>
        <v/>
      </c>
      <c r="U23" s="12">
        <f t="shared" si="6"/>
        <v>0</v>
      </c>
      <c r="V23" s="62" t="str">
        <f>IF(ISERROR(VLOOKUP($A23,#REF!,5,FALSE))=TRUE,"",VLOOKUP($A23,#REF!,19,FALSE)/VLOOKUP($A23,#REF!,21,FALSE))</f>
        <v/>
      </c>
      <c r="W23" s="12" t="str">
        <f t="shared" si="6"/>
        <v/>
      </c>
      <c r="X23" s="63" t="str">
        <f>IF(ISERROR(VLOOKUP($A23,#REF!,5,FALSE))=TRUE,"",VLOOKUP($A23,#REF!,18,FALSE)/(VLOOKUP($A23,#REF!,18,FALSE)+VLOOKUP($A23,#REF!,19,FALSE)))</f>
        <v/>
      </c>
      <c r="Y23" s="63" t="str">
        <f>IF(ISERROR(VLOOKUP($A23,#REF!,5,FALSE))=TRUE,"",VLOOKUP($A23,#REF!,19,FALSE)/(VLOOKUP($A23,#REF!,18,FALSE)+VLOOKUP($A23,#REF!,19,FALSE)))</f>
        <v/>
      </c>
      <c r="Z23" s="29" t="str">
        <f t="shared" si="7"/>
        <v/>
      </c>
      <c r="AA23" s="62" t="str">
        <f>IF(ISERROR(VLOOKUP($A23,#REF!,5,FALSE))=TRUE,"",VLOOKUP($A23,#REF!,20,FALSE)/VLOOKUP($A23,#REF!,5,FALSE))</f>
        <v/>
      </c>
      <c r="AB23" s="62" t="str">
        <f>IF(ISERROR(VLOOKUP($A23,#REF!,5,FALSE))=TRUE,"",VLOOKUP($A23,#REF!,21,FALSE)/VLOOKUP($A23,#REF!,5,FALSE))</f>
        <v/>
      </c>
      <c r="AC23" s="12">
        <f t="shared" si="8"/>
        <v>0</v>
      </c>
      <c r="AD23" s="62" t="str">
        <f>IF(ISERROR(VLOOKUP($A23,#REF!,5,FALSE))=TRUE,"",VLOOKUP($A23,#REF!,26,FALSE)/VLOOKUP($A23,#REF!,5,FALSE))</f>
        <v/>
      </c>
      <c r="AE23" s="62" t="str">
        <f>IF(ISERROR(VLOOKUP($A23,#REF!,5,FALSE))=TRUE,"",VLOOKUP($A23,#REF!,27,FALSE)/VLOOKUP($A23,#REF!,5,FALSE))</f>
        <v/>
      </c>
      <c r="AF23" s="12">
        <f t="shared" si="9"/>
        <v>0</v>
      </c>
      <c r="AG23" s="62" t="str">
        <f>IF(ISERROR(VLOOKUP($A23,#REF!,5,FALSE))=TRUE,"",VLOOKUP($A23,#REF!,27,FALSE)/VLOOKUP($A23,#REF!,29,FALSE))</f>
        <v/>
      </c>
      <c r="AH23" s="12" t="str">
        <f t="shared" si="10"/>
        <v/>
      </c>
      <c r="AI23" s="63" t="str">
        <f>IF(ISERROR(VLOOKUP($A23,#REF!,5,FALSE))=TRUE,"",VLOOKUP($A23,#REF!,26,FALSE)/(VLOOKUP($A23,#REF!,26,FALSE)+VLOOKUP($A23,#REF!,27,FALSE)))</f>
        <v/>
      </c>
      <c r="AJ23" s="63" t="str">
        <f>IF(ISERROR(VLOOKUP($A23,#REF!,5,FALSE))=TRUE,"",VLOOKUP($A23,#REF!,27,FALSE)/(VLOOKUP($A23,#REF!,26,FALSE)+VLOOKUP($A23,#REF!,27,FALSE)))</f>
        <v/>
      </c>
      <c r="AK23" s="29" t="str">
        <f t="shared" si="11"/>
        <v/>
      </c>
      <c r="AL23" s="62" t="str">
        <f>IF(ISERROR(VLOOKUP($A23,#REF!,5,FALSE))=TRUE,"",VLOOKUP($A23,#REF!,28,FALSE)/VLOOKUP($A23,#REF!,5,FALSE))</f>
        <v/>
      </c>
      <c r="AM23" s="62" t="str">
        <f>IF(ISERROR(VLOOKUP($A23,#REF!,5,FALSE))=TRUE,"",VLOOKUP($A23,#REF!,29,FALSE)/VLOOKUP($A23,#REF!,5,FALSE))</f>
        <v/>
      </c>
      <c r="AN23" s="12">
        <f t="shared" si="12"/>
        <v>0</v>
      </c>
      <c r="AO23" s="62" t="str">
        <f>IF(ISERROR(VLOOKUP($A23,#REF!,5,FALSE))=TRUE,"",VLOOKUP($A23,#REF!,22,FALSE)/VLOOKUP($A23,#REF!,5,FALSE))</f>
        <v/>
      </c>
      <c r="AP23" s="62" t="str">
        <f>IF(ISERROR(VLOOKUP($A23,#REF!,5,FALSE))=TRUE,"",VLOOKUP($A23,#REF!,23,FALSE)/VLOOKUP($A23,#REF!,5,FALSE))</f>
        <v/>
      </c>
      <c r="AQ23" s="12">
        <f t="shared" si="13"/>
        <v>0</v>
      </c>
      <c r="AR23" s="62" t="str">
        <f>IF(ISERROR(VLOOKUP($A23,#REF!,5,FALSE))=TRUE,"",VLOOKUP($A23,#REF!,23,FALSE)/VLOOKUP($A23,#REF!,25,FALSE))</f>
        <v/>
      </c>
      <c r="AS23" s="12" t="str">
        <f t="shared" si="14"/>
        <v/>
      </c>
      <c r="AT23" s="63" t="str">
        <f>IF(ISERROR(VLOOKUP($A23,#REF!,5,FALSE))=TRUE,"",VLOOKUP($A23,#REF!,22,FALSE)/(VLOOKUP($A23,#REF!,22,FALSE)+VLOOKUP($A23,#REF!,23,FALSE)))</f>
        <v/>
      </c>
      <c r="AU23" s="63" t="str">
        <f>IF(ISERROR(VLOOKUP($A23,#REF!,5,FALSE))=TRUE,"",VLOOKUP($A23,#REF!,23,FALSE)/(VLOOKUP($A23,#REF!,22,FALSE)+VLOOKUP($A23,#REF!,23,FALSE)))</f>
        <v/>
      </c>
      <c r="AV23" s="29" t="str">
        <f t="shared" si="15"/>
        <v/>
      </c>
      <c r="AW23" s="62" t="str">
        <f>IF(ISERROR(VLOOKUP($A23,#REF!,5,FALSE))=TRUE,"",VLOOKUP($A23,#REF!,24,FALSE)/VLOOKUP($A23,#REF!,5,FALSE))</f>
        <v/>
      </c>
      <c r="AX23" s="62" t="str">
        <f>IF(ISERROR(VLOOKUP($A23,#REF!,5,FALSE))=TRUE,"",VLOOKUP($A23,#REF!,25,FALSE)/VLOOKUP($A23,#REF!,5,FALSE))</f>
        <v/>
      </c>
      <c r="AY23" s="12">
        <f t="shared" si="16"/>
        <v>0</v>
      </c>
      <c r="AZ23" s="59" t="s">
        <v>71</v>
      </c>
      <c r="BB23" s="16"/>
      <c r="BC23" s="16"/>
      <c r="BD23" s="16"/>
      <c r="BE23" s="16"/>
      <c r="BF23" s="16"/>
      <c r="BG23" s="16"/>
      <c r="BH23" s="16"/>
      <c r="BI23" s="16"/>
      <c r="BJ23" s="16"/>
      <c r="BK23" s="16"/>
      <c r="BL23" s="16"/>
      <c r="BM23" s="16"/>
      <c r="BN23" s="16"/>
      <c r="BO23" s="16"/>
      <c r="BP23" s="16"/>
      <c r="BQ23" s="23"/>
      <c r="BR23" s="16"/>
      <c r="BS23" s="16"/>
      <c r="BT23" s="16"/>
      <c r="BU23" s="16"/>
      <c r="BV23" s="16"/>
      <c r="BW23" s="16"/>
      <c r="BX23" s="16"/>
      <c r="BY23" s="16"/>
      <c r="BZ23" s="16"/>
      <c r="CA23" s="16"/>
      <c r="CB23" s="16"/>
      <c r="CC23" s="16"/>
      <c r="CD23" s="16"/>
      <c r="CE23" s="16"/>
      <c r="CF23" s="16"/>
      <c r="CG23" s="16"/>
    </row>
    <row r="24" spans="1:85" x14ac:dyDescent="0.45">
      <c r="A24" s="31" t="str">
        <f>CONCATENATE(LEFT($B$3,2),"14")</f>
        <v>0114</v>
      </c>
      <c r="B24" s="30" t="str">
        <f>IF(ISERROR(VLOOKUP($A24,#REF!,4,FALSE))=TRUE,"",VLOOKUP($A24,#REF!,4,FALSE))</f>
        <v/>
      </c>
      <c r="C24" s="62" t="str">
        <f>IF(ISERROR(VLOOKUP($A24,#REF!,5,FALSE))=TRUE,"",VLOOKUP($A24,#REF!,14,FALSE)/VLOOKUP($A24,#REF!,5,FALSE))</f>
        <v/>
      </c>
      <c r="D24" s="62" t="str">
        <f>IF(ISERROR(VLOOKUP($A24,#REF!,5,FALSE))=TRUE,"",VLOOKUP($A24,#REF!,15,FALSE)/VLOOKUP($A24,#REF!,5,FALSE))</f>
        <v/>
      </c>
      <c r="E24" s="12">
        <f t="shared" si="0"/>
        <v>0</v>
      </c>
      <c r="F24" s="62" t="str">
        <f>IF(ISERROR(VLOOKUP($A24,#REF!,5,FALSE))=TRUE,"",VLOOKUP($A24,#REF!,15,FALSE)/VLOOKUP($A24,#REF!,7,FALSE))</f>
        <v/>
      </c>
      <c r="G24" s="12" t="str">
        <f t="shared" si="1"/>
        <v/>
      </c>
      <c r="H24" s="62" t="str">
        <f>IF(ISERROR(VLOOKUP($A24,#REF!,5,FALSE))=TRUE,"",VLOOKUP($A24,#REF!,15,FALSE)/VLOOKUP($A24,#REF!,9,FALSE))</f>
        <v/>
      </c>
      <c r="I24" s="12" t="str">
        <f t="shared" si="2"/>
        <v/>
      </c>
      <c r="J24" s="63" t="str">
        <f>IF(ISERROR(VLOOKUP($A24,#REF!,5,FALSE))=TRUE,"",VLOOKUP($A24,#REF!,14,FALSE)/(VLOOKUP($A24,#REF!,14,FALSE)+VLOOKUP($A24,#REF!,15,FALSE)))</f>
        <v/>
      </c>
      <c r="K24" s="63" t="str">
        <f>IF(ISERROR(VLOOKUP($A24,#REF!,5,FALSE))=TRUE,"",VLOOKUP($A24,#REF!,15,FALSE)/(VLOOKUP($A24,#REF!,14,FALSE)+VLOOKUP($A24,#REF!,15,FALSE)))</f>
        <v/>
      </c>
      <c r="L24" s="29" t="str">
        <f t="shared" si="3"/>
        <v/>
      </c>
      <c r="M24" s="62" t="str">
        <f>IF(ISERROR(VLOOKUP($A24,#REF!,5,FALSE))=TRUE,"",VLOOKUP($A24,#REF!,6,FALSE)/VLOOKUP($A24,#REF!,5,FALSE))</f>
        <v/>
      </c>
      <c r="N24" s="62" t="str">
        <f>IF(ISERROR(VLOOKUP($A24,#REF!,5,FALSE))=TRUE,"",VLOOKUP($A24,#REF!,7,FALSE)/VLOOKUP($A24,#REF!,5,FALSE))</f>
        <v/>
      </c>
      <c r="O24" s="12">
        <f t="shared" si="4"/>
        <v>0</v>
      </c>
      <c r="P24" s="62" t="str">
        <f>IF(ISERROR(VLOOKUP($A24,#REF!,5,FALSE))=TRUE,"",VLOOKUP($A24,#REF!,8,FALSE)/VLOOKUP($A24,#REF!,5,FALSE))</f>
        <v/>
      </c>
      <c r="Q24" s="62" t="str">
        <f>IF(ISERROR(VLOOKUP($A24,#REF!,5,FALSE))=TRUE,"",VLOOKUP($A24,#REF!,9,FALSE)/VLOOKUP($A24,#REF!,5,FALSE))</f>
        <v/>
      </c>
      <c r="R24" s="12">
        <f t="shared" si="5"/>
        <v>0</v>
      </c>
      <c r="S24" s="62" t="str">
        <f>IF(ISERROR(VLOOKUP($A24,#REF!,5,FALSE))=TRUE,"",VLOOKUP($A24,#REF!,18,FALSE)/VLOOKUP($A24,#REF!,5,FALSE))</f>
        <v/>
      </c>
      <c r="T24" s="62" t="str">
        <f>IF(ISERROR(VLOOKUP($A24,#REF!,5,FALSE))=TRUE,"",VLOOKUP($A24,#REF!,19,FALSE)/VLOOKUP($A24,#REF!,5,FALSE))</f>
        <v/>
      </c>
      <c r="U24" s="12">
        <f t="shared" si="6"/>
        <v>0</v>
      </c>
      <c r="V24" s="62" t="str">
        <f>IF(ISERROR(VLOOKUP($A24,#REF!,5,FALSE))=TRUE,"",VLOOKUP($A24,#REF!,19,FALSE)/VLOOKUP($A24,#REF!,21,FALSE))</f>
        <v/>
      </c>
      <c r="W24" s="12" t="str">
        <f t="shared" si="6"/>
        <v/>
      </c>
      <c r="X24" s="63" t="str">
        <f>IF(ISERROR(VLOOKUP($A24,#REF!,5,FALSE))=TRUE,"",VLOOKUP($A24,#REF!,18,FALSE)/(VLOOKUP($A24,#REF!,18,FALSE)+VLOOKUP($A24,#REF!,19,FALSE)))</f>
        <v/>
      </c>
      <c r="Y24" s="63" t="str">
        <f>IF(ISERROR(VLOOKUP($A24,#REF!,5,FALSE))=TRUE,"",VLOOKUP($A24,#REF!,19,FALSE)/(VLOOKUP($A24,#REF!,18,FALSE)+VLOOKUP($A24,#REF!,19,FALSE)))</f>
        <v/>
      </c>
      <c r="Z24" s="29" t="str">
        <f t="shared" si="7"/>
        <v/>
      </c>
      <c r="AA24" s="62" t="str">
        <f>IF(ISERROR(VLOOKUP($A24,#REF!,5,FALSE))=TRUE,"",VLOOKUP($A24,#REF!,20,FALSE)/VLOOKUP($A24,#REF!,5,FALSE))</f>
        <v/>
      </c>
      <c r="AB24" s="62" t="str">
        <f>IF(ISERROR(VLOOKUP($A24,#REF!,5,FALSE))=TRUE,"",VLOOKUP($A24,#REF!,21,FALSE)/VLOOKUP($A24,#REF!,5,FALSE))</f>
        <v/>
      </c>
      <c r="AC24" s="12">
        <f t="shared" si="8"/>
        <v>0</v>
      </c>
      <c r="AD24" s="62" t="str">
        <f>IF(ISERROR(VLOOKUP($A24,#REF!,5,FALSE))=TRUE,"",VLOOKUP($A24,#REF!,26,FALSE)/VLOOKUP($A24,#REF!,5,FALSE))</f>
        <v/>
      </c>
      <c r="AE24" s="62" t="str">
        <f>IF(ISERROR(VLOOKUP($A24,#REF!,5,FALSE))=TRUE,"",VLOOKUP($A24,#REF!,27,FALSE)/VLOOKUP($A24,#REF!,5,FALSE))</f>
        <v/>
      </c>
      <c r="AF24" s="12">
        <f t="shared" si="9"/>
        <v>0</v>
      </c>
      <c r="AG24" s="62" t="str">
        <f>IF(ISERROR(VLOOKUP($A24,#REF!,5,FALSE))=TRUE,"",VLOOKUP($A24,#REF!,27,FALSE)/VLOOKUP($A24,#REF!,29,FALSE))</f>
        <v/>
      </c>
      <c r="AH24" s="12" t="str">
        <f t="shared" si="10"/>
        <v/>
      </c>
      <c r="AI24" s="63" t="str">
        <f>IF(ISERROR(VLOOKUP($A24,#REF!,5,FALSE))=TRUE,"",VLOOKUP($A24,#REF!,26,FALSE)/(VLOOKUP($A24,#REF!,26,FALSE)+VLOOKUP($A24,#REF!,27,FALSE)))</f>
        <v/>
      </c>
      <c r="AJ24" s="63" t="str">
        <f>IF(ISERROR(VLOOKUP($A24,#REF!,5,FALSE))=TRUE,"",VLOOKUP($A24,#REF!,27,FALSE)/(VLOOKUP($A24,#REF!,26,FALSE)+VLOOKUP($A24,#REF!,27,FALSE)))</f>
        <v/>
      </c>
      <c r="AK24" s="29" t="str">
        <f t="shared" si="11"/>
        <v/>
      </c>
      <c r="AL24" s="62" t="str">
        <f>IF(ISERROR(VLOOKUP($A24,#REF!,5,FALSE))=TRUE,"",VLOOKUP($A24,#REF!,28,FALSE)/VLOOKUP($A24,#REF!,5,FALSE))</f>
        <v/>
      </c>
      <c r="AM24" s="62" t="str">
        <f>IF(ISERROR(VLOOKUP($A24,#REF!,5,FALSE))=TRUE,"",VLOOKUP($A24,#REF!,29,FALSE)/VLOOKUP($A24,#REF!,5,FALSE))</f>
        <v/>
      </c>
      <c r="AN24" s="12">
        <f t="shared" si="12"/>
        <v>0</v>
      </c>
      <c r="AO24" s="62" t="str">
        <f>IF(ISERROR(VLOOKUP($A24,#REF!,5,FALSE))=TRUE,"",VLOOKUP($A24,#REF!,22,FALSE)/VLOOKUP($A24,#REF!,5,FALSE))</f>
        <v/>
      </c>
      <c r="AP24" s="62" t="str">
        <f>IF(ISERROR(VLOOKUP($A24,#REF!,5,FALSE))=TRUE,"",VLOOKUP($A24,#REF!,23,FALSE)/VLOOKUP($A24,#REF!,5,FALSE))</f>
        <v/>
      </c>
      <c r="AQ24" s="12">
        <f t="shared" si="13"/>
        <v>0</v>
      </c>
      <c r="AR24" s="62" t="str">
        <f>IF(ISERROR(VLOOKUP($A24,#REF!,5,FALSE))=TRUE,"",VLOOKUP($A24,#REF!,23,FALSE)/VLOOKUP($A24,#REF!,25,FALSE))</f>
        <v/>
      </c>
      <c r="AS24" s="12" t="str">
        <f t="shared" si="14"/>
        <v/>
      </c>
      <c r="AT24" s="63" t="str">
        <f>IF(ISERROR(VLOOKUP($A24,#REF!,5,FALSE))=TRUE,"",VLOOKUP($A24,#REF!,22,FALSE)/(VLOOKUP($A24,#REF!,22,FALSE)+VLOOKUP($A24,#REF!,23,FALSE)))</f>
        <v/>
      </c>
      <c r="AU24" s="63" t="str">
        <f>IF(ISERROR(VLOOKUP($A24,#REF!,5,FALSE))=TRUE,"",VLOOKUP($A24,#REF!,23,FALSE)/(VLOOKUP($A24,#REF!,22,FALSE)+VLOOKUP($A24,#REF!,23,FALSE)))</f>
        <v/>
      </c>
      <c r="AV24" s="29" t="str">
        <f t="shared" si="15"/>
        <v/>
      </c>
      <c r="AW24" s="62" t="str">
        <f>IF(ISERROR(VLOOKUP($A24,#REF!,5,FALSE))=TRUE,"",VLOOKUP($A24,#REF!,24,FALSE)/VLOOKUP($A24,#REF!,5,FALSE))</f>
        <v/>
      </c>
      <c r="AX24" s="62" t="str">
        <f>IF(ISERROR(VLOOKUP($A24,#REF!,5,FALSE))=TRUE,"",VLOOKUP($A24,#REF!,25,FALSE)/VLOOKUP($A24,#REF!,5,FALSE))</f>
        <v/>
      </c>
      <c r="AY24" s="12">
        <f t="shared" si="16"/>
        <v>0</v>
      </c>
      <c r="AZ24" s="59" t="s">
        <v>72</v>
      </c>
      <c r="BB24" s="16"/>
      <c r="BC24" s="16"/>
      <c r="BD24" s="16"/>
      <c r="BE24" s="16"/>
      <c r="BF24" s="16"/>
      <c r="BG24" s="16"/>
      <c r="BH24" s="16"/>
      <c r="BI24" s="16"/>
      <c r="BJ24" s="16"/>
      <c r="BK24" s="16"/>
      <c r="BL24" s="16"/>
      <c r="BM24" s="16"/>
      <c r="BN24" s="16"/>
      <c r="BO24" s="16"/>
      <c r="BP24" s="16"/>
      <c r="BQ24" s="23"/>
      <c r="BR24" s="16"/>
      <c r="BS24" s="16"/>
      <c r="BT24" s="16"/>
      <c r="BU24" s="16"/>
      <c r="BV24" s="16"/>
      <c r="BW24" s="16"/>
      <c r="BX24" s="16"/>
      <c r="BY24" s="16"/>
      <c r="BZ24" s="16"/>
      <c r="CA24" s="16"/>
      <c r="CB24" s="16"/>
      <c r="CC24" s="16"/>
      <c r="CD24" s="16"/>
      <c r="CE24" s="16"/>
      <c r="CF24" s="16"/>
      <c r="CG24" s="16"/>
    </row>
    <row r="25" spans="1:85" x14ac:dyDescent="0.45">
      <c r="A25" s="31" t="str">
        <f>CONCATENATE(LEFT($B$3,2),"15")</f>
        <v>0115</v>
      </c>
      <c r="B25" s="30" t="str">
        <f>IF(ISERROR(VLOOKUP($A25,#REF!,4,FALSE))=TRUE,"",VLOOKUP($A25,#REF!,4,FALSE))</f>
        <v/>
      </c>
      <c r="C25" s="62" t="str">
        <f>IF(ISERROR(VLOOKUP($A25,#REF!,5,FALSE))=TRUE,"",VLOOKUP($A25,#REF!,14,FALSE)/VLOOKUP($A25,#REF!,5,FALSE))</f>
        <v/>
      </c>
      <c r="D25" s="62" t="str">
        <f>IF(ISERROR(VLOOKUP($A25,#REF!,5,FALSE))=TRUE,"",VLOOKUP($A25,#REF!,15,FALSE)/VLOOKUP($A25,#REF!,5,FALSE))</f>
        <v/>
      </c>
      <c r="E25" s="12">
        <f t="shared" si="0"/>
        <v>0</v>
      </c>
      <c r="F25" s="62" t="str">
        <f>IF(ISERROR(VLOOKUP($A25,#REF!,5,FALSE))=TRUE,"",VLOOKUP($A25,#REF!,15,FALSE)/VLOOKUP($A25,#REF!,7,FALSE))</f>
        <v/>
      </c>
      <c r="G25" s="12" t="str">
        <f t="shared" si="1"/>
        <v/>
      </c>
      <c r="H25" s="62" t="str">
        <f>IF(ISERROR(VLOOKUP($A25,#REF!,5,FALSE))=TRUE,"",VLOOKUP($A25,#REF!,15,FALSE)/VLOOKUP($A25,#REF!,9,FALSE))</f>
        <v/>
      </c>
      <c r="I25" s="12" t="str">
        <f t="shared" si="2"/>
        <v/>
      </c>
      <c r="J25" s="63" t="str">
        <f>IF(ISERROR(VLOOKUP($A25,#REF!,5,FALSE))=TRUE,"",VLOOKUP($A25,#REF!,14,FALSE)/(VLOOKUP($A25,#REF!,14,FALSE)+VLOOKUP($A25,#REF!,15,FALSE)))</f>
        <v/>
      </c>
      <c r="K25" s="63" t="str">
        <f>IF(ISERROR(VLOOKUP($A25,#REF!,5,FALSE))=TRUE,"",VLOOKUP($A25,#REF!,15,FALSE)/(VLOOKUP($A25,#REF!,14,FALSE)+VLOOKUP($A25,#REF!,15,FALSE)))</f>
        <v/>
      </c>
      <c r="L25" s="29" t="str">
        <f t="shared" si="3"/>
        <v/>
      </c>
      <c r="M25" s="62" t="str">
        <f>IF(ISERROR(VLOOKUP($A25,#REF!,5,FALSE))=TRUE,"",VLOOKUP($A25,#REF!,6,FALSE)/VLOOKUP($A25,#REF!,5,FALSE))</f>
        <v/>
      </c>
      <c r="N25" s="62" t="str">
        <f>IF(ISERROR(VLOOKUP($A25,#REF!,5,FALSE))=TRUE,"",VLOOKUP($A25,#REF!,7,FALSE)/VLOOKUP($A25,#REF!,5,FALSE))</f>
        <v/>
      </c>
      <c r="O25" s="12">
        <f t="shared" si="4"/>
        <v>0</v>
      </c>
      <c r="P25" s="62" t="str">
        <f>IF(ISERROR(VLOOKUP($A25,#REF!,5,FALSE))=TRUE,"",VLOOKUP($A25,#REF!,8,FALSE)/VLOOKUP($A25,#REF!,5,FALSE))</f>
        <v/>
      </c>
      <c r="Q25" s="62" t="str">
        <f>IF(ISERROR(VLOOKUP($A25,#REF!,5,FALSE))=TRUE,"",VLOOKUP($A25,#REF!,9,FALSE)/VLOOKUP($A25,#REF!,5,FALSE))</f>
        <v/>
      </c>
      <c r="R25" s="12">
        <f t="shared" si="5"/>
        <v>0</v>
      </c>
      <c r="S25" s="62" t="str">
        <f>IF(ISERROR(VLOOKUP($A25,#REF!,5,FALSE))=TRUE,"",VLOOKUP($A25,#REF!,18,FALSE)/VLOOKUP($A25,#REF!,5,FALSE))</f>
        <v/>
      </c>
      <c r="T25" s="62" t="str">
        <f>IF(ISERROR(VLOOKUP($A25,#REF!,5,FALSE))=TRUE,"",VLOOKUP($A25,#REF!,19,FALSE)/VLOOKUP($A25,#REF!,5,FALSE))</f>
        <v/>
      </c>
      <c r="U25" s="12">
        <f t="shared" si="6"/>
        <v>0</v>
      </c>
      <c r="V25" s="62" t="str">
        <f>IF(ISERROR(VLOOKUP($A25,#REF!,5,FALSE))=TRUE,"",VLOOKUP($A25,#REF!,19,FALSE)/VLOOKUP($A25,#REF!,21,FALSE))</f>
        <v/>
      </c>
      <c r="W25" s="12" t="str">
        <f t="shared" si="6"/>
        <v/>
      </c>
      <c r="X25" s="63" t="str">
        <f>IF(ISERROR(VLOOKUP($A25,#REF!,5,FALSE))=TRUE,"",VLOOKUP($A25,#REF!,18,FALSE)/(VLOOKUP($A25,#REF!,18,FALSE)+VLOOKUP($A25,#REF!,19,FALSE)))</f>
        <v/>
      </c>
      <c r="Y25" s="63" t="str">
        <f>IF(ISERROR(VLOOKUP($A25,#REF!,5,FALSE))=TRUE,"",VLOOKUP($A25,#REF!,19,FALSE)/(VLOOKUP($A25,#REF!,18,FALSE)+VLOOKUP($A25,#REF!,19,FALSE)))</f>
        <v/>
      </c>
      <c r="Z25" s="29" t="str">
        <f t="shared" si="7"/>
        <v/>
      </c>
      <c r="AA25" s="62" t="str">
        <f>IF(ISERROR(VLOOKUP($A25,#REF!,5,FALSE))=TRUE,"",VLOOKUP($A25,#REF!,20,FALSE)/VLOOKUP($A25,#REF!,5,FALSE))</f>
        <v/>
      </c>
      <c r="AB25" s="62" t="str">
        <f>IF(ISERROR(VLOOKUP($A25,#REF!,5,FALSE))=TRUE,"",VLOOKUP($A25,#REF!,21,FALSE)/VLOOKUP($A25,#REF!,5,FALSE))</f>
        <v/>
      </c>
      <c r="AC25" s="12">
        <f t="shared" si="8"/>
        <v>0</v>
      </c>
      <c r="AD25" s="62" t="str">
        <f>IF(ISERROR(VLOOKUP($A25,#REF!,5,FALSE))=TRUE,"",VLOOKUP($A25,#REF!,26,FALSE)/VLOOKUP($A25,#REF!,5,FALSE))</f>
        <v/>
      </c>
      <c r="AE25" s="62" t="str">
        <f>IF(ISERROR(VLOOKUP($A25,#REF!,5,FALSE))=TRUE,"",VLOOKUP($A25,#REF!,27,FALSE)/VLOOKUP($A25,#REF!,5,FALSE))</f>
        <v/>
      </c>
      <c r="AF25" s="12">
        <f t="shared" si="9"/>
        <v>0</v>
      </c>
      <c r="AG25" s="62" t="str">
        <f>IF(ISERROR(VLOOKUP($A25,#REF!,5,FALSE))=TRUE,"",VLOOKUP($A25,#REF!,27,FALSE)/VLOOKUP($A25,#REF!,29,FALSE))</f>
        <v/>
      </c>
      <c r="AH25" s="12" t="str">
        <f t="shared" si="10"/>
        <v/>
      </c>
      <c r="AI25" s="63" t="str">
        <f>IF(ISERROR(VLOOKUP($A25,#REF!,5,FALSE))=TRUE,"",VLOOKUP($A25,#REF!,26,FALSE)/(VLOOKUP($A25,#REF!,26,FALSE)+VLOOKUP($A25,#REF!,27,FALSE)))</f>
        <v/>
      </c>
      <c r="AJ25" s="63" t="str">
        <f>IF(ISERROR(VLOOKUP($A25,#REF!,5,FALSE))=TRUE,"",VLOOKUP($A25,#REF!,27,FALSE)/(VLOOKUP($A25,#REF!,26,FALSE)+VLOOKUP($A25,#REF!,27,FALSE)))</f>
        <v/>
      </c>
      <c r="AK25" s="29" t="str">
        <f t="shared" si="11"/>
        <v/>
      </c>
      <c r="AL25" s="62" t="str">
        <f>IF(ISERROR(VLOOKUP($A25,#REF!,5,FALSE))=TRUE,"",VLOOKUP($A25,#REF!,28,FALSE)/VLOOKUP($A25,#REF!,5,FALSE))</f>
        <v/>
      </c>
      <c r="AM25" s="62" t="str">
        <f>IF(ISERROR(VLOOKUP($A25,#REF!,5,FALSE))=TRUE,"",VLOOKUP($A25,#REF!,29,FALSE)/VLOOKUP($A25,#REF!,5,FALSE))</f>
        <v/>
      </c>
      <c r="AN25" s="12">
        <f t="shared" si="12"/>
        <v>0</v>
      </c>
      <c r="AO25" s="62" t="str">
        <f>IF(ISERROR(VLOOKUP($A25,#REF!,5,FALSE))=TRUE,"",VLOOKUP($A25,#REF!,22,FALSE)/VLOOKUP($A25,#REF!,5,FALSE))</f>
        <v/>
      </c>
      <c r="AP25" s="62" t="str">
        <f>IF(ISERROR(VLOOKUP($A25,#REF!,5,FALSE))=TRUE,"",VLOOKUP($A25,#REF!,23,FALSE)/VLOOKUP($A25,#REF!,5,FALSE))</f>
        <v/>
      </c>
      <c r="AQ25" s="12">
        <f t="shared" si="13"/>
        <v>0</v>
      </c>
      <c r="AR25" s="62" t="str">
        <f>IF(ISERROR(VLOOKUP($A25,#REF!,5,FALSE))=TRUE,"",VLOOKUP($A25,#REF!,23,FALSE)/VLOOKUP($A25,#REF!,25,FALSE))</f>
        <v/>
      </c>
      <c r="AS25" s="12" t="str">
        <f t="shared" si="14"/>
        <v/>
      </c>
      <c r="AT25" s="63" t="str">
        <f>IF(ISERROR(VLOOKUP($A25,#REF!,5,FALSE))=TRUE,"",VLOOKUP($A25,#REF!,22,FALSE)/(VLOOKUP($A25,#REF!,22,FALSE)+VLOOKUP($A25,#REF!,23,FALSE)))</f>
        <v/>
      </c>
      <c r="AU25" s="63" t="str">
        <f>IF(ISERROR(VLOOKUP($A25,#REF!,5,FALSE))=TRUE,"",VLOOKUP($A25,#REF!,23,FALSE)/(VLOOKUP($A25,#REF!,22,FALSE)+VLOOKUP($A25,#REF!,23,FALSE)))</f>
        <v/>
      </c>
      <c r="AV25" s="29" t="str">
        <f t="shared" si="15"/>
        <v/>
      </c>
      <c r="AW25" s="62" t="str">
        <f>IF(ISERROR(VLOOKUP($A25,#REF!,5,FALSE))=TRUE,"",VLOOKUP($A25,#REF!,24,FALSE)/VLOOKUP($A25,#REF!,5,FALSE))</f>
        <v/>
      </c>
      <c r="AX25" s="62" t="str">
        <f>IF(ISERROR(VLOOKUP($A25,#REF!,5,FALSE))=TRUE,"",VLOOKUP($A25,#REF!,25,FALSE)/VLOOKUP($A25,#REF!,5,FALSE))</f>
        <v/>
      </c>
      <c r="AY25" s="12">
        <f t="shared" si="16"/>
        <v>0</v>
      </c>
      <c r="AZ25" s="59" t="s">
        <v>73</v>
      </c>
      <c r="BB25" s="16"/>
      <c r="BC25" s="16"/>
      <c r="BD25" s="16"/>
      <c r="BE25" s="16"/>
      <c r="BF25" s="16"/>
      <c r="BG25" s="16"/>
      <c r="BH25" s="16"/>
      <c r="BI25" s="16"/>
      <c r="BJ25" s="16"/>
      <c r="BK25" s="16"/>
      <c r="BL25" s="16"/>
      <c r="BM25" s="16"/>
      <c r="BN25" s="16"/>
      <c r="BO25" s="16"/>
      <c r="BP25" s="16"/>
      <c r="BQ25" s="23"/>
      <c r="BR25" s="16"/>
      <c r="BS25" s="16"/>
      <c r="BT25" s="16"/>
      <c r="BU25" s="16"/>
      <c r="BV25" s="16"/>
      <c r="BW25" s="16"/>
      <c r="BX25" s="16"/>
      <c r="BY25" s="16"/>
      <c r="BZ25" s="16"/>
      <c r="CA25" s="16"/>
      <c r="CB25" s="16"/>
      <c r="CC25" s="16"/>
      <c r="CD25" s="16"/>
      <c r="CE25" s="16"/>
      <c r="CF25" s="16"/>
      <c r="CG25" s="16"/>
    </row>
    <row r="26" spans="1:85" x14ac:dyDescent="0.45">
      <c r="A26" s="31" t="str">
        <f>CONCATENATE(LEFT($B$3,2),"16")</f>
        <v>0116</v>
      </c>
      <c r="B26" s="30" t="str">
        <f>IF(ISERROR(VLOOKUP($A26,#REF!,4,FALSE))=TRUE,"",VLOOKUP($A26,#REF!,4,FALSE))</f>
        <v/>
      </c>
      <c r="C26" s="62" t="str">
        <f>IF(ISERROR(VLOOKUP($A26,#REF!,5,FALSE))=TRUE,"",VLOOKUP($A26,#REF!,14,FALSE)/VLOOKUP($A26,#REF!,5,FALSE))</f>
        <v/>
      </c>
      <c r="D26" s="62" t="str">
        <f>IF(ISERROR(VLOOKUP($A26,#REF!,5,FALSE))=TRUE,"",VLOOKUP($A26,#REF!,15,FALSE)/VLOOKUP($A26,#REF!,5,FALSE))</f>
        <v/>
      </c>
      <c r="E26" s="12">
        <f t="shared" si="0"/>
        <v>0</v>
      </c>
      <c r="F26" s="62" t="str">
        <f>IF(ISERROR(VLOOKUP($A26,#REF!,5,FALSE))=TRUE,"",VLOOKUP($A26,#REF!,15,FALSE)/VLOOKUP($A26,#REF!,7,FALSE))</f>
        <v/>
      </c>
      <c r="G26" s="12" t="str">
        <f t="shared" si="1"/>
        <v/>
      </c>
      <c r="H26" s="62" t="str">
        <f>IF(ISERROR(VLOOKUP($A26,#REF!,5,FALSE))=TRUE,"",VLOOKUP($A26,#REF!,15,FALSE)/VLOOKUP($A26,#REF!,9,FALSE))</f>
        <v/>
      </c>
      <c r="I26" s="12" t="str">
        <f t="shared" si="2"/>
        <v/>
      </c>
      <c r="J26" s="63" t="str">
        <f>IF(ISERROR(VLOOKUP($A26,#REF!,5,FALSE))=TRUE,"",VLOOKUP($A26,#REF!,14,FALSE)/(VLOOKUP($A26,#REF!,14,FALSE)+VLOOKUP($A26,#REF!,15,FALSE)))</f>
        <v/>
      </c>
      <c r="K26" s="63" t="str">
        <f>IF(ISERROR(VLOOKUP($A26,#REF!,5,FALSE))=TRUE,"",VLOOKUP($A26,#REF!,15,FALSE)/(VLOOKUP($A26,#REF!,14,FALSE)+VLOOKUP($A26,#REF!,15,FALSE)))</f>
        <v/>
      </c>
      <c r="L26" s="29" t="str">
        <f t="shared" si="3"/>
        <v/>
      </c>
      <c r="M26" s="62" t="str">
        <f>IF(ISERROR(VLOOKUP($A26,#REF!,5,FALSE))=TRUE,"",VLOOKUP($A26,#REF!,6,FALSE)/VLOOKUP($A26,#REF!,5,FALSE))</f>
        <v/>
      </c>
      <c r="N26" s="62" t="str">
        <f>IF(ISERROR(VLOOKUP($A26,#REF!,5,FALSE))=TRUE,"",VLOOKUP($A26,#REF!,7,FALSE)/VLOOKUP($A26,#REF!,5,FALSE))</f>
        <v/>
      </c>
      <c r="O26" s="12">
        <f t="shared" si="4"/>
        <v>0</v>
      </c>
      <c r="P26" s="62" t="str">
        <f>IF(ISERROR(VLOOKUP($A26,#REF!,5,FALSE))=TRUE,"",VLOOKUP($A26,#REF!,8,FALSE)/VLOOKUP($A26,#REF!,5,FALSE))</f>
        <v/>
      </c>
      <c r="Q26" s="62" t="str">
        <f>IF(ISERROR(VLOOKUP($A26,#REF!,5,FALSE))=TRUE,"",VLOOKUP($A26,#REF!,9,FALSE)/VLOOKUP($A26,#REF!,5,FALSE))</f>
        <v/>
      </c>
      <c r="R26" s="12">
        <f t="shared" si="5"/>
        <v>0</v>
      </c>
      <c r="S26" s="62" t="str">
        <f>IF(ISERROR(VLOOKUP($A26,#REF!,5,FALSE))=TRUE,"",VLOOKUP($A26,#REF!,18,FALSE)/VLOOKUP($A26,#REF!,5,FALSE))</f>
        <v/>
      </c>
      <c r="T26" s="62" t="str">
        <f>IF(ISERROR(VLOOKUP($A26,#REF!,5,FALSE))=TRUE,"",VLOOKUP($A26,#REF!,19,FALSE)/VLOOKUP($A26,#REF!,5,FALSE))</f>
        <v/>
      </c>
      <c r="U26" s="12">
        <f t="shared" si="6"/>
        <v>0</v>
      </c>
      <c r="V26" s="62" t="str">
        <f>IF(ISERROR(VLOOKUP($A26,#REF!,5,FALSE))=TRUE,"",VLOOKUP($A26,#REF!,19,FALSE)/VLOOKUP($A26,#REF!,21,FALSE))</f>
        <v/>
      </c>
      <c r="W26" s="12" t="str">
        <f t="shared" si="6"/>
        <v/>
      </c>
      <c r="X26" s="63" t="str">
        <f>IF(ISERROR(VLOOKUP($A26,#REF!,5,FALSE))=TRUE,"",VLOOKUP($A26,#REF!,18,FALSE)/(VLOOKUP($A26,#REF!,18,FALSE)+VLOOKUP($A26,#REF!,19,FALSE)))</f>
        <v/>
      </c>
      <c r="Y26" s="63" t="str">
        <f>IF(ISERROR(VLOOKUP($A26,#REF!,5,FALSE))=TRUE,"",VLOOKUP($A26,#REF!,19,FALSE)/(VLOOKUP($A26,#REF!,18,FALSE)+VLOOKUP($A26,#REF!,19,FALSE)))</f>
        <v/>
      </c>
      <c r="Z26" s="29" t="str">
        <f t="shared" si="7"/>
        <v/>
      </c>
      <c r="AA26" s="62" t="str">
        <f>IF(ISERROR(VLOOKUP($A26,#REF!,5,FALSE))=TRUE,"",VLOOKUP($A26,#REF!,20,FALSE)/VLOOKUP($A26,#REF!,5,FALSE))</f>
        <v/>
      </c>
      <c r="AB26" s="62" t="str">
        <f>IF(ISERROR(VLOOKUP($A26,#REF!,5,FALSE))=TRUE,"",VLOOKUP($A26,#REF!,21,FALSE)/VLOOKUP($A26,#REF!,5,FALSE))</f>
        <v/>
      </c>
      <c r="AC26" s="12">
        <f t="shared" si="8"/>
        <v>0</v>
      </c>
      <c r="AD26" s="62" t="str">
        <f>IF(ISERROR(VLOOKUP($A26,#REF!,5,FALSE))=TRUE,"",VLOOKUP($A26,#REF!,26,FALSE)/VLOOKUP($A26,#REF!,5,FALSE))</f>
        <v/>
      </c>
      <c r="AE26" s="62" t="str">
        <f>IF(ISERROR(VLOOKUP($A26,#REF!,5,FALSE))=TRUE,"",VLOOKUP($A26,#REF!,27,FALSE)/VLOOKUP($A26,#REF!,5,FALSE))</f>
        <v/>
      </c>
      <c r="AF26" s="12">
        <f t="shared" si="9"/>
        <v>0</v>
      </c>
      <c r="AG26" s="62" t="str">
        <f>IF(ISERROR(VLOOKUP($A26,#REF!,5,FALSE))=TRUE,"",VLOOKUP($A26,#REF!,27,FALSE)/VLOOKUP($A26,#REF!,29,FALSE))</f>
        <v/>
      </c>
      <c r="AH26" s="12" t="str">
        <f t="shared" si="10"/>
        <v/>
      </c>
      <c r="AI26" s="63" t="str">
        <f>IF(ISERROR(VLOOKUP($A26,#REF!,5,FALSE))=TRUE,"",VLOOKUP($A26,#REF!,26,FALSE)/(VLOOKUP($A26,#REF!,26,FALSE)+VLOOKUP($A26,#REF!,27,FALSE)))</f>
        <v/>
      </c>
      <c r="AJ26" s="63" t="str">
        <f>IF(ISERROR(VLOOKUP($A26,#REF!,5,FALSE))=TRUE,"",VLOOKUP($A26,#REF!,27,FALSE)/(VLOOKUP($A26,#REF!,26,FALSE)+VLOOKUP($A26,#REF!,27,FALSE)))</f>
        <v/>
      </c>
      <c r="AK26" s="29" t="str">
        <f t="shared" si="11"/>
        <v/>
      </c>
      <c r="AL26" s="62" t="str">
        <f>IF(ISERROR(VLOOKUP($A26,#REF!,5,FALSE))=TRUE,"",VLOOKUP($A26,#REF!,28,FALSE)/VLOOKUP($A26,#REF!,5,FALSE))</f>
        <v/>
      </c>
      <c r="AM26" s="62" t="str">
        <f>IF(ISERROR(VLOOKUP($A26,#REF!,5,FALSE))=TRUE,"",VLOOKUP($A26,#REF!,29,FALSE)/VLOOKUP($A26,#REF!,5,FALSE))</f>
        <v/>
      </c>
      <c r="AN26" s="12">
        <f t="shared" si="12"/>
        <v>0</v>
      </c>
      <c r="AO26" s="62" t="str">
        <f>IF(ISERROR(VLOOKUP($A26,#REF!,5,FALSE))=TRUE,"",VLOOKUP($A26,#REF!,22,FALSE)/VLOOKUP($A26,#REF!,5,FALSE))</f>
        <v/>
      </c>
      <c r="AP26" s="62" t="str">
        <f>IF(ISERROR(VLOOKUP($A26,#REF!,5,FALSE))=TRUE,"",VLOOKUP($A26,#REF!,23,FALSE)/VLOOKUP($A26,#REF!,5,FALSE))</f>
        <v/>
      </c>
      <c r="AQ26" s="12">
        <f t="shared" si="13"/>
        <v>0</v>
      </c>
      <c r="AR26" s="62" t="str">
        <f>IF(ISERROR(VLOOKUP($A26,#REF!,5,FALSE))=TRUE,"",VLOOKUP($A26,#REF!,23,FALSE)/VLOOKUP($A26,#REF!,25,FALSE))</f>
        <v/>
      </c>
      <c r="AS26" s="12" t="str">
        <f t="shared" si="14"/>
        <v/>
      </c>
      <c r="AT26" s="63" t="str">
        <f>IF(ISERROR(VLOOKUP($A26,#REF!,5,FALSE))=TRUE,"",VLOOKUP($A26,#REF!,22,FALSE)/(VLOOKUP($A26,#REF!,22,FALSE)+VLOOKUP($A26,#REF!,23,FALSE)))</f>
        <v/>
      </c>
      <c r="AU26" s="63" t="str">
        <f>IF(ISERROR(VLOOKUP($A26,#REF!,5,FALSE))=TRUE,"",VLOOKUP($A26,#REF!,23,FALSE)/(VLOOKUP($A26,#REF!,22,FALSE)+VLOOKUP($A26,#REF!,23,FALSE)))</f>
        <v/>
      </c>
      <c r="AV26" s="29" t="str">
        <f t="shared" si="15"/>
        <v/>
      </c>
      <c r="AW26" s="62" t="str">
        <f>IF(ISERROR(VLOOKUP($A26,#REF!,5,FALSE))=TRUE,"",VLOOKUP($A26,#REF!,24,FALSE)/VLOOKUP($A26,#REF!,5,FALSE))</f>
        <v/>
      </c>
      <c r="AX26" s="62" t="str">
        <f>IF(ISERROR(VLOOKUP($A26,#REF!,5,FALSE))=TRUE,"",VLOOKUP($A26,#REF!,25,FALSE)/VLOOKUP($A26,#REF!,5,FALSE))</f>
        <v/>
      </c>
      <c r="AY26" s="12">
        <f t="shared" si="16"/>
        <v>0</v>
      </c>
      <c r="AZ26" s="59" t="s">
        <v>74</v>
      </c>
      <c r="BB26" s="16"/>
      <c r="BC26" s="16"/>
      <c r="BD26" s="16"/>
      <c r="BE26" s="16"/>
      <c r="BF26" s="16"/>
      <c r="BG26" s="16"/>
      <c r="BH26" s="16"/>
      <c r="BI26" s="16"/>
      <c r="BJ26" s="16"/>
      <c r="BK26" s="16"/>
      <c r="BL26" s="16"/>
      <c r="BM26" s="16"/>
      <c r="BN26" s="16"/>
      <c r="BO26" s="16"/>
      <c r="BP26" s="16"/>
      <c r="BQ26" s="23"/>
      <c r="BR26" s="16"/>
      <c r="BS26" s="16"/>
      <c r="BT26" s="16"/>
      <c r="BU26" s="16"/>
      <c r="BV26" s="16"/>
      <c r="BW26" s="16"/>
      <c r="BX26" s="16"/>
      <c r="BY26" s="16"/>
      <c r="BZ26" s="16"/>
      <c r="CA26" s="16"/>
      <c r="CB26" s="16"/>
      <c r="CC26" s="16"/>
      <c r="CD26" s="16"/>
      <c r="CE26" s="16"/>
      <c r="CF26" s="16"/>
      <c r="CG26" s="16"/>
    </row>
    <row r="27" spans="1:85" x14ac:dyDescent="0.45">
      <c r="A27" s="31" t="str">
        <f>CONCATENATE(LEFT($B$3,2),"17")</f>
        <v>0117</v>
      </c>
      <c r="B27" s="30" t="str">
        <f>IF(ISERROR(VLOOKUP($A27,#REF!,4,FALSE))=TRUE,"",VLOOKUP($A27,#REF!,4,FALSE))</f>
        <v/>
      </c>
      <c r="C27" s="62" t="str">
        <f>IF(ISERROR(VLOOKUP($A27,#REF!,5,FALSE))=TRUE,"",VLOOKUP($A27,#REF!,14,FALSE)/VLOOKUP($A27,#REF!,5,FALSE))</f>
        <v/>
      </c>
      <c r="D27" s="62" t="str">
        <f>IF(ISERROR(VLOOKUP($A27,#REF!,5,FALSE))=TRUE,"",VLOOKUP($A27,#REF!,15,FALSE)/VLOOKUP($A27,#REF!,5,FALSE))</f>
        <v/>
      </c>
      <c r="E27" s="12">
        <f t="shared" si="0"/>
        <v>0</v>
      </c>
      <c r="F27" s="62" t="str">
        <f>IF(ISERROR(VLOOKUP($A27,#REF!,5,FALSE))=TRUE,"",VLOOKUP($A27,#REF!,15,FALSE)/VLOOKUP($A27,#REF!,7,FALSE))</f>
        <v/>
      </c>
      <c r="G27" s="12" t="str">
        <f t="shared" si="1"/>
        <v/>
      </c>
      <c r="H27" s="62" t="str">
        <f>IF(ISERROR(VLOOKUP($A27,#REF!,5,FALSE))=TRUE,"",VLOOKUP($A27,#REF!,15,FALSE)/VLOOKUP($A27,#REF!,9,FALSE))</f>
        <v/>
      </c>
      <c r="I27" s="12" t="str">
        <f t="shared" si="2"/>
        <v/>
      </c>
      <c r="J27" s="63" t="str">
        <f>IF(ISERROR(VLOOKUP($A27,#REF!,5,FALSE))=TRUE,"",VLOOKUP($A27,#REF!,14,FALSE)/(VLOOKUP($A27,#REF!,14,FALSE)+VLOOKUP($A27,#REF!,15,FALSE)))</f>
        <v/>
      </c>
      <c r="K27" s="63" t="str">
        <f>IF(ISERROR(VLOOKUP($A27,#REF!,5,FALSE))=TRUE,"",VLOOKUP($A27,#REF!,15,FALSE)/(VLOOKUP($A27,#REF!,14,FALSE)+VLOOKUP($A27,#REF!,15,FALSE)))</f>
        <v/>
      </c>
      <c r="L27" s="29" t="str">
        <f t="shared" si="3"/>
        <v/>
      </c>
      <c r="M27" s="62" t="str">
        <f>IF(ISERROR(VLOOKUP($A27,#REF!,5,FALSE))=TRUE,"",VLOOKUP($A27,#REF!,6,FALSE)/VLOOKUP($A27,#REF!,5,FALSE))</f>
        <v/>
      </c>
      <c r="N27" s="62" t="str">
        <f>IF(ISERROR(VLOOKUP($A27,#REF!,5,FALSE))=TRUE,"",VLOOKUP($A27,#REF!,7,FALSE)/VLOOKUP($A27,#REF!,5,FALSE))</f>
        <v/>
      </c>
      <c r="O27" s="12">
        <f t="shared" si="4"/>
        <v>0</v>
      </c>
      <c r="P27" s="62" t="str">
        <f>IF(ISERROR(VLOOKUP($A27,#REF!,5,FALSE))=TRUE,"",VLOOKUP($A27,#REF!,8,FALSE)/VLOOKUP($A27,#REF!,5,FALSE))</f>
        <v/>
      </c>
      <c r="Q27" s="62" t="str">
        <f>IF(ISERROR(VLOOKUP($A27,#REF!,5,FALSE))=TRUE,"",VLOOKUP($A27,#REF!,9,FALSE)/VLOOKUP($A27,#REF!,5,FALSE))</f>
        <v/>
      </c>
      <c r="R27" s="12">
        <f t="shared" si="5"/>
        <v>0</v>
      </c>
      <c r="S27" s="62" t="str">
        <f>IF(ISERROR(VLOOKUP($A27,#REF!,5,FALSE))=TRUE,"",VLOOKUP($A27,#REF!,18,FALSE)/VLOOKUP($A27,#REF!,5,FALSE))</f>
        <v/>
      </c>
      <c r="T27" s="62" t="str">
        <f>IF(ISERROR(VLOOKUP($A27,#REF!,5,FALSE))=TRUE,"",VLOOKUP($A27,#REF!,19,FALSE)/VLOOKUP($A27,#REF!,5,FALSE))</f>
        <v/>
      </c>
      <c r="U27" s="12">
        <f t="shared" si="6"/>
        <v>0</v>
      </c>
      <c r="V27" s="62" t="str">
        <f>IF(ISERROR(VLOOKUP($A27,#REF!,5,FALSE))=TRUE,"",VLOOKUP($A27,#REF!,19,FALSE)/VLOOKUP($A27,#REF!,21,FALSE))</f>
        <v/>
      </c>
      <c r="W27" s="12" t="str">
        <f t="shared" si="6"/>
        <v/>
      </c>
      <c r="X27" s="63" t="str">
        <f>IF(ISERROR(VLOOKUP($A27,#REF!,5,FALSE))=TRUE,"",VLOOKUP($A27,#REF!,18,FALSE)/(VLOOKUP($A27,#REF!,18,FALSE)+VLOOKUP($A27,#REF!,19,FALSE)))</f>
        <v/>
      </c>
      <c r="Y27" s="63" t="str">
        <f>IF(ISERROR(VLOOKUP($A27,#REF!,5,FALSE))=TRUE,"",VLOOKUP($A27,#REF!,19,FALSE)/(VLOOKUP($A27,#REF!,18,FALSE)+VLOOKUP($A27,#REF!,19,FALSE)))</f>
        <v/>
      </c>
      <c r="Z27" s="29" t="str">
        <f t="shared" si="7"/>
        <v/>
      </c>
      <c r="AA27" s="62" t="str">
        <f>IF(ISERROR(VLOOKUP($A27,#REF!,5,FALSE))=TRUE,"",VLOOKUP($A27,#REF!,20,FALSE)/VLOOKUP($A27,#REF!,5,FALSE))</f>
        <v/>
      </c>
      <c r="AB27" s="62" t="str">
        <f>IF(ISERROR(VLOOKUP($A27,#REF!,5,FALSE))=TRUE,"",VLOOKUP($A27,#REF!,21,FALSE)/VLOOKUP($A27,#REF!,5,FALSE))</f>
        <v/>
      </c>
      <c r="AC27" s="12">
        <f t="shared" si="8"/>
        <v>0</v>
      </c>
      <c r="AD27" s="62" t="str">
        <f>IF(ISERROR(VLOOKUP($A27,#REF!,5,FALSE))=TRUE,"",VLOOKUP($A27,#REF!,26,FALSE)/VLOOKUP($A27,#REF!,5,FALSE))</f>
        <v/>
      </c>
      <c r="AE27" s="62" t="str">
        <f>IF(ISERROR(VLOOKUP($A27,#REF!,5,FALSE))=TRUE,"",VLOOKUP($A27,#REF!,27,FALSE)/VLOOKUP($A27,#REF!,5,FALSE))</f>
        <v/>
      </c>
      <c r="AF27" s="12">
        <f t="shared" si="9"/>
        <v>0</v>
      </c>
      <c r="AG27" s="62" t="str">
        <f>IF(ISERROR(VLOOKUP($A27,#REF!,5,FALSE))=TRUE,"",VLOOKUP($A27,#REF!,27,FALSE)/VLOOKUP($A27,#REF!,29,FALSE))</f>
        <v/>
      </c>
      <c r="AH27" s="12" t="str">
        <f t="shared" si="10"/>
        <v/>
      </c>
      <c r="AI27" s="63" t="str">
        <f>IF(ISERROR(VLOOKUP($A27,#REF!,5,FALSE))=TRUE,"",VLOOKUP($A27,#REF!,26,FALSE)/(VLOOKUP($A27,#REF!,26,FALSE)+VLOOKUP($A27,#REF!,27,FALSE)))</f>
        <v/>
      </c>
      <c r="AJ27" s="63" t="str">
        <f>IF(ISERROR(VLOOKUP($A27,#REF!,5,FALSE))=TRUE,"",VLOOKUP($A27,#REF!,27,FALSE)/(VLOOKUP($A27,#REF!,26,FALSE)+VLOOKUP($A27,#REF!,27,FALSE)))</f>
        <v/>
      </c>
      <c r="AK27" s="29" t="str">
        <f t="shared" si="11"/>
        <v/>
      </c>
      <c r="AL27" s="62" t="str">
        <f>IF(ISERROR(VLOOKUP($A27,#REF!,5,FALSE))=TRUE,"",VLOOKUP($A27,#REF!,28,FALSE)/VLOOKUP($A27,#REF!,5,FALSE))</f>
        <v/>
      </c>
      <c r="AM27" s="62" t="str">
        <f>IF(ISERROR(VLOOKUP($A27,#REF!,5,FALSE))=TRUE,"",VLOOKUP($A27,#REF!,29,FALSE)/VLOOKUP($A27,#REF!,5,FALSE))</f>
        <v/>
      </c>
      <c r="AN27" s="12">
        <f t="shared" si="12"/>
        <v>0</v>
      </c>
      <c r="AO27" s="62" t="str">
        <f>IF(ISERROR(VLOOKUP($A27,#REF!,5,FALSE))=TRUE,"",VLOOKUP($A27,#REF!,22,FALSE)/VLOOKUP($A27,#REF!,5,FALSE))</f>
        <v/>
      </c>
      <c r="AP27" s="62" t="str">
        <f>IF(ISERROR(VLOOKUP($A27,#REF!,5,FALSE))=TRUE,"",VLOOKUP($A27,#REF!,23,FALSE)/VLOOKUP($A27,#REF!,5,FALSE))</f>
        <v/>
      </c>
      <c r="AQ27" s="12">
        <f t="shared" si="13"/>
        <v>0</v>
      </c>
      <c r="AR27" s="62" t="str">
        <f>IF(ISERROR(VLOOKUP($A27,#REF!,5,FALSE))=TRUE,"",VLOOKUP($A27,#REF!,23,FALSE)/VLOOKUP($A27,#REF!,25,FALSE))</f>
        <v/>
      </c>
      <c r="AS27" s="12" t="str">
        <f t="shared" si="14"/>
        <v/>
      </c>
      <c r="AT27" s="63" t="str">
        <f>IF(ISERROR(VLOOKUP($A27,#REF!,5,FALSE))=TRUE,"",VLOOKUP($A27,#REF!,22,FALSE)/(VLOOKUP($A27,#REF!,22,FALSE)+VLOOKUP($A27,#REF!,23,FALSE)))</f>
        <v/>
      </c>
      <c r="AU27" s="63" t="str">
        <f>IF(ISERROR(VLOOKUP($A27,#REF!,5,FALSE))=TRUE,"",VLOOKUP($A27,#REF!,23,FALSE)/(VLOOKUP($A27,#REF!,22,FALSE)+VLOOKUP($A27,#REF!,23,FALSE)))</f>
        <v/>
      </c>
      <c r="AV27" s="29" t="str">
        <f t="shared" si="15"/>
        <v/>
      </c>
      <c r="AW27" s="62" t="str">
        <f>IF(ISERROR(VLOOKUP($A27,#REF!,5,FALSE))=TRUE,"",VLOOKUP($A27,#REF!,24,FALSE)/VLOOKUP($A27,#REF!,5,FALSE))</f>
        <v/>
      </c>
      <c r="AX27" s="62" t="str">
        <f>IF(ISERROR(VLOOKUP($A27,#REF!,5,FALSE))=TRUE,"",VLOOKUP($A27,#REF!,25,FALSE)/VLOOKUP($A27,#REF!,5,FALSE))</f>
        <v/>
      </c>
      <c r="AY27" s="12">
        <f t="shared" si="16"/>
        <v>0</v>
      </c>
      <c r="AZ27" s="59" t="s">
        <v>75</v>
      </c>
      <c r="BB27" s="16"/>
      <c r="BC27" s="16"/>
      <c r="BD27" s="16"/>
      <c r="BE27" s="16"/>
      <c r="BF27" s="16"/>
      <c r="BG27" s="16"/>
      <c r="BH27" s="16"/>
      <c r="BI27" s="16"/>
      <c r="BJ27" s="16"/>
      <c r="BK27" s="16"/>
      <c r="BL27" s="16"/>
      <c r="BM27" s="16"/>
      <c r="BN27" s="16"/>
      <c r="BO27" s="16"/>
      <c r="BP27" s="16"/>
      <c r="BQ27" s="23"/>
      <c r="BR27" s="16"/>
      <c r="BS27" s="16"/>
      <c r="BT27" s="16"/>
      <c r="BU27" s="16"/>
      <c r="BV27" s="16"/>
      <c r="BW27" s="16"/>
      <c r="BX27" s="16"/>
      <c r="BY27" s="16"/>
      <c r="BZ27" s="16"/>
      <c r="CA27" s="16"/>
      <c r="CB27" s="16"/>
      <c r="CC27" s="16"/>
      <c r="CD27" s="16"/>
      <c r="CE27" s="16"/>
      <c r="CF27" s="16"/>
      <c r="CG27" s="16"/>
    </row>
    <row r="28" spans="1:85" x14ac:dyDescent="0.45">
      <c r="A28" s="31" t="str">
        <f>CONCATENATE(LEFT($B$3,2),"18")</f>
        <v>0118</v>
      </c>
      <c r="B28" s="30" t="str">
        <f>IF(ISERROR(VLOOKUP($A28,#REF!,4,FALSE))=TRUE,"",VLOOKUP($A28,#REF!,4,FALSE))</f>
        <v/>
      </c>
      <c r="C28" s="62" t="str">
        <f>IF(ISERROR(VLOOKUP($A28,#REF!,5,FALSE))=TRUE,"",VLOOKUP($A28,#REF!,14,FALSE)/VLOOKUP($A28,#REF!,5,FALSE))</f>
        <v/>
      </c>
      <c r="D28" s="62" t="str">
        <f>IF(ISERROR(VLOOKUP($A28,#REF!,5,FALSE))=TRUE,"",VLOOKUP($A28,#REF!,15,FALSE)/VLOOKUP($A28,#REF!,5,FALSE))</f>
        <v/>
      </c>
      <c r="E28" s="12">
        <f t="shared" si="0"/>
        <v>0</v>
      </c>
      <c r="F28" s="62" t="str">
        <f>IF(ISERROR(VLOOKUP($A28,#REF!,5,FALSE))=TRUE,"",VLOOKUP($A28,#REF!,15,FALSE)/VLOOKUP($A28,#REF!,7,FALSE))</f>
        <v/>
      </c>
      <c r="G28" s="12" t="str">
        <f t="shared" si="1"/>
        <v/>
      </c>
      <c r="H28" s="62" t="str">
        <f>IF(ISERROR(VLOOKUP($A28,#REF!,5,FALSE))=TRUE,"",VLOOKUP($A28,#REF!,15,FALSE)/VLOOKUP($A28,#REF!,9,FALSE))</f>
        <v/>
      </c>
      <c r="I28" s="12" t="str">
        <f t="shared" si="2"/>
        <v/>
      </c>
      <c r="J28" s="63" t="str">
        <f>IF(ISERROR(VLOOKUP($A28,#REF!,5,FALSE))=TRUE,"",VLOOKUP($A28,#REF!,14,FALSE)/(VLOOKUP($A28,#REF!,14,FALSE)+VLOOKUP($A28,#REF!,15,FALSE)))</f>
        <v/>
      </c>
      <c r="K28" s="63" t="str">
        <f>IF(ISERROR(VLOOKUP($A28,#REF!,5,FALSE))=TRUE,"",VLOOKUP($A28,#REF!,15,FALSE)/(VLOOKUP($A28,#REF!,14,FALSE)+VLOOKUP($A28,#REF!,15,FALSE)))</f>
        <v/>
      </c>
      <c r="L28" s="29" t="str">
        <f t="shared" si="3"/>
        <v/>
      </c>
      <c r="M28" s="62" t="str">
        <f>IF(ISERROR(VLOOKUP($A28,#REF!,5,FALSE))=TRUE,"",VLOOKUP($A28,#REF!,6,FALSE)/VLOOKUP($A28,#REF!,5,FALSE))</f>
        <v/>
      </c>
      <c r="N28" s="62" t="str">
        <f>IF(ISERROR(VLOOKUP($A28,#REF!,5,FALSE))=TRUE,"",VLOOKUP($A28,#REF!,7,FALSE)/VLOOKUP($A28,#REF!,5,FALSE))</f>
        <v/>
      </c>
      <c r="O28" s="12">
        <f t="shared" si="4"/>
        <v>0</v>
      </c>
      <c r="P28" s="62" t="str">
        <f>IF(ISERROR(VLOOKUP($A28,#REF!,5,FALSE))=TRUE,"",VLOOKUP($A28,#REF!,8,FALSE)/VLOOKUP($A28,#REF!,5,FALSE))</f>
        <v/>
      </c>
      <c r="Q28" s="62" t="str">
        <f>IF(ISERROR(VLOOKUP($A28,#REF!,5,FALSE))=TRUE,"",VLOOKUP($A28,#REF!,9,FALSE)/VLOOKUP($A28,#REF!,5,FALSE))</f>
        <v/>
      </c>
      <c r="R28" s="12">
        <f t="shared" si="5"/>
        <v>0</v>
      </c>
      <c r="S28" s="62" t="str">
        <f>IF(ISERROR(VLOOKUP($A28,#REF!,5,FALSE))=TRUE,"",VLOOKUP($A28,#REF!,18,FALSE)/VLOOKUP($A28,#REF!,5,FALSE))</f>
        <v/>
      </c>
      <c r="T28" s="62" t="str">
        <f>IF(ISERROR(VLOOKUP($A28,#REF!,5,FALSE))=TRUE,"",VLOOKUP($A28,#REF!,19,FALSE)/VLOOKUP($A28,#REF!,5,FALSE))</f>
        <v/>
      </c>
      <c r="U28" s="12">
        <f t="shared" si="6"/>
        <v>0</v>
      </c>
      <c r="V28" s="62" t="str">
        <f>IF(ISERROR(VLOOKUP($A28,#REF!,5,FALSE))=TRUE,"",VLOOKUP($A28,#REF!,19,FALSE)/VLOOKUP($A28,#REF!,21,FALSE))</f>
        <v/>
      </c>
      <c r="W28" s="12" t="str">
        <f t="shared" si="6"/>
        <v/>
      </c>
      <c r="X28" s="63" t="str">
        <f>IF(ISERROR(VLOOKUP($A28,#REF!,5,FALSE))=TRUE,"",VLOOKUP($A28,#REF!,18,FALSE)/(VLOOKUP($A28,#REF!,18,FALSE)+VLOOKUP($A28,#REF!,19,FALSE)))</f>
        <v/>
      </c>
      <c r="Y28" s="63" t="str">
        <f>IF(ISERROR(VLOOKUP($A28,#REF!,5,FALSE))=TRUE,"",VLOOKUP($A28,#REF!,19,FALSE)/(VLOOKUP($A28,#REF!,18,FALSE)+VLOOKUP($A28,#REF!,19,FALSE)))</f>
        <v/>
      </c>
      <c r="Z28" s="29" t="str">
        <f t="shared" si="7"/>
        <v/>
      </c>
      <c r="AA28" s="62" t="str">
        <f>IF(ISERROR(VLOOKUP($A28,#REF!,5,FALSE))=TRUE,"",VLOOKUP($A28,#REF!,20,FALSE)/VLOOKUP($A28,#REF!,5,FALSE))</f>
        <v/>
      </c>
      <c r="AB28" s="62" t="str">
        <f>IF(ISERROR(VLOOKUP($A28,#REF!,5,FALSE))=TRUE,"",VLOOKUP($A28,#REF!,21,FALSE)/VLOOKUP($A28,#REF!,5,FALSE))</f>
        <v/>
      </c>
      <c r="AC28" s="12">
        <f t="shared" si="8"/>
        <v>0</v>
      </c>
      <c r="AD28" s="62" t="str">
        <f>IF(ISERROR(VLOOKUP($A28,#REF!,5,FALSE))=TRUE,"",VLOOKUP($A28,#REF!,26,FALSE)/VLOOKUP($A28,#REF!,5,FALSE))</f>
        <v/>
      </c>
      <c r="AE28" s="62" t="str">
        <f>IF(ISERROR(VLOOKUP($A28,#REF!,5,FALSE))=TRUE,"",VLOOKUP($A28,#REF!,27,FALSE)/VLOOKUP($A28,#REF!,5,FALSE))</f>
        <v/>
      </c>
      <c r="AF28" s="12">
        <f t="shared" si="9"/>
        <v>0</v>
      </c>
      <c r="AG28" s="62" t="str">
        <f>IF(ISERROR(VLOOKUP($A28,#REF!,5,FALSE))=TRUE,"",VLOOKUP($A28,#REF!,27,FALSE)/VLOOKUP($A28,#REF!,29,FALSE))</f>
        <v/>
      </c>
      <c r="AH28" s="12" t="str">
        <f t="shared" si="10"/>
        <v/>
      </c>
      <c r="AI28" s="63" t="str">
        <f>IF(ISERROR(VLOOKUP($A28,#REF!,5,FALSE))=TRUE,"",VLOOKUP($A28,#REF!,26,FALSE)/(VLOOKUP($A28,#REF!,26,FALSE)+VLOOKUP($A28,#REF!,27,FALSE)))</f>
        <v/>
      </c>
      <c r="AJ28" s="63" t="str">
        <f>IF(ISERROR(VLOOKUP($A28,#REF!,5,FALSE))=TRUE,"",VLOOKUP($A28,#REF!,27,FALSE)/(VLOOKUP($A28,#REF!,26,FALSE)+VLOOKUP($A28,#REF!,27,FALSE)))</f>
        <v/>
      </c>
      <c r="AK28" s="29" t="str">
        <f t="shared" si="11"/>
        <v/>
      </c>
      <c r="AL28" s="62" t="str">
        <f>IF(ISERROR(VLOOKUP($A28,#REF!,5,FALSE))=TRUE,"",VLOOKUP($A28,#REF!,28,FALSE)/VLOOKUP($A28,#REF!,5,FALSE))</f>
        <v/>
      </c>
      <c r="AM28" s="62" t="str">
        <f>IF(ISERROR(VLOOKUP($A28,#REF!,5,FALSE))=TRUE,"",VLOOKUP($A28,#REF!,29,FALSE)/VLOOKUP($A28,#REF!,5,FALSE))</f>
        <v/>
      </c>
      <c r="AN28" s="12">
        <f t="shared" si="12"/>
        <v>0</v>
      </c>
      <c r="AO28" s="62" t="str">
        <f>IF(ISERROR(VLOOKUP($A28,#REF!,5,FALSE))=TRUE,"",VLOOKUP($A28,#REF!,22,FALSE)/VLOOKUP($A28,#REF!,5,FALSE))</f>
        <v/>
      </c>
      <c r="AP28" s="62" t="str">
        <f>IF(ISERROR(VLOOKUP($A28,#REF!,5,FALSE))=TRUE,"",VLOOKUP($A28,#REF!,23,FALSE)/VLOOKUP($A28,#REF!,5,FALSE))</f>
        <v/>
      </c>
      <c r="AQ28" s="12">
        <f t="shared" si="13"/>
        <v>0</v>
      </c>
      <c r="AR28" s="62" t="str">
        <f>IF(ISERROR(VLOOKUP($A28,#REF!,5,FALSE))=TRUE,"",VLOOKUP($A28,#REF!,23,FALSE)/VLOOKUP($A28,#REF!,25,FALSE))</f>
        <v/>
      </c>
      <c r="AS28" s="12" t="str">
        <f t="shared" si="14"/>
        <v/>
      </c>
      <c r="AT28" s="63" t="str">
        <f>IF(ISERROR(VLOOKUP($A28,#REF!,5,FALSE))=TRUE,"",VLOOKUP($A28,#REF!,22,FALSE)/(VLOOKUP($A28,#REF!,22,FALSE)+VLOOKUP($A28,#REF!,23,FALSE)))</f>
        <v/>
      </c>
      <c r="AU28" s="63" t="str">
        <f>IF(ISERROR(VLOOKUP($A28,#REF!,5,FALSE))=TRUE,"",VLOOKUP($A28,#REF!,23,FALSE)/(VLOOKUP($A28,#REF!,22,FALSE)+VLOOKUP($A28,#REF!,23,FALSE)))</f>
        <v/>
      </c>
      <c r="AV28" s="29" t="str">
        <f t="shared" si="15"/>
        <v/>
      </c>
      <c r="AW28" s="62" t="str">
        <f>IF(ISERROR(VLOOKUP($A28,#REF!,5,FALSE))=TRUE,"",VLOOKUP($A28,#REF!,24,FALSE)/VLOOKUP($A28,#REF!,5,FALSE))</f>
        <v/>
      </c>
      <c r="AX28" s="62" t="str">
        <f>IF(ISERROR(VLOOKUP($A28,#REF!,5,FALSE))=TRUE,"",VLOOKUP($A28,#REF!,25,FALSE)/VLOOKUP($A28,#REF!,5,FALSE))</f>
        <v/>
      </c>
      <c r="AY28" s="12">
        <f t="shared" si="16"/>
        <v>0</v>
      </c>
      <c r="AZ28" s="59" t="s">
        <v>76</v>
      </c>
      <c r="BB28" s="16"/>
      <c r="BC28" s="16"/>
      <c r="BD28" s="16"/>
      <c r="BE28" s="16"/>
      <c r="BF28" s="16"/>
      <c r="BG28" s="16"/>
      <c r="BH28" s="16"/>
      <c r="BI28" s="16"/>
      <c r="BJ28" s="16"/>
      <c r="BK28" s="16"/>
      <c r="BL28" s="16"/>
      <c r="BM28" s="16"/>
      <c r="BN28" s="16"/>
      <c r="BO28" s="16"/>
      <c r="BP28" s="16"/>
      <c r="BQ28" s="23"/>
      <c r="BR28" s="16"/>
      <c r="BS28" s="16"/>
      <c r="BT28" s="16"/>
      <c r="BU28" s="16"/>
      <c r="BV28" s="16"/>
      <c r="BW28" s="16"/>
      <c r="BX28" s="16"/>
      <c r="BY28" s="16"/>
      <c r="BZ28" s="16"/>
      <c r="CA28" s="16"/>
      <c r="CB28" s="16"/>
      <c r="CC28" s="16"/>
      <c r="CD28" s="16"/>
      <c r="CE28" s="16"/>
      <c r="CF28" s="16"/>
      <c r="CG28" s="16"/>
    </row>
    <row r="29" spans="1:85" x14ac:dyDescent="0.45">
      <c r="A29" s="31" t="str">
        <f>CONCATENATE(LEFT($B$3,2),"19")</f>
        <v>0119</v>
      </c>
      <c r="B29" s="30" t="str">
        <f>IF(ISERROR(VLOOKUP($A29,#REF!,4,FALSE))=TRUE,"",VLOOKUP($A29,#REF!,4,FALSE))</f>
        <v/>
      </c>
      <c r="C29" s="62" t="str">
        <f>IF(ISERROR(VLOOKUP($A29,#REF!,5,FALSE))=TRUE,"",VLOOKUP($A29,#REF!,14,FALSE)/VLOOKUP($A29,#REF!,5,FALSE))</f>
        <v/>
      </c>
      <c r="D29" s="62" t="str">
        <f>IF(ISERROR(VLOOKUP($A29,#REF!,5,FALSE))=TRUE,"",VLOOKUP($A29,#REF!,15,FALSE)/VLOOKUP($A29,#REF!,5,FALSE))</f>
        <v/>
      </c>
      <c r="E29" s="12">
        <f t="shared" si="0"/>
        <v>0</v>
      </c>
      <c r="F29" s="62" t="str">
        <f>IF(ISERROR(VLOOKUP($A29,#REF!,5,FALSE))=TRUE,"",VLOOKUP($A29,#REF!,15,FALSE)/VLOOKUP($A29,#REF!,7,FALSE))</f>
        <v/>
      </c>
      <c r="G29" s="12" t="str">
        <f t="shared" si="1"/>
        <v/>
      </c>
      <c r="H29" s="62" t="str">
        <f>IF(ISERROR(VLOOKUP($A29,#REF!,5,FALSE))=TRUE,"",VLOOKUP($A29,#REF!,15,FALSE)/VLOOKUP($A29,#REF!,9,FALSE))</f>
        <v/>
      </c>
      <c r="I29" s="12" t="str">
        <f t="shared" si="2"/>
        <v/>
      </c>
      <c r="J29" s="63" t="str">
        <f>IF(ISERROR(VLOOKUP($A29,#REF!,5,FALSE))=TRUE,"",VLOOKUP($A29,#REF!,14,FALSE)/(VLOOKUP($A29,#REF!,14,FALSE)+VLOOKUP($A29,#REF!,15,FALSE)))</f>
        <v/>
      </c>
      <c r="K29" s="63" t="str">
        <f>IF(ISERROR(VLOOKUP($A29,#REF!,5,FALSE))=TRUE,"",VLOOKUP($A29,#REF!,15,FALSE)/(VLOOKUP($A29,#REF!,14,FALSE)+VLOOKUP($A29,#REF!,15,FALSE)))</f>
        <v/>
      </c>
      <c r="L29" s="29" t="str">
        <f t="shared" si="3"/>
        <v/>
      </c>
      <c r="M29" s="62" t="str">
        <f>IF(ISERROR(VLOOKUP($A29,#REF!,5,FALSE))=TRUE,"",VLOOKUP($A29,#REF!,6,FALSE)/VLOOKUP($A29,#REF!,5,FALSE))</f>
        <v/>
      </c>
      <c r="N29" s="62" t="str">
        <f>IF(ISERROR(VLOOKUP($A29,#REF!,5,FALSE))=TRUE,"",VLOOKUP($A29,#REF!,7,FALSE)/VLOOKUP($A29,#REF!,5,FALSE))</f>
        <v/>
      </c>
      <c r="O29" s="12">
        <f t="shared" si="4"/>
        <v>0</v>
      </c>
      <c r="P29" s="62" t="str">
        <f>IF(ISERROR(VLOOKUP($A29,#REF!,5,FALSE))=TRUE,"",VLOOKUP($A29,#REF!,8,FALSE)/VLOOKUP($A29,#REF!,5,FALSE))</f>
        <v/>
      </c>
      <c r="Q29" s="62" t="str">
        <f>IF(ISERROR(VLOOKUP($A29,#REF!,5,FALSE))=TRUE,"",VLOOKUP($A29,#REF!,9,FALSE)/VLOOKUP($A29,#REF!,5,FALSE))</f>
        <v/>
      </c>
      <c r="R29" s="12">
        <f t="shared" si="5"/>
        <v>0</v>
      </c>
      <c r="S29" s="62" t="str">
        <f>IF(ISERROR(VLOOKUP($A29,#REF!,5,FALSE))=TRUE,"",VLOOKUP($A29,#REF!,18,FALSE)/VLOOKUP($A29,#REF!,5,FALSE))</f>
        <v/>
      </c>
      <c r="T29" s="62" t="str">
        <f>IF(ISERROR(VLOOKUP($A29,#REF!,5,FALSE))=TRUE,"",VLOOKUP($A29,#REF!,19,FALSE)/VLOOKUP($A29,#REF!,5,FALSE))</f>
        <v/>
      </c>
      <c r="U29" s="12">
        <f t="shared" si="6"/>
        <v>0</v>
      </c>
      <c r="V29" s="62" t="str">
        <f>IF(ISERROR(VLOOKUP($A29,#REF!,5,FALSE))=TRUE,"",VLOOKUP($A29,#REF!,19,FALSE)/VLOOKUP($A29,#REF!,21,FALSE))</f>
        <v/>
      </c>
      <c r="W29" s="12" t="str">
        <f t="shared" si="6"/>
        <v/>
      </c>
      <c r="X29" s="63" t="str">
        <f>IF(ISERROR(VLOOKUP($A29,#REF!,5,FALSE))=TRUE,"",VLOOKUP($A29,#REF!,18,FALSE)/(VLOOKUP($A29,#REF!,18,FALSE)+VLOOKUP($A29,#REF!,19,FALSE)))</f>
        <v/>
      </c>
      <c r="Y29" s="63" t="str">
        <f>IF(ISERROR(VLOOKUP($A29,#REF!,5,FALSE))=TRUE,"",VLOOKUP($A29,#REF!,19,FALSE)/(VLOOKUP($A29,#REF!,18,FALSE)+VLOOKUP($A29,#REF!,19,FALSE)))</f>
        <v/>
      </c>
      <c r="Z29" s="29" t="str">
        <f t="shared" si="7"/>
        <v/>
      </c>
      <c r="AA29" s="62" t="str">
        <f>IF(ISERROR(VLOOKUP($A29,#REF!,5,FALSE))=TRUE,"",VLOOKUP($A29,#REF!,20,FALSE)/VLOOKUP($A29,#REF!,5,FALSE))</f>
        <v/>
      </c>
      <c r="AB29" s="62" t="str">
        <f>IF(ISERROR(VLOOKUP($A29,#REF!,5,FALSE))=TRUE,"",VLOOKUP($A29,#REF!,21,FALSE)/VLOOKUP($A29,#REF!,5,FALSE))</f>
        <v/>
      </c>
      <c r="AC29" s="12">
        <f t="shared" si="8"/>
        <v>0</v>
      </c>
      <c r="AD29" s="62" t="str">
        <f>IF(ISERROR(VLOOKUP($A29,#REF!,5,FALSE))=TRUE,"",VLOOKUP($A29,#REF!,26,FALSE)/VLOOKUP($A29,#REF!,5,FALSE))</f>
        <v/>
      </c>
      <c r="AE29" s="62" t="str">
        <f>IF(ISERROR(VLOOKUP($A29,#REF!,5,FALSE))=TRUE,"",VLOOKUP($A29,#REF!,27,FALSE)/VLOOKUP($A29,#REF!,5,FALSE))</f>
        <v/>
      </c>
      <c r="AF29" s="12">
        <f t="shared" si="9"/>
        <v>0</v>
      </c>
      <c r="AG29" s="62" t="str">
        <f>IF(ISERROR(VLOOKUP($A29,#REF!,5,FALSE))=TRUE,"",VLOOKUP($A29,#REF!,27,FALSE)/VLOOKUP($A29,#REF!,29,FALSE))</f>
        <v/>
      </c>
      <c r="AH29" s="12" t="str">
        <f t="shared" si="10"/>
        <v/>
      </c>
      <c r="AI29" s="63" t="str">
        <f>IF(ISERROR(VLOOKUP($A29,#REF!,5,FALSE))=TRUE,"",VLOOKUP($A29,#REF!,26,FALSE)/(VLOOKUP($A29,#REF!,26,FALSE)+VLOOKUP($A29,#REF!,27,FALSE)))</f>
        <v/>
      </c>
      <c r="AJ29" s="63" t="str">
        <f>IF(ISERROR(VLOOKUP($A29,#REF!,5,FALSE))=TRUE,"",VLOOKUP($A29,#REF!,27,FALSE)/(VLOOKUP($A29,#REF!,26,FALSE)+VLOOKUP($A29,#REF!,27,FALSE)))</f>
        <v/>
      </c>
      <c r="AK29" s="29" t="str">
        <f t="shared" si="11"/>
        <v/>
      </c>
      <c r="AL29" s="62" t="str">
        <f>IF(ISERROR(VLOOKUP($A29,#REF!,5,FALSE))=TRUE,"",VLOOKUP($A29,#REF!,28,FALSE)/VLOOKUP($A29,#REF!,5,FALSE))</f>
        <v/>
      </c>
      <c r="AM29" s="62" t="str">
        <f>IF(ISERROR(VLOOKUP($A29,#REF!,5,FALSE))=TRUE,"",VLOOKUP($A29,#REF!,29,FALSE)/VLOOKUP($A29,#REF!,5,FALSE))</f>
        <v/>
      </c>
      <c r="AN29" s="12">
        <f t="shared" si="12"/>
        <v>0</v>
      </c>
      <c r="AO29" s="62" t="str">
        <f>IF(ISERROR(VLOOKUP($A29,#REF!,5,FALSE))=TRUE,"",VLOOKUP($A29,#REF!,22,FALSE)/VLOOKUP($A29,#REF!,5,FALSE))</f>
        <v/>
      </c>
      <c r="AP29" s="62" t="str">
        <f>IF(ISERROR(VLOOKUP($A29,#REF!,5,FALSE))=TRUE,"",VLOOKUP($A29,#REF!,23,FALSE)/VLOOKUP($A29,#REF!,5,FALSE))</f>
        <v/>
      </c>
      <c r="AQ29" s="12">
        <f t="shared" si="13"/>
        <v>0</v>
      </c>
      <c r="AR29" s="62" t="str">
        <f>IF(ISERROR(VLOOKUP($A29,#REF!,5,FALSE))=TRUE,"",VLOOKUP($A29,#REF!,23,FALSE)/VLOOKUP($A29,#REF!,25,FALSE))</f>
        <v/>
      </c>
      <c r="AS29" s="12" t="str">
        <f t="shared" si="14"/>
        <v/>
      </c>
      <c r="AT29" s="63" t="str">
        <f>IF(ISERROR(VLOOKUP($A29,#REF!,5,FALSE))=TRUE,"",VLOOKUP($A29,#REF!,22,FALSE)/(VLOOKUP($A29,#REF!,22,FALSE)+VLOOKUP($A29,#REF!,23,FALSE)))</f>
        <v/>
      </c>
      <c r="AU29" s="63" t="str">
        <f>IF(ISERROR(VLOOKUP($A29,#REF!,5,FALSE))=TRUE,"",VLOOKUP($A29,#REF!,23,FALSE)/(VLOOKUP($A29,#REF!,22,FALSE)+VLOOKUP($A29,#REF!,23,FALSE)))</f>
        <v/>
      </c>
      <c r="AV29" s="29" t="str">
        <f t="shared" si="15"/>
        <v/>
      </c>
      <c r="AW29" s="62" t="str">
        <f>IF(ISERROR(VLOOKUP($A29,#REF!,5,FALSE))=TRUE,"",VLOOKUP($A29,#REF!,24,FALSE)/VLOOKUP($A29,#REF!,5,FALSE))</f>
        <v/>
      </c>
      <c r="AX29" s="62" t="str">
        <f>IF(ISERROR(VLOOKUP($A29,#REF!,5,FALSE))=TRUE,"",VLOOKUP($A29,#REF!,25,FALSE)/VLOOKUP($A29,#REF!,5,FALSE))</f>
        <v/>
      </c>
      <c r="AY29" s="12">
        <f t="shared" si="16"/>
        <v>0</v>
      </c>
      <c r="AZ29" s="59" t="s">
        <v>77</v>
      </c>
      <c r="BB29" s="16"/>
      <c r="BC29" s="16"/>
      <c r="BD29" s="16"/>
      <c r="BE29" s="16"/>
      <c r="BF29" s="16"/>
      <c r="BG29" s="16"/>
      <c r="BH29" s="16"/>
      <c r="BI29" s="16"/>
      <c r="BJ29" s="16"/>
      <c r="BK29" s="16"/>
      <c r="BL29" s="16"/>
      <c r="BM29" s="16"/>
      <c r="BN29" s="16"/>
      <c r="BO29" s="16"/>
      <c r="BP29" s="16"/>
      <c r="BQ29" s="23"/>
      <c r="BR29" s="16"/>
      <c r="BS29" s="16"/>
      <c r="BT29" s="16"/>
      <c r="BU29" s="16"/>
      <c r="BV29" s="16"/>
      <c r="BW29" s="16"/>
      <c r="BX29" s="16"/>
      <c r="BY29" s="16"/>
      <c r="BZ29" s="16"/>
      <c r="CA29" s="16"/>
      <c r="CB29" s="16"/>
      <c r="CC29" s="16"/>
      <c r="CD29" s="16"/>
      <c r="CE29" s="16"/>
      <c r="CF29" s="16"/>
      <c r="CG29" s="16"/>
    </row>
    <row r="30" spans="1:85" x14ac:dyDescent="0.45">
      <c r="A30" s="31" t="str">
        <f>CONCATENATE(LEFT($B$3,2),"20")</f>
        <v>0120</v>
      </c>
      <c r="B30" s="30" t="str">
        <f>IF(ISERROR(VLOOKUP($A30,#REF!,4,FALSE))=TRUE,"",VLOOKUP($A30,#REF!,4,FALSE))</f>
        <v/>
      </c>
      <c r="C30" s="62" t="str">
        <f>IF(ISERROR(VLOOKUP($A30,#REF!,5,FALSE))=TRUE,"",VLOOKUP($A30,#REF!,14,FALSE)/VLOOKUP($A30,#REF!,5,FALSE))</f>
        <v/>
      </c>
      <c r="D30" s="62" t="str">
        <f>IF(ISERROR(VLOOKUP($A30,#REF!,5,FALSE))=TRUE,"",VLOOKUP($A30,#REF!,15,FALSE)/VLOOKUP($A30,#REF!,5,FALSE))</f>
        <v/>
      </c>
      <c r="E30" s="12">
        <f t="shared" si="0"/>
        <v>0</v>
      </c>
      <c r="F30" s="62" t="str">
        <f>IF(ISERROR(VLOOKUP($A30,#REF!,5,FALSE))=TRUE,"",VLOOKUP($A30,#REF!,15,FALSE)/VLOOKUP($A30,#REF!,7,FALSE))</f>
        <v/>
      </c>
      <c r="G30" s="12" t="str">
        <f t="shared" si="1"/>
        <v/>
      </c>
      <c r="H30" s="62" t="str">
        <f>IF(ISERROR(VLOOKUP($A30,#REF!,5,FALSE))=TRUE,"",VLOOKUP($A30,#REF!,15,FALSE)/VLOOKUP($A30,#REF!,9,FALSE))</f>
        <v/>
      </c>
      <c r="I30" s="12" t="str">
        <f t="shared" si="2"/>
        <v/>
      </c>
      <c r="J30" s="63" t="str">
        <f>IF(ISERROR(VLOOKUP($A30,#REF!,5,FALSE))=TRUE,"",VLOOKUP($A30,#REF!,14,FALSE)/(VLOOKUP($A30,#REF!,14,FALSE)+VLOOKUP($A30,#REF!,15,FALSE)))</f>
        <v/>
      </c>
      <c r="K30" s="63" t="str">
        <f>IF(ISERROR(VLOOKUP($A30,#REF!,5,FALSE))=TRUE,"",VLOOKUP($A30,#REF!,15,FALSE)/(VLOOKUP($A30,#REF!,14,FALSE)+VLOOKUP($A30,#REF!,15,FALSE)))</f>
        <v/>
      </c>
      <c r="L30" s="29" t="str">
        <f t="shared" si="3"/>
        <v/>
      </c>
      <c r="M30" s="62" t="str">
        <f>IF(ISERROR(VLOOKUP($A30,#REF!,5,FALSE))=TRUE,"",VLOOKUP($A30,#REF!,6,FALSE)/VLOOKUP($A30,#REF!,5,FALSE))</f>
        <v/>
      </c>
      <c r="N30" s="62" t="str">
        <f>IF(ISERROR(VLOOKUP($A30,#REF!,5,FALSE))=TRUE,"",VLOOKUP($A30,#REF!,7,FALSE)/VLOOKUP($A30,#REF!,5,FALSE))</f>
        <v/>
      </c>
      <c r="O30" s="12">
        <f t="shared" si="4"/>
        <v>0</v>
      </c>
      <c r="P30" s="62" t="str">
        <f>IF(ISERROR(VLOOKUP($A30,#REF!,5,FALSE))=TRUE,"",VLOOKUP($A30,#REF!,8,FALSE)/VLOOKUP($A30,#REF!,5,FALSE))</f>
        <v/>
      </c>
      <c r="Q30" s="62" t="str">
        <f>IF(ISERROR(VLOOKUP($A30,#REF!,5,FALSE))=TRUE,"",VLOOKUP($A30,#REF!,9,FALSE)/VLOOKUP($A30,#REF!,5,FALSE))</f>
        <v/>
      </c>
      <c r="R30" s="12">
        <f t="shared" si="5"/>
        <v>0</v>
      </c>
      <c r="S30" s="62" t="str">
        <f>IF(ISERROR(VLOOKUP($A30,#REF!,5,FALSE))=TRUE,"",VLOOKUP($A30,#REF!,18,FALSE)/VLOOKUP($A30,#REF!,5,FALSE))</f>
        <v/>
      </c>
      <c r="T30" s="62" t="str">
        <f>IF(ISERROR(VLOOKUP($A30,#REF!,5,FALSE))=TRUE,"",VLOOKUP($A30,#REF!,19,FALSE)/VLOOKUP($A30,#REF!,5,FALSE))</f>
        <v/>
      </c>
      <c r="U30" s="12">
        <f t="shared" si="6"/>
        <v>0</v>
      </c>
      <c r="V30" s="62" t="str">
        <f>IF(ISERROR(VLOOKUP($A30,#REF!,5,FALSE))=TRUE,"",VLOOKUP($A30,#REF!,19,FALSE)/VLOOKUP($A30,#REF!,21,FALSE))</f>
        <v/>
      </c>
      <c r="W30" s="12" t="str">
        <f t="shared" si="6"/>
        <v/>
      </c>
      <c r="X30" s="63" t="str">
        <f>IF(ISERROR(VLOOKUP($A30,#REF!,5,FALSE))=TRUE,"",VLOOKUP($A30,#REF!,18,FALSE)/(VLOOKUP($A30,#REF!,18,FALSE)+VLOOKUP($A30,#REF!,19,FALSE)))</f>
        <v/>
      </c>
      <c r="Y30" s="63" t="str">
        <f>IF(ISERROR(VLOOKUP($A30,#REF!,5,FALSE))=TRUE,"",VLOOKUP($A30,#REF!,19,FALSE)/(VLOOKUP($A30,#REF!,18,FALSE)+VLOOKUP($A30,#REF!,19,FALSE)))</f>
        <v/>
      </c>
      <c r="Z30" s="29" t="str">
        <f t="shared" si="7"/>
        <v/>
      </c>
      <c r="AA30" s="62" t="str">
        <f>IF(ISERROR(VLOOKUP($A30,#REF!,5,FALSE))=TRUE,"",VLOOKUP($A30,#REF!,20,FALSE)/VLOOKUP($A30,#REF!,5,FALSE))</f>
        <v/>
      </c>
      <c r="AB30" s="62" t="str">
        <f>IF(ISERROR(VLOOKUP($A30,#REF!,5,FALSE))=TRUE,"",VLOOKUP($A30,#REF!,21,FALSE)/VLOOKUP($A30,#REF!,5,FALSE))</f>
        <v/>
      </c>
      <c r="AC30" s="12">
        <f t="shared" si="8"/>
        <v>0</v>
      </c>
      <c r="AD30" s="62" t="str">
        <f>IF(ISERROR(VLOOKUP($A30,#REF!,5,FALSE))=TRUE,"",VLOOKUP($A30,#REF!,26,FALSE)/VLOOKUP($A30,#REF!,5,FALSE))</f>
        <v/>
      </c>
      <c r="AE30" s="62" t="str">
        <f>IF(ISERROR(VLOOKUP($A30,#REF!,5,FALSE))=TRUE,"",VLOOKUP($A30,#REF!,27,FALSE)/VLOOKUP($A30,#REF!,5,FALSE))</f>
        <v/>
      </c>
      <c r="AF30" s="12">
        <f t="shared" si="9"/>
        <v>0</v>
      </c>
      <c r="AG30" s="62" t="str">
        <f>IF(ISERROR(VLOOKUP($A30,#REF!,5,FALSE))=TRUE,"",VLOOKUP($A30,#REF!,27,FALSE)/VLOOKUP($A30,#REF!,29,FALSE))</f>
        <v/>
      </c>
      <c r="AH30" s="12" t="str">
        <f t="shared" si="10"/>
        <v/>
      </c>
      <c r="AI30" s="63" t="str">
        <f>IF(ISERROR(VLOOKUP($A30,#REF!,5,FALSE))=TRUE,"",VLOOKUP($A30,#REF!,26,FALSE)/(VLOOKUP($A30,#REF!,26,FALSE)+VLOOKUP($A30,#REF!,27,FALSE)))</f>
        <v/>
      </c>
      <c r="AJ30" s="63" t="str">
        <f>IF(ISERROR(VLOOKUP($A30,#REF!,5,FALSE))=TRUE,"",VLOOKUP($A30,#REF!,27,FALSE)/(VLOOKUP($A30,#REF!,26,FALSE)+VLOOKUP($A30,#REF!,27,FALSE)))</f>
        <v/>
      </c>
      <c r="AK30" s="29" t="str">
        <f t="shared" si="11"/>
        <v/>
      </c>
      <c r="AL30" s="62" t="str">
        <f>IF(ISERROR(VLOOKUP($A30,#REF!,5,FALSE))=TRUE,"",VLOOKUP($A30,#REF!,28,FALSE)/VLOOKUP($A30,#REF!,5,FALSE))</f>
        <v/>
      </c>
      <c r="AM30" s="62" t="str">
        <f>IF(ISERROR(VLOOKUP($A30,#REF!,5,FALSE))=TRUE,"",VLOOKUP($A30,#REF!,29,FALSE)/VLOOKUP($A30,#REF!,5,FALSE))</f>
        <v/>
      </c>
      <c r="AN30" s="12">
        <f t="shared" si="12"/>
        <v>0</v>
      </c>
      <c r="AO30" s="62" t="str">
        <f>IF(ISERROR(VLOOKUP($A30,#REF!,5,FALSE))=TRUE,"",VLOOKUP($A30,#REF!,22,FALSE)/VLOOKUP($A30,#REF!,5,FALSE))</f>
        <v/>
      </c>
      <c r="AP30" s="62" t="str">
        <f>IF(ISERROR(VLOOKUP($A30,#REF!,5,FALSE))=TRUE,"",VLOOKUP($A30,#REF!,23,FALSE)/VLOOKUP($A30,#REF!,5,FALSE))</f>
        <v/>
      </c>
      <c r="AQ30" s="12">
        <f t="shared" si="13"/>
        <v>0</v>
      </c>
      <c r="AR30" s="62" t="str">
        <f>IF(ISERROR(VLOOKUP($A30,#REF!,5,FALSE))=TRUE,"",VLOOKUP($A30,#REF!,23,FALSE)/VLOOKUP($A30,#REF!,25,FALSE))</f>
        <v/>
      </c>
      <c r="AS30" s="12" t="str">
        <f t="shared" si="14"/>
        <v/>
      </c>
      <c r="AT30" s="63" t="str">
        <f>IF(ISERROR(VLOOKUP($A30,#REF!,5,FALSE))=TRUE,"",VLOOKUP($A30,#REF!,22,FALSE)/(VLOOKUP($A30,#REF!,22,FALSE)+VLOOKUP($A30,#REF!,23,FALSE)))</f>
        <v/>
      </c>
      <c r="AU30" s="63" t="str">
        <f>IF(ISERROR(VLOOKUP($A30,#REF!,5,FALSE))=TRUE,"",VLOOKUP($A30,#REF!,23,FALSE)/(VLOOKUP($A30,#REF!,22,FALSE)+VLOOKUP($A30,#REF!,23,FALSE)))</f>
        <v/>
      </c>
      <c r="AV30" s="29" t="str">
        <f t="shared" si="15"/>
        <v/>
      </c>
      <c r="AW30" s="62" t="str">
        <f>IF(ISERROR(VLOOKUP($A30,#REF!,5,FALSE))=TRUE,"",VLOOKUP($A30,#REF!,24,FALSE)/VLOOKUP($A30,#REF!,5,FALSE))</f>
        <v/>
      </c>
      <c r="AX30" s="62" t="str">
        <f>IF(ISERROR(VLOOKUP($A30,#REF!,5,FALSE))=TRUE,"",VLOOKUP($A30,#REF!,25,FALSE)/VLOOKUP($A30,#REF!,5,FALSE))</f>
        <v/>
      </c>
      <c r="AY30" s="12">
        <f t="shared" si="16"/>
        <v>0</v>
      </c>
      <c r="AZ30" s="59" t="s">
        <v>78</v>
      </c>
      <c r="BB30" s="16"/>
      <c r="BC30" s="16"/>
      <c r="BD30" s="16"/>
      <c r="BE30" s="16"/>
      <c r="BF30" s="16"/>
      <c r="BG30" s="16"/>
      <c r="BH30" s="16"/>
      <c r="BI30" s="16"/>
      <c r="BJ30" s="16"/>
      <c r="BK30" s="16"/>
      <c r="BL30" s="16"/>
      <c r="BM30" s="16"/>
      <c r="BN30" s="16"/>
      <c r="BO30" s="16"/>
      <c r="BP30" s="16"/>
      <c r="BQ30" s="23"/>
      <c r="BR30" s="16"/>
      <c r="BS30" s="16"/>
      <c r="BT30" s="16"/>
      <c r="BU30" s="16"/>
      <c r="BV30" s="16"/>
      <c r="BW30" s="16"/>
      <c r="BX30" s="16"/>
      <c r="BY30" s="16"/>
      <c r="BZ30" s="16"/>
      <c r="CA30" s="16"/>
      <c r="CB30" s="16"/>
      <c r="CC30" s="16"/>
      <c r="CD30" s="16"/>
      <c r="CE30" s="16"/>
      <c r="CF30" s="16"/>
      <c r="CG30" s="16"/>
    </row>
    <row r="31" spans="1:85" x14ac:dyDescent="0.45">
      <c r="A31" s="31" t="str">
        <f>CONCATENATE(LEFT($B$3,2),"21")</f>
        <v>0121</v>
      </c>
      <c r="B31" s="30" t="str">
        <f>IF(ISERROR(VLOOKUP($A31,#REF!,4,FALSE))=TRUE,"",VLOOKUP($A31,#REF!,4,FALSE))</f>
        <v/>
      </c>
      <c r="C31" s="62" t="str">
        <f>IF(ISERROR(VLOOKUP($A31,#REF!,5,FALSE))=TRUE,"",VLOOKUP($A31,#REF!,14,FALSE)/VLOOKUP($A31,#REF!,5,FALSE))</f>
        <v/>
      </c>
      <c r="D31" s="62" t="str">
        <f>IF(ISERROR(VLOOKUP($A31,#REF!,5,FALSE))=TRUE,"",VLOOKUP($A31,#REF!,15,FALSE)/VLOOKUP($A31,#REF!,5,FALSE))</f>
        <v/>
      </c>
      <c r="E31" s="12">
        <f t="shared" si="0"/>
        <v>0</v>
      </c>
      <c r="F31" s="62" t="str">
        <f>IF(ISERROR(VLOOKUP($A31,#REF!,5,FALSE))=TRUE,"",VLOOKUP($A31,#REF!,15,FALSE)/VLOOKUP($A31,#REF!,7,FALSE))</f>
        <v/>
      </c>
      <c r="G31" s="12" t="str">
        <f t="shared" si="1"/>
        <v/>
      </c>
      <c r="H31" s="62" t="str">
        <f>IF(ISERROR(VLOOKUP($A31,#REF!,5,FALSE))=TRUE,"",VLOOKUP($A31,#REF!,15,FALSE)/VLOOKUP($A31,#REF!,9,FALSE))</f>
        <v/>
      </c>
      <c r="I31" s="12" t="str">
        <f t="shared" si="2"/>
        <v/>
      </c>
      <c r="J31" s="63" t="str">
        <f>IF(ISERROR(VLOOKUP($A31,#REF!,5,FALSE))=TRUE,"",VLOOKUP($A31,#REF!,14,FALSE)/(VLOOKUP($A31,#REF!,14,FALSE)+VLOOKUP($A31,#REF!,15,FALSE)))</f>
        <v/>
      </c>
      <c r="K31" s="63" t="str">
        <f>IF(ISERROR(VLOOKUP($A31,#REF!,5,FALSE))=TRUE,"",VLOOKUP($A31,#REF!,15,FALSE)/(VLOOKUP($A31,#REF!,14,FALSE)+VLOOKUP($A31,#REF!,15,FALSE)))</f>
        <v/>
      </c>
      <c r="L31" s="29" t="str">
        <f t="shared" si="3"/>
        <v/>
      </c>
      <c r="M31" s="62" t="str">
        <f>IF(ISERROR(VLOOKUP($A31,#REF!,5,FALSE))=TRUE,"",VLOOKUP($A31,#REF!,6,FALSE)/VLOOKUP($A31,#REF!,5,FALSE))</f>
        <v/>
      </c>
      <c r="N31" s="62" t="str">
        <f>IF(ISERROR(VLOOKUP($A31,#REF!,5,FALSE))=TRUE,"",VLOOKUP($A31,#REF!,7,FALSE)/VLOOKUP($A31,#REF!,5,FALSE))</f>
        <v/>
      </c>
      <c r="O31" s="12">
        <f t="shared" si="4"/>
        <v>0</v>
      </c>
      <c r="P31" s="62" t="str">
        <f>IF(ISERROR(VLOOKUP($A31,#REF!,5,FALSE))=TRUE,"",VLOOKUP($A31,#REF!,8,FALSE)/VLOOKUP($A31,#REF!,5,FALSE))</f>
        <v/>
      </c>
      <c r="Q31" s="62" t="str">
        <f>IF(ISERROR(VLOOKUP($A31,#REF!,5,FALSE))=TRUE,"",VLOOKUP($A31,#REF!,9,FALSE)/VLOOKUP($A31,#REF!,5,FALSE))</f>
        <v/>
      </c>
      <c r="R31" s="12">
        <f t="shared" si="5"/>
        <v>0</v>
      </c>
      <c r="S31" s="62" t="str">
        <f>IF(ISERROR(VLOOKUP($A31,#REF!,5,FALSE))=TRUE,"",VLOOKUP($A31,#REF!,18,FALSE)/VLOOKUP($A31,#REF!,5,FALSE))</f>
        <v/>
      </c>
      <c r="T31" s="62" t="str">
        <f>IF(ISERROR(VLOOKUP($A31,#REF!,5,FALSE))=TRUE,"",VLOOKUP($A31,#REF!,19,FALSE)/VLOOKUP($A31,#REF!,5,FALSE))</f>
        <v/>
      </c>
      <c r="U31" s="12">
        <f t="shared" si="6"/>
        <v>0</v>
      </c>
      <c r="V31" s="62" t="str">
        <f>IF(ISERROR(VLOOKUP($A31,#REF!,5,FALSE))=TRUE,"",VLOOKUP($A31,#REF!,19,FALSE)/VLOOKUP($A31,#REF!,21,FALSE))</f>
        <v/>
      </c>
      <c r="W31" s="12" t="str">
        <f t="shared" si="6"/>
        <v/>
      </c>
      <c r="X31" s="63" t="str">
        <f>IF(ISERROR(VLOOKUP($A31,#REF!,5,FALSE))=TRUE,"",VLOOKUP($A31,#REF!,18,FALSE)/(VLOOKUP($A31,#REF!,18,FALSE)+VLOOKUP($A31,#REF!,19,FALSE)))</f>
        <v/>
      </c>
      <c r="Y31" s="63" t="str">
        <f>IF(ISERROR(VLOOKUP($A31,#REF!,5,FALSE))=TRUE,"",VLOOKUP($A31,#REF!,19,FALSE)/(VLOOKUP($A31,#REF!,18,FALSE)+VLOOKUP($A31,#REF!,19,FALSE)))</f>
        <v/>
      </c>
      <c r="Z31" s="29" t="str">
        <f t="shared" si="7"/>
        <v/>
      </c>
      <c r="AA31" s="62" t="str">
        <f>IF(ISERROR(VLOOKUP($A31,#REF!,5,FALSE))=TRUE,"",VLOOKUP($A31,#REF!,20,FALSE)/VLOOKUP($A31,#REF!,5,FALSE))</f>
        <v/>
      </c>
      <c r="AB31" s="62" t="str">
        <f>IF(ISERROR(VLOOKUP($A31,#REF!,5,FALSE))=TRUE,"",VLOOKUP($A31,#REF!,21,FALSE)/VLOOKUP($A31,#REF!,5,FALSE))</f>
        <v/>
      </c>
      <c r="AC31" s="12">
        <f t="shared" si="8"/>
        <v>0</v>
      </c>
      <c r="AD31" s="62" t="str">
        <f>IF(ISERROR(VLOOKUP($A31,#REF!,5,FALSE))=TRUE,"",VLOOKUP($A31,#REF!,26,FALSE)/VLOOKUP($A31,#REF!,5,FALSE))</f>
        <v/>
      </c>
      <c r="AE31" s="62" t="str">
        <f>IF(ISERROR(VLOOKUP($A31,#REF!,5,FALSE))=TRUE,"",VLOOKUP($A31,#REF!,27,FALSE)/VLOOKUP($A31,#REF!,5,FALSE))</f>
        <v/>
      </c>
      <c r="AF31" s="12">
        <f t="shared" si="9"/>
        <v>0</v>
      </c>
      <c r="AG31" s="62" t="str">
        <f>IF(ISERROR(VLOOKUP($A31,#REF!,5,FALSE))=TRUE,"",VLOOKUP($A31,#REF!,27,FALSE)/VLOOKUP($A31,#REF!,29,FALSE))</f>
        <v/>
      </c>
      <c r="AH31" s="12" t="str">
        <f t="shared" si="10"/>
        <v/>
      </c>
      <c r="AI31" s="63" t="str">
        <f>IF(ISERROR(VLOOKUP($A31,#REF!,5,FALSE))=TRUE,"",VLOOKUP($A31,#REF!,26,FALSE)/(VLOOKUP($A31,#REF!,26,FALSE)+VLOOKUP($A31,#REF!,27,FALSE)))</f>
        <v/>
      </c>
      <c r="AJ31" s="63" t="str">
        <f>IF(ISERROR(VLOOKUP($A31,#REF!,5,FALSE))=TRUE,"",VLOOKUP($A31,#REF!,27,FALSE)/(VLOOKUP($A31,#REF!,26,FALSE)+VLOOKUP($A31,#REF!,27,FALSE)))</f>
        <v/>
      </c>
      <c r="AK31" s="29" t="str">
        <f t="shared" si="11"/>
        <v/>
      </c>
      <c r="AL31" s="62" t="str">
        <f>IF(ISERROR(VLOOKUP($A31,#REF!,5,FALSE))=TRUE,"",VLOOKUP($A31,#REF!,28,FALSE)/VLOOKUP($A31,#REF!,5,FALSE))</f>
        <v/>
      </c>
      <c r="AM31" s="62" t="str">
        <f>IF(ISERROR(VLOOKUP($A31,#REF!,5,FALSE))=TRUE,"",VLOOKUP($A31,#REF!,29,FALSE)/VLOOKUP($A31,#REF!,5,FALSE))</f>
        <v/>
      </c>
      <c r="AN31" s="12">
        <f t="shared" si="12"/>
        <v>0</v>
      </c>
      <c r="AO31" s="62" t="str">
        <f>IF(ISERROR(VLOOKUP($A31,#REF!,5,FALSE))=TRUE,"",VLOOKUP($A31,#REF!,22,FALSE)/VLOOKUP($A31,#REF!,5,FALSE))</f>
        <v/>
      </c>
      <c r="AP31" s="62" t="str">
        <f>IF(ISERROR(VLOOKUP($A31,#REF!,5,FALSE))=TRUE,"",VLOOKUP($A31,#REF!,23,FALSE)/VLOOKUP($A31,#REF!,5,FALSE))</f>
        <v/>
      </c>
      <c r="AQ31" s="12">
        <f t="shared" si="13"/>
        <v>0</v>
      </c>
      <c r="AR31" s="62" t="str">
        <f>IF(ISERROR(VLOOKUP($A31,#REF!,5,FALSE))=TRUE,"",VLOOKUP($A31,#REF!,23,FALSE)/VLOOKUP($A31,#REF!,25,FALSE))</f>
        <v/>
      </c>
      <c r="AS31" s="12" t="str">
        <f t="shared" si="14"/>
        <v/>
      </c>
      <c r="AT31" s="63" t="str">
        <f>IF(ISERROR(VLOOKUP($A31,#REF!,5,FALSE))=TRUE,"",VLOOKUP($A31,#REF!,22,FALSE)/(VLOOKUP($A31,#REF!,22,FALSE)+VLOOKUP($A31,#REF!,23,FALSE)))</f>
        <v/>
      </c>
      <c r="AU31" s="63" t="str">
        <f>IF(ISERROR(VLOOKUP($A31,#REF!,5,FALSE))=TRUE,"",VLOOKUP($A31,#REF!,23,FALSE)/(VLOOKUP($A31,#REF!,22,FALSE)+VLOOKUP($A31,#REF!,23,FALSE)))</f>
        <v/>
      </c>
      <c r="AV31" s="29" t="str">
        <f t="shared" si="15"/>
        <v/>
      </c>
      <c r="AW31" s="62" t="str">
        <f>IF(ISERROR(VLOOKUP($A31,#REF!,5,FALSE))=TRUE,"",VLOOKUP($A31,#REF!,24,FALSE)/VLOOKUP($A31,#REF!,5,FALSE))</f>
        <v/>
      </c>
      <c r="AX31" s="62" t="str">
        <f>IF(ISERROR(VLOOKUP($A31,#REF!,5,FALSE))=TRUE,"",VLOOKUP($A31,#REF!,25,FALSE)/VLOOKUP($A31,#REF!,5,FALSE))</f>
        <v/>
      </c>
      <c r="AY31" s="12">
        <f t="shared" si="16"/>
        <v>0</v>
      </c>
      <c r="AZ31" s="59" t="s">
        <v>79</v>
      </c>
      <c r="BB31" s="16"/>
      <c r="BC31" s="16"/>
      <c r="BD31" s="16"/>
      <c r="BE31" s="16"/>
      <c r="BF31" s="16"/>
      <c r="BG31" s="16"/>
      <c r="BH31" s="16"/>
      <c r="BI31" s="16"/>
      <c r="BJ31" s="16"/>
      <c r="BK31" s="16"/>
      <c r="BL31" s="16"/>
      <c r="BM31" s="16"/>
      <c r="BN31" s="16"/>
      <c r="BO31" s="16"/>
      <c r="BP31" s="16"/>
      <c r="BQ31" s="23"/>
      <c r="BR31" s="16"/>
      <c r="BS31" s="16"/>
      <c r="BT31" s="16"/>
      <c r="BU31" s="16"/>
      <c r="BV31" s="16"/>
      <c r="BW31" s="16"/>
      <c r="BX31" s="16"/>
      <c r="BY31" s="16"/>
      <c r="BZ31" s="16"/>
      <c r="CA31" s="16"/>
      <c r="CB31" s="16"/>
      <c r="CC31" s="16"/>
      <c r="CD31" s="16"/>
      <c r="CE31" s="16"/>
      <c r="CF31" s="16"/>
      <c r="CG31" s="16"/>
    </row>
    <row r="32" spans="1:85" x14ac:dyDescent="0.45">
      <c r="M32" s="28"/>
      <c r="N32" s="28"/>
      <c r="AZ32" s="59" t="s">
        <v>80</v>
      </c>
      <c r="BB32" s="16"/>
      <c r="BC32" s="16"/>
      <c r="BD32" s="16"/>
      <c r="BE32" s="16"/>
      <c r="BF32" s="16"/>
      <c r="BG32" s="16"/>
      <c r="BH32" s="16"/>
      <c r="BI32" s="16"/>
      <c r="BJ32" s="16"/>
      <c r="BK32" s="16"/>
      <c r="BL32" s="16"/>
      <c r="BM32" s="16"/>
      <c r="BN32" s="16"/>
      <c r="BO32" s="16"/>
      <c r="BP32" s="16"/>
      <c r="BQ32" s="23"/>
      <c r="BR32" s="16"/>
      <c r="BS32" s="16"/>
      <c r="BT32" s="16"/>
      <c r="BU32" s="16"/>
      <c r="BV32" s="16"/>
      <c r="BW32" s="16"/>
      <c r="BX32" s="16"/>
      <c r="BY32" s="16"/>
      <c r="BZ32" s="16"/>
      <c r="CA32" s="16"/>
      <c r="CB32" s="16"/>
      <c r="CC32" s="16"/>
      <c r="CD32" s="16"/>
      <c r="CE32" s="16"/>
      <c r="CF32" s="16"/>
      <c r="CG32" s="16"/>
    </row>
    <row r="33" spans="52:85" x14ac:dyDescent="0.45">
      <c r="AZ33" s="59" t="s">
        <v>81</v>
      </c>
      <c r="BB33" s="16"/>
      <c r="BC33" s="16"/>
      <c r="BD33" s="16"/>
      <c r="BE33" s="16"/>
      <c r="BF33" s="16"/>
      <c r="BG33" s="16"/>
      <c r="BH33" s="16"/>
      <c r="BI33" s="16"/>
      <c r="BJ33" s="16"/>
      <c r="BK33" s="16"/>
      <c r="BL33" s="16"/>
      <c r="BM33" s="16"/>
      <c r="BN33" s="16"/>
      <c r="BO33" s="16"/>
      <c r="BP33" s="16"/>
      <c r="BQ33" s="23"/>
      <c r="BR33" s="16"/>
      <c r="BS33" s="16"/>
      <c r="BT33" s="16"/>
      <c r="BU33" s="16"/>
      <c r="BV33" s="16"/>
      <c r="BW33" s="16"/>
      <c r="BX33" s="16"/>
      <c r="BY33" s="16"/>
      <c r="BZ33" s="16"/>
      <c r="CA33" s="16"/>
      <c r="CB33" s="16"/>
      <c r="CC33" s="16"/>
      <c r="CD33" s="16"/>
      <c r="CE33" s="16"/>
      <c r="CF33" s="16"/>
      <c r="CG33" s="16"/>
    </row>
    <row r="34" spans="52:85" x14ac:dyDescent="0.45">
      <c r="AZ34" s="59" t="s">
        <v>82</v>
      </c>
      <c r="BB34" s="16"/>
      <c r="BC34" s="16"/>
      <c r="BD34" s="16"/>
      <c r="BE34" s="16"/>
      <c r="BF34" s="16"/>
      <c r="BG34" s="16"/>
      <c r="BH34" s="16"/>
      <c r="BI34" s="16"/>
      <c r="BJ34" s="16"/>
      <c r="BK34" s="16"/>
      <c r="BL34" s="16"/>
      <c r="BM34" s="16"/>
      <c r="BN34" s="16"/>
      <c r="BO34" s="16"/>
      <c r="BP34" s="16"/>
      <c r="BQ34" s="23"/>
      <c r="BR34" s="16"/>
      <c r="BS34" s="16"/>
      <c r="BT34" s="16"/>
      <c r="BU34" s="16"/>
      <c r="BV34" s="16"/>
      <c r="BW34" s="16"/>
      <c r="BX34" s="16"/>
      <c r="BY34" s="16"/>
      <c r="BZ34" s="16"/>
      <c r="CA34" s="16"/>
      <c r="CB34" s="16"/>
      <c r="CC34" s="16"/>
      <c r="CD34" s="16"/>
      <c r="CE34" s="16"/>
      <c r="CF34" s="16"/>
      <c r="CG34" s="16"/>
    </row>
    <row r="35" spans="52:85" x14ac:dyDescent="0.45">
      <c r="AZ35" s="59" t="s">
        <v>83</v>
      </c>
      <c r="BB35" s="16"/>
      <c r="BC35" s="16"/>
      <c r="BD35" s="16"/>
      <c r="BE35" s="16"/>
      <c r="BF35" s="16"/>
      <c r="BG35" s="16"/>
      <c r="BH35" s="16"/>
      <c r="BI35" s="16"/>
      <c r="BJ35" s="16"/>
      <c r="BK35" s="16"/>
      <c r="BL35" s="16"/>
      <c r="BM35" s="16"/>
      <c r="BN35" s="16"/>
      <c r="BO35" s="16"/>
      <c r="BP35" s="16"/>
      <c r="BQ35" s="23"/>
      <c r="BR35" s="16"/>
      <c r="BS35" s="16"/>
      <c r="BT35" s="16"/>
      <c r="BU35" s="16"/>
      <c r="BV35" s="16"/>
      <c r="BW35" s="16"/>
      <c r="BX35" s="16"/>
      <c r="BY35" s="16"/>
      <c r="BZ35" s="16"/>
      <c r="CA35" s="16"/>
      <c r="CB35" s="16"/>
      <c r="CC35" s="16"/>
      <c r="CD35" s="16"/>
      <c r="CE35" s="16"/>
      <c r="CF35" s="16"/>
      <c r="CG35" s="16"/>
    </row>
    <row r="36" spans="52:85" x14ac:dyDescent="0.45">
      <c r="AZ36" s="59" t="s">
        <v>84</v>
      </c>
      <c r="BB36" s="16"/>
      <c r="BC36" s="16"/>
      <c r="BD36" s="16"/>
      <c r="BE36" s="16"/>
      <c r="BF36" s="16"/>
      <c r="BG36" s="16"/>
      <c r="BH36" s="16"/>
      <c r="BI36" s="16"/>
      <c r="BJ36" s="16"/>
      <c r="BK36" s="16"/>
      <c r="BL36" s="16"/>
      <c r="BM36" s="16"/>
      <c r="BN36" s="16"/>
      <c r="BO36" s="16"/>
      <c r="BP36" s="16"/>
      <c r="BQ36" s="23"/>
      <c r="BR36" s="16"/>
      <c r="BS36" s="16"/>
      <c r="BT36" s="16"/>
      <c r="BU36" s="16"/>
      <c r="BV36" s="16"/>
      <c r="BW36" s="16"/>
      <c r="BX36" s="16"/>
      <c r="BY36" s="16"/>
      <c r="BZ36" s="16"/>
      <c r="CA36" s="16"/>
      <c r="CB36" s="16"/>
      <c r="CC36" s="16"/>
      <c r="CD36" s="16"/>
      <c r="CE36" s="16"/>
      <c r="CF36" s="16"/>
      <c r="CG36" s="16"/>
    </row>
    <row r="37" spans="52:85" x14ac:dyDescent="0.45">
      <c r="AZ37" s="59" t="s">
        <v>85</v>
      </c>
      <c r="BB37" s="16"/>
      <c r="BC37" s="16"/>
      <c r="BD37" s="16"/>
      <c r="BE37" s="16"/>
      <c r="BF37" s="16"/>
      <c r="BG37" s="16"/>
      <c r="BH37" s="16"/>
      <c r="BI37" s="16"/>
      <c r="BJ37" s="16"/>
      <c r="BK37" s="16"/>
      <c r="BL37" s="16"/>
      <c r="BM37" s="16"/>
      <c r="BN37" s="16"/>
      <c r="BO37" s="16"/>
      <c r="BP37" s="16"/>
      <c r="BQ37" s="23"/>
      <c r="BR37" s="16"/>
      <c r="BS37" s="16"/>
      <c r="BT37" s="16"/>
      <c r="BU37" s="16"/>
      <c r="BV37" s="16"/>
      <c r="BW37" s="16"/>
      <c r="BX37" s="16"/>
      <c r="BY37" s="16"/>
      <c r="BZ37" s="16"/>
      <c r="CA37" s="16"/>
      <c r="CB37" s="16"/>
      <c r="CC37" s="16"/>
      <c r="CD37" s="16"/>
      <c r="CE37" s="16"/>
      <c r="CF37" s="16"/>
      <c r="CG37" s="16"/>
    </row>
    <row r="38" spans="52:85" x14ac:dyDescent="0.45">
      <c r="AZ38" s="59" t="s">
        <v>86</v>
      </c>
      <c r="BB38" s="16"/>
      <c r="BC38" s="16"/>
      <c r="BD38" s="16"/>
      <c r="BE38" s="16"/>
      <c r="BF38" s="16"/>
      <c r="BG38" s="16"/>
      <c r="BH38" s="16"/>
      <c r="BI38" s="16"/>
      <c r="BJ38" s="16"/>
      <c r="BK38" s="16"/>
      <c r="BL38" s="16"/>
      <c r="BM38" s="16"/>
      <c r="BN38" s="16"/>
      <c r="BO38" s="16"/>
      <c r="BP38" s="16"/>
      <c r="BQ38" s="23"/>
      <c r="BR38" s="16"/>
      <c r="BS38" s="16"/>
      <c r="BT38" s="16"/>
      <c r="BU38" s="16"/>
      <c r="BV38" s="16"/>
      <c r="BW38" s="16"/>
      <c r="BX38" s="16"/>
      <c r="BY38" s="16"/>
      <c r="BZ38" s="16"/>
      <c r="CA38" s="16"/>
      <c r="CB38" s="16"/>
      <c r="CC38" s="16"/>
      <c r="CD38" s="16"/>
      <c r="CE38" s="16"/>
      <c r="CF38" s="16"/>
      <c r="CG38" s="16"/>
    </row>
    <row r="39" spans="52:85" x14ac:dyDescent="0.45">
      <c r="AZ39" s="59" t="s">
        <v>87</v>
      </c>
      <c r="BB39" s="16"/>
      <c r="BC39" s="16"/>
      <c r="BD39" s="16"/>
      <c r="BE39" s="16"/>
      <c r="BF39" s="16"/>
      <c r="BG39" s="16"/>
      <c r="BH39" s="16"/>
      <c r="BI39" s="16"/>
      <c r="BJ39" s="16"/>
      <c r="BK39" s="16"/>
      <c r="BL39" s="16"/>
      <c r="BM39" s="16"/>
      <c r="BN39" s="16"/>
      <c r="BO39" s="16"/>
      <c r="BP39" s="16"/>
      <c r="BQ39" s="23"/>
      <c r="BR39" s="16"/>
      <c r="BS39" s="16"/>
      <c r="BT39" s="16"/>
      <c r="BU39" s="16"/>
      <c r="BV39" s="16"/>
      <c r="BW39" s="16"/>
      <c r="BX39" s="16"/>
      <c r="BY39" s="16"/>
      <c r="BZ39" s="16"/>
      <c r="CA39" s="16"/>
      <c r="CB39" s="16"/>
      <c r="CC39" s="16"/>
      <c r="CD39" s="16"/>
      <c r="CE39" s="16"/>
      <c r="CF39" s="16"/>
      <c r="CG39" s="16"/>
    </row>
    <row r="40" spans="52:85" x14ac:dyDescent="0.45">
      <c r="AZ40" s="59" t="s">
        <v>88</v>
      </c>
      <c r="BB40" s="16"/>
      <c r="BC40" s="16"/>
      <c r="BD40" s="16"/>
      <c r="BE40" s="16"/>
      <c r="BF40" s="16"/>
      <c r="BG40" s="16"/>
      <c r="BH40" s="16"/>
      <c r="BI40" s="16"/>
      <c r="BJ40" s="16"/>
      <c r="BK40" s="16"/>
      <c r="BL40" s="16"/>
      <c r="BM40" s="16"/>
      <c r="BN40" s="16"/>
      <c r="BO40" s="16"/>
      <c r="BP40" s="16"/>
      <c r="BQ40" s="23"/>
      <c r="BR40" s="16"/>
      <c r="BS40" s="16"/>
      <c r="BT40" s="16"/>
      <c r="BU40" s="16"/>
      <c r="BV40" s="16"/>
      <c r="BW40" s="16"/>
      <c r="BX40" s="16"/>
      <c r="BY40" s="16"/>
      <c r="BZ40" s="16"/>
      <c r="CA40" s="16"/>
      <c r="CB40" s="16"/>
      <c r="CC40" s="16"/>
      <c r="CD40" s="16"/>
      <c r="CE40" s="16"/>
      <c r="CF40" s="16"/>
      <c r="CG40" s="16"/>
    </row>
    <row r="41" spans="52:85" x14ac:dyDescent="0.45">
      <c r="AZ41" s="59" t="s">
        <v>89</v>
      </c>
      <c r="BB41" s="16"/>
      <c r="BC41" s="16"/>
      <c r="BD41" s="16"/>
      <c r="BE41" s="16"/>
      <c r="BF41" s="16"/>
      <c r="BG41" s="16"/>
      <c r="BH41" s="16"/>
      <c r="BI41" s="16"/>
      <c r="BJ41" s="16"/>
      <c r="BK41" s="16"/>
      <c r="BL41" s="16"/>
      <c r="BM41" s="16"/>
      <c r="BN41" s="16"/>
      <c r="BO41" s="16"/>
      <c r="BP41" s="16"/>
      <c r="BQ41" s="23"/>
      <c r="BR41" s="16"/>
      <c r="BS41" s="16"/>
      <c r="BT41" s="16"/>
      <c r="BU41" s="16"/>
      <c r="BV41" s="16"/>
      <c r="BW41" s="16"/>
      <c r="BX41" s="16"/>
      <c r="BY41" s="16"/>
      <c r="BZ41" s="16"/>
      <c r="CA41" s="16"/>
      <c r="CB41" s="16"/>
      <c r="CC41" s="16"/>
      <c r="CD41" s="16"/>
      <c r="CE41" s="16"/>
      <c r="CF41" s="16"/>
      <c r="CG41" s="16"/>
    </row>
    <row r="42" spans="52:85" x14ac:dyDescent="0.45">
      <c r="AZ42" s="59" t="s">
        <v>90</v>
      </c>
      <c r="BB42" s="16"/>
      <c r="BC42" s="16"/>
      <c r="BD42" s="16"/>
      <c r="BE42" s="16"/>
      <c r="BF42" s="16"/>
      <c r="BG42" s="16"/>
      <c r="BH42" s="16"/>
      <c r="BI42" s="16"/>
      <c r="BJ42" s="16"/>
      <c r="BK42" s="16"/>
      <c r="BL42" s="16"/>
      <c r="BM42" s="16"/>
      <c r="BN42" s="16"/>
      <c r="BO42" s="16"/>
      <c r="BP42" s="16"/>
      <c r="BQ42" s="23"/>
      <c r="BR42" s="16"/>
      <c r="BS42" s="16"/>
      <c r="BT42" s="16"/>
      <c r="BU42" s="16"/>
      <c r="BV42" s="16"/>
      <c r="BW42" s="16"/>
      <c r="BX42" s="16"/>
      <c r="BY42" s="16"/>
      <c r="BZ42" s="16"/>
      <c r="CA42" s="16"/>
      <c r="CB42" s="16"/>
      <c r="CC42" s="16"/>
      <c r="CD42" s="16"/>
      <c r="CE42" s="16"/>
      <c r="CF42" s="16"/>
      <c r="CG42" s="16"/>
    </row>
    <row r="43" spans="52:85" x14ac:dyDescent="0.45">
      <c r="AZ43" s="59" t="s">
        <v>91</v>
      </c>
      <c r="BB43" s="16"/>
      <c r="BC43" s="16"/>
      <c r="BD43" s="16"/>
      <c r="BE43" s="16"/>
      <c r="BF43" s="16"/>
      <c r="BG43" s="16"/>
      <c r="BH43" s="16"/>
      <c r="BI43" s="16"/>
      <c r="BJ43" s="16"/>
      <c r="BK43" s="16"/>
      <c r="BL43" s="16"/>
      <c r="BM43" s="16"/>
      <c r="BN43" s="16"/>
      <c r="BO43" s="16"/>
      <c r="BP43" s="16"/>
      <c r="BQ43" s="23"/>
      <c r="BR43" s="16"/>
      <c r="BS43" s="16"/>
      <c r="BT43" s="16"/>
      <c r="BU43" s="16"/>
      <c r="BV43" s="16"/>
      <c r="BW43" s="16"/>
      <c r="BX43" s="16"/>
      <c r="BY43" s="16"/>
      <c r="BZ43" s="16"/>
      <c r="CA43" s="16"/>
      <c r="CB43" s="16"/>
      <c r="CC43" s="16"/>
      <c r="CD43" s="16"/>
      <c r="CE43" s="16"/>
      <c r="CF43" s="16"/>
      <c r="CG43" s="16"/>
    </row>
    <row r="44" spans="52:85" x14ac:dyDescent="0.45">
      <c r="AZ44" s="59" t="s">
        <v>92</v>
      </c>
      <c r="BB44" s="16"/>
      <c r="BC44" s="16"/>
      <c r="BD44" s="16"/>
      <c r="BE44" s="16"/>
      <c r="BF44" s="16"/>
      <c r="BG44" s="16"/>
      <c r="BH44" s="16"/>
      <c r="BI44" s="16"/>
      <c r="BJ44" s="16"/>
      <c r="BK44" s="16"/>
      <c r="BL44" s="16"/>
      <c r="BM44" s="16"/>
      <c r="BN44" s="16"/>
      <c r="BO44" s="16"/>
      <c r="BP44" s="16"/>
      <c r="BQ44" s="23"/>
      <c r="BR44" s="16"/>
      <c r="BS44" s="16"/>
      <c r="BT44" s="16"/>
      <c r="BU44" s="16"/>
      <c r="BV44" s="16"/>
      <c r="BW44" s="16"/>
      <c r="BX44" s="16"/>
      <c r="BY44" s="16"/>
      <c r="BZ44" s="16"/>
      <c r="CA44" s="16"/>
      <c r="CB44" s="16"/>
      <c r="CC44" s="16"/>
      <c r="CD44" s="16"/>
      <c r="CE44" s="16"/>
      <c r="CF44" s="16"/>
      <c r="CG44" s="16"/>
    </row>
    <row r="45" spans="52:85" x14ac:dyDescent="0.45">
      <c r="AZ45" s="59" t="s">
        <v>93</v>
      </c>
      <c r="BB45" s="16"/>
      <c r="BC45" s="16"/>
      <c r="BD45" s="16"/>
      <c r="BE45" s="16"/>
      <c r="BF45" s="16"/>
      <c r="BG45" s="16"/>
      <c r="BH45" s="16"/>
      <c r="BI45" s="16"/>
      <c r="BJ45" s="16"/>
      <c r="BK45" s="16"/>
      <c r="BL45" s="16"/>
      <c r="BM45" s="16"/>
      <c r="BN45" s="16"/>
      <c r="BO45" s="16"/>
      <c r="BP45" s="16"/>
      <c r="BQ45" s="23"/>
      <c r="BR45" s="16"/>
      <c r="BS45" s="16"/>
      <c r="BT45" s="16"/>
      <c r="BU45" s="16"/>
      <c r="BV45" s="16"/>
      <c r="BW45" s="16"/>
      <c r="BX45" s="16"/>
      <c r="BY45" s="16"/>
      <c r="BZ45" s="16"/>
      <c r="CA45" s="16"/>
      <c r="CB45" s="16"/>
      <c r="CC45" s="16"/>
      <c r="CD45" s="16"/>
      <c r="CE45" s="16"/>
      <c r="CF45" s="16"/>
      <c r="CG45" s="16"/>
    </row>
    <row r="46" spans="52:85" x14ac:dyDescent="0.45">
      <c r="AZ46" s="59" t="s">
        <v>94</v>
      </c>
      <c r="BB46" s="16"/>
      <c r="BC46" s="16"/>
      <c r="BD46" s="16"/>
      <c r="BE46" s="16"/>
      <c r="BF46" s="16"/>
      <c r="BG46" s="16"/>
      <c r="BH46" s="16"/>
      <c r="BI46" s="16"/>
      <c r="BJ46" s="16"/>
      <c r="BK46" s="16"/>
      <c r="BL46" s="16"/>
      <c r="BM46" s="16"/>
      <c r="BN46" s="16"/>
      <c r="BO46" s="16"/>
      <c r="BP46" s="16"/>
      <c r="BQ46" s="23"/>
      <c r="BR46" s="16"/>
      <c r="BS46" s="16"/>
      <c r="BT46" s="16"/>
      <c r="BU46" s="16"/>
      <c r="BV46" s="16"/>
      <c r="BW46" s="16"/>
      <c r="BX46" s="16"/>
      <c r="BY46" s="16"/>
      <c r="BZ46" s="16"/>
      <c r="CA46" s="16"/>
      <c r="CB46" s="16"/>
      <c r="CC46" s="16"/>
      <c r="CD46" s="16"/>
      <c r="CE46" s="16"/>
      <c r="CF46" s="16"/>
      <c r="CG46" s="16"/>
    </row>
    <row r="47" spans="52:85" x14ac:dyDescent="0.45">
      <c r="AZ47" s="59" t="s">
        <v>95</v>
      </c>
      <c r="BB47" s="16"/>
      <c r="BC47" s="16"/>
      <c r="BD47" s="16"/>
      <c r="BE47" s="16"/>
      <c r="BF47" s="16"/>
      <c r="BG47" s="16"/>
      <c r="BH47" s="16"/>
      <c r="BI47" s="16"/>
      <c r="BJ47" s="16"/>
      <c r="BK47" s="16"/>
      <c r="BL47" s="16"/>
      <c r="BM47" s="16"/>
      <c r="BN47" s="16"/>
      <c r="BO47" s="16"/>
      <c r="BP47" s="16"/>
      <c r="BQ47" s="23"/>
      <c r="BR47" s="16"/>
      <c r="BS47" s="16"/>
      <c r="BT47" s="16"/>
      <c r="BU47" s="16"/>
      <c r="BV47" s="16"/>
      <c r="BW47" s="16"/>
      <c r="BX47" s="16"/>
      <c r="BY47" s="16"/>
      <c r="BZ47" s="16"/>
      <c r="CA47" s="16"/>
      <c r="CB47" s="16"/>
      <c r="CC47" s="16"/>
      <c r="CD47" s="16"/>
      <c r="CE47" s="16"/>
      <c r="CF47" s="16"/>
      <c r="CG47" s="16"/>
    </row>
    <row r="48" spans="52:85" ht="15.6" thickBot="1" x14ac:dyDescent="0.5">
      <c r="AZ48" s="60" t="s">
        <v>96</v>
      </c>
      <c r="BB48" s="16"/>
      <c r="BC48" s="16"/>
      <c r="BD48" s="16"/>
      <c r="BE48" s="16"/>
      <c r="BF48" s="16"/>
      <c r="BG48" s="16"/>
      <c r="BH48" s="16"/>
      <c r="BI48" s="16"/>
      <c r="BJ48" s="16"/>
      <c r="BK48" s="16"/>
      <c r="BL48" s="16"/>
      <c r="BM48" s="16"/>
      <c r="BN48" s="16"/>
      <c r="BO48" s="16"/>
      <c r="BP48" s="16"/>
      <c r="BQ48" s="23"/>
      <c r="BR48" s="16"/>
      <c r="BS48" s="16"/>
      <c r="BT48" s="16"/>
      <c r="BU48" s="16"/>
      <c r="BV48" s="16"/>
      <c r="BW48" s="16"/>
      <c r="BX48" s="16"/>
      <c r="BY48" s="16"/>
      <c r="BZ48" s="16"/>
      <c r="CA48" s="16"/>
      <c r="CB48" s="16"/>
      <c r="CC48" s="16"/>
      <c r="CD48" s="16"/>
      <c r="CE48" s="16"/>
      <c r="CF48" s="16"/>
      <c r="CG48" s="16"/>
    </row>
    <row r="49" spans="54:85" x14ac:dyDescent="0.45">
      <c r="BB49" s="16"/>
      <c r="BC49" s="16"/>
      <c r="BD49" s="16"/>
      <c r="BE49" s="16"/>
      <c r="BF49" s="16"/>
      <c r="BG49" s="16"/>
      <c r="BH49" s="16"/>
      <c r="BI49" s="16"/>
      <c r="BJ49" s="16"/>
      <c r="BK49" s="16"/>
      <c r="BL49" s="16"/>
      <c r="BM49" s="16"/>
      <c r="BN49" s="16"/>
      <c r="BO49" s="16"/>
      <c r="BP49" s="16"/>
      <c r="BQ49" s="23"/>
      <c r="BR49" s="16"/>
      <c r="BS49" s="16"/>
      <c r="BT49" s="16"/>
      <c r="BU49" s="16"/>
      <c r="BV49" s="16"/>
      <c r="BW49" s="16"/>
      <c r="BX49" s="16"/>
      <c r="BY49" s="16"/>
      <c r="BZ49" s="16"/>
      <c r="CA49" s="16"/>
      <c r="CB49" s="16"/>
      <c r="CC49" s="16"/>
      <c r="CD49" s="16"/>
      <c r="CE49" s="16"/>
      <c r="CF49" s="16"/>
      <c r="CG49" s="16"/>
    </row>
    <row r="50" spans="54:85" x14ac:dyDescent="0.45">
      <c r="BB50" s="16"/>
      <c r="BC50" s="16"/>
      <c r="BD50" s="16"/>
      <c r="BE50" s="16"/>
      <c r="BF50" s="16"/>
      <c r="BG50" s="16"/>
      <c r="BH50" s="16"/>
      <c r="BI50" s="16"/>
      <c r="BJ50" s="16"/>
      <c r="BK50" s="16"/>
      <c r="BL50" s="16"/>
      <c r="BM50" s="16"/>
      <c r="BN50" s="16"/>
      <c r="BO50" s="16"/>
      <c r="BP50" s="16"/>
      <c r="BQ50" s="23"/>
      <c r="BR50" s="16"/>
      <c r="BS50" s="16"/>
      <c r="BT50" s="16"/>
      <c r="BU50" s="16"/>
      <c r="BV50" s="16"/>
      <c r="BW50" s="16"/>
      <c r="BX50" s="16"/>
      <c r="BY50" s="16"/>
      <c r="BZ50" s="16"/>
      <c r="CA50" s="16"/>
      <c r="CB50" s="16"/>
      <c r="CC50" s="16"/>
      <c r="CD50" s="16"/>
      <c r="CE50" s="16"/>
      <c r="CF50" s="16"/>
      <c r="CG50" s="16"/>
    </row>
    <row r="51" spans="54:85" x14ac:dyDescent="0.45">
      <c r="BB51" s="16"/>
      <c r="BC51" s="16"/>
      <c r="BD51" s="16"/>
      <c r="BE51" s="16"/>
      <c r="BF51" s="16"/>
      <c r="BG51" s="16"/>
      <c r="BH51" s="16"/>
      <c r="BI51" s="16"/>
      <c r="BJ51" s="16"/>
      <c r="BK51" s="16"/>
      <c r="BL51" s="16"/>
      <c r="BM51" s="16"/>
      <c r="BN51" s="16"/>
      <c r="BO51" s="16"/>
      <c r="BP51" s="16"/>
      <c r="BQ51" s="23"/>
      <c r="BR51" s="16"/>
      <c r="BS51" s="16"/>
      <c r="BT51" s="16"/>
      <c r="BU51" s="16"/>
      <c r="BV51" s="16"/>
      <c r="BW51" s="16"/>
      <c r="BX51" s="16"/>
      <c r="BY51" s="16"/>
      <c r="BZ51" s="16"/>
      <c r="CA51" s="16"/>
      <c r="CB51" s="16"/>
      <c r="CC51" s="16"/>
      <c r="CD51" s="16"/>
      <c r="CE51" s="16"/>
      <c r="CF51" s="16"/>
      <c r="CG51" s="16"/>
    </row>
    <row r="52" spans="54:85" x14ac:dyDescent="0.45">
      <c r="BB52" s="16"/>
      <c r="BC52" s="16"/>
      <c r="BD52" s="16"/>
      <c r="BE52" s="16"/>
      <c r="BF52" s="16"/>
      <c r="BG52" s="16"/>
      <c r="BH52" s="16"/>
      <c r="BI52" s="16"/>
      <c r="BJ52" s="16"/>
      <c r="BK52" s="16"/>
      <c r="BL52" s="16"/>
      <c r="BM52" s="16"/>
      <c r="BN52" s="16"/>
      <c r="BO52" s="16"/>
      <c r="BP52" s="16"/>
      <c r="BQ52" s="23"/>
      <c r="BR52" s="16"/>
      <c r="BS52" s="16"/>
      <c r="BT52" s="16"/>
      <c r="BU52" s="16"/>
      <c r="BV52" s="16"/>
      <c r="BW52" s="16"/>
      <c r="BX52" s="16"/>
      <c r="BY52" s="16"/>
      <c r="BZ52" s="16"/>
      <c r="CA52" s="16"/>
      <c r="CB52" s="16"/>
      <c r="CC52" s="16"/>
      <c r="CD52" s="16"/>
      <c r="CE52" s="16"/>
      <c r="CF52" s="16"/>
      <c r="CG52" s="16"/>
    </row>
    <row r="53" spans="54:85" x14ac:dyDescent="0.45">
      <c r="BB53" s="16"/>
      <c r="BC53" s="16"/>
      <c r="BD53" s="16"/>
      <c r="BE53" s="16"/>
      <c r="BF53" s="16"/>
      <c r="BG53" s="16"/>
      <c r="BH53" s="16"/>
      <c r="BI53" s="16"/>
      <c r="BJ53" s="16"/>
      <c r="BK53" s="16"/>
      <c r="BL53" s="16"/>
      <c r="BM53" s="16"/>
      <c r="BN53" s="16"/>
      <c r="BO53" s="16"/>
      <c r="BP53" s="16"/>
      <c r="BQ53" s="23"/>
      <c r="BR53" s="16"/>
      <c r="BS53" s="16"/>
      <c r="BT53" s="16"/>
      <c r="BU53" s="16"/>
      <c r="BV53" s="16"/>
      <c r="BW53" s="16"/>
      <c r="BX53" s="16"/>
      <c r="BY53" s="16"/>
      <c r="BZ53" s="16"/>
      <c r="CA53" s="16"/>
      <c r="CB53" s="16"/>
      <c r="CC53" s="16"/>
      <c r="CD53" s="16"/>
      <c r="CE53" s="16"/>
      <c r="CF53" s="16"/>
      <c r="CG53" s="16"/>
    </row>
    <row r="54" spans="54:85" x14ac:dyDescent="0.45">
      <c r="BB54" s="16"/>
      <c r="BC54" s="16"/>
      <c r="BD54" s="16"/>
      <c r="BE54" s="16"/>
      <c r="BF54" s="16"/>
      <c r="BG54" s="16"/>
      <c r="BH54" s="16"/>
      <c r="BI54" s="16"/>
      <c r="BJ54" s="16"/>
      <c r="BK54" s="16"/>
      <c r="BL54" s="16"/>
      <c r="BM54" s="16"/>
      <c r="BN54" s="16"/>
      <c r="BO54" s="16"/>
      <c r="BP54" s="16"/>
      <c r="BQ54" s="23"/>
      <c r="BR54" s="16"/>
      <c r="BS54" s="16"/>
      <c r="BT54" s="16"/>
      <c r="BU54" s="16"/>
      <c r="BV54" s="16"/>
      <c r="BW54" s="16"/>
      <c r="BX54" s="16"/>
      <c r="BY54" s="16"/>
      <c r="BZ54" s="16"/>
      <c r="CA54" s="16"/>
      <c r="CB54" s="16"/>
      <c r="CC54" s="16"/>
      <c r="CD54" s="16"/>
      <c r="CE54" s="16"/>
      <c r="CF54" s="16"/>
      <c r="CG54" s="16"/>
    </row>
    <row r="55" spans="54:85" ht="15" customHeight="1" x14ac:dyDescent="0.45">
      <c r="BB55" s="16"/>
      <c r="BC55" s="16"/>
      <c r="BD55" s="16"/>
      <c r="BE55" s="16"/>
      <c r="BF55" s="16"/>
      <c r="BG55" s="16"/>
      <c r="BH55" s="16"/>
      <c r="BI55" s="16"/>
      <c r="BJ55" s="16"/>
      <c r="BK55" s="16"/>
      <c r="BL55" s="16"/>
      <c r="BM55" s="16"/>
      <c r="BN55" s="16"/>
      <c r="BO55" s="16"/>
      <c r="BP55" s="16"/>
      <c r="BQ55" s="23"/>
      <c r="BR55" s="16"/>
      <c r="BS55" s="16"/>
      <c r="BT55" s="16"/>
      <c r="BU55" s="16"/>
      <c r="BV55" s="16"/>
      <c r="BW55" s="16"/>
      <c r="BX55" s="16"/>
      <c r="BY55" s="16"/>
      <c r="BZ55" s="16"/>
      <c r="CA55" s="16"/>
      <c r="CB55" s="16"/>
      <c r="CC55" s="16"/>
      <c r="CD55" s="16"/>
      <c r="CE55" s="16"/>
      <c r="CF55" s="16"/>
      <c r="CG55" s="16"/>
    </row>
    <row r="56" spans="54:85" ht="15" customHeight="1" x14ac:dyDescent="0.45">
      <c r="BB56" s="16"/>
      <c r="BC56" s="16"/>
      <c r="BD56" s="16"/>
      <c r="BE56" s="16"/>
      <c r="BF56" s="16"/>
      <c r="BG56" s="16"/>
      <c r="BH56" s="16"/>
      <c r="BI56" s="16"/>
      <c r="BJ56" s="16"/>
      <c r="BK56" s="16"/>
      <c r="BL56" s="16"/>
      <c r="BM56" s="16"/>
      <c r="BN56" s="16"/>
      <c r="BO56" s="16"/>
      <c r="BP56" s="16"/>
      <c r="BQ56" s="23"/>
      <c r="BR56" s="16"/>
      <c r="BS56" s="16"/>
      <c r="BT56" s="16"/>
      <c r="BU56" s="16"/>
      <c r="BV56" s="16"/>
      <c r="BW56" s="16"/>
      <c r="BX56" s="16"/>
      <c r="BY56" s="16"/>
      <c r="BZ56" s="16"/>
      <c r="CA56" s="16"/>
      <c r="CB56" s="16"/>
      <c r="CC56" s="16"/>
      <c r="CD56" s="16"/>
      <c r="CE56" s="16"/>
      <c r="CF56" s="16"/>
      <c r="CG56" s="16"/>
    </row>
    <row r="57" spans="54:85" ht="15" customHeight="1" x14ac:dyDescent="0.45">
      <c r="BB57" s="16"/>
      <c r="BC57" s="16"/>
      <c r="BD57" s="16"/>
      <c r="BE57" s="16"/>
      <c r="BF57" s="16"/>
      <c r="BG57" s="16"/>
      <c r="BH57" s="16"/>
      <c r="BI57" s="16"/>
      <c r="BJ57" s="16"/>
      <c r="BK57" s="16"/>
      <c r="BL57" s="16"/>
      <c r="BM57" s="16"/>
      <c r="BN57" s="16"/>
      <c r="BO57" s="16"/>
      <c r="BP57" s="16"/>
      <c r="BQ57" s="23"/>
      <c r="BR57" s="16"/>
      <c r="BS57" s="16"/>
      <c r="BT57" s="16"/>
      <c r="BU57" s="16"/>
      <c r="BV57" s="16"/>
      <c r="BW57" s="16"/>
      <c r="BX57" s="16"/>
      <c r="BY57" s="16"/>
      <c r="BZ57" s="16"/>
      <c r="CA57" s="16"/>
      <c r="CB57" s="16"/>
      <c r="CC57" s="16"/>
      <c r="CD57" s="16"/>
      <c r="CE57" s="16"/>
      <c r="CF57" s="16"/>
      <c r="CG57" s="16"/>
    </row>
    <row r="58" spans="54:85" ht="15" customHeight="1" x14ac:dyDescent="0.45">
      <c r="BB58" s="16"/>
      <c r="BC58" s="16"/>
      <c r="BD58" s="16"/>
      <c r="BE58" s="16"/>
      <c r="BF58" s="16"/>
      <c r="BG58" s="16"/>
      <c r="BH58" s="16"/>
      <c r="BI58" s="16"/>
      <c r="BJ58" s="16"/>
      <c r="BK58" s="16"/>
      <c r="BL58" s="16"/>
      <c r="BM58" s="16"/>
      <c r="BN58" s="16"/>
      <c r="BO58" s="16"/>
      <c r="BP58" s="16"/>
      <c r="BQ58" s="23"/>
      <c r="BR58" s="27"/>
      <c r="BS58" s="16"/>
      <c r="BT58" s="16"/>
      <c r="BU58" s="16"/>
      <c r="BV58" s="16"/>
      <c r="BW58" s="16"/>
      <c r="BX58" s="16"/>
      <c r="BY58" s="16"/>
      <c r="BZ58" s="16"/>
      <c r="CA58" s="16"/>
      <c r="CB58" s="16"/>
      <c r="CC58" s="16"/>
      <c r="CD58" s="16"/>
      <c r="CE58" s="16"/>
      <c r="CF58" s="16"/>
      <c r="CG58" s="16"/>
    </row>
    <row r="59" spans="54:85" ht="15" customHeight="1" x14ac:dyDescent="0.45">
      <c r="BB59" s="16"/>
      <c r="BC59" s="16" t="s">
        <v>97</v>
      </c>
      <c r="BD59" s="16"/>
      <c r="BE59" s="16"/>
      <c r="BF59" s="16"/>
      <c r="BG59" s="16"/>
      <c r="BH59" s="16"/>
      <c r="BI59" s="16"/>
      <c r="BJ59" s="16"/>
      <c r="BK59" s="16"/>
      <c r="BL59" s="16"/>
      <c r="BM59" s="16"/>
      <c r="BN59" s="16"/>
      <c r="BO59" s="16"/>
      <c r="BP59" s="16"/>
      <c r="BQ59" s="23"/>
      <c r="BR59" s="16"/>
      <c r="BS59" s="16" t="s">
        <v>98</v>
      </c>
      <c r="BT59" s="16"/>
      <c r="BU59" s="16"/>
      <c r="BV59" s="16"/>
      <c r="BW59" s="16"/>
      <c r="BX59" s="16"/>
      <c r="BY59" s="16"/>
      <c r="BZ59" s="16"/>
      <c r="CA59" s="16"/>
      <c r="CB59" s="16"/>
      <c r="CC59" s="16"/>
      <c r="CD59" s="16"/>
      <c r="CE59" s="16"/>
      <c r="CF59" s="16"/>
      <c r="CG59" s="16"/>
    </row>
    <row r="60" spans="54:85" ht="15" customHeight="1" x14ac:dyDescent="0.45">
      <c r="BB60" s="16"/>
      <c r="BC60" s="16"/>
      <c r="BD60" s="16"/>
      <c r="BE60" s="16"/>
      <c r="BF60" s="16"/>
      <c r="BG60" s="16"/>
      <c r="BH60" s="16"/>
      <c r="BI60" s="16"/>
      <c r="BJ60" s="16"/>
      <c r="BK60" s="16"/>
      <c r="BL60" s="16"/>
      <c r="BM60" s="16"/>
      <c r="BN60" s="16"/>
      <c r="BO60" s="16"/>
      <c r="BP60" s="16"/>
      <c r="BQ60" s="23"/>
      <c r="BR60" s="16"/>
      <c r="BS60" s="16"/>
      <c r="BT60" s="16"/>
      <c r="BU60" s="16"/>
      <c r="BV60" s="16"/>
      <c r="BW60" s="16"/>
      <c r="BX60" s="16"/>
      <c r="BY60" s="16"/>
      <c r="BZ60" s="16"/>
      <c r="CA60" s="16"/>
      <c r="CB60" s="16"/>
      <c r="CC60" s="16"/>
      <c r="CD60" s="16"/>
      <c r="CE60" s="16"/>
      <c r="CF60" s="16"/>
      <c r="CG60" s="16"/>
    </row>
    <row r="61" spans="54:85" x14ac:dyDescent="0.45">
      <c r="BB61" s="16"/>
      <c r="BC61" s="16"/>
      <c r="BD61" s="16"/>
      <c r="BE61" s="16"/>
      <c r="BF61" s="16"/>
      <c r="BG61" s="16"/>
      <c r="BH61" s="16"/>
      <c r="BI61" s="16"/>
      <c r="BJ61" s="16"/>
      <c r="BK61" s="16"/>
      <c r="BL61" s="16"/>
      <c r="BM61" s="16"/>
      <c r="BN61" s="16"/>
      <c r="BO61" s="16"/>
      <c r="BP61" s="16"/>
      <c r="BQ61" s="23"/>
      <c r="BR61" s="16"/>
      <c r="BS61" s="16"/>
      <c r="BT61" s="16"/>
      <c r="BU61" s="16"/>
      <c r="BV61" s="16"/>
      <c r="BW61" s="16"/>
      <c r="BX61" s="16"/>
      <c r="BY61" s="16"/>
      <c r="BZ61" s="16"/>
      <c r="CA61" s="16"/>
      <c r="CB61" s="16"/>
      <c r="CC61" s="16"/>
      <c r="CD61" s="16"/>
      <c r="CE61" s="16"/>
      <c r="CF61" s="16"/>
      <c r="CG61" s="16"/>
    </row>
    <row r="62" spans="54:85" x14ac:dyDescent="0.45">
      <c r="BB62" s="16"/>
      <c r="BC62" s="16"/>
      <c r="BD62" s="16"/>
      <c r="BE62" s="16"/>
      <c r="BF62" s="16"/>
      <c r="BG62" s="16"/>
      <c r="BH62" s="16"/>
      <c r="BI62" s="16"/>
      <c r="BJ62" s="16"/>
      <c r="BK62" s="16"/>
      <c r="BL62" s="16"/>
      <c r="BM62" s="16"/>
      <c r="BN62" s="16"/>
      <c r="BO62" s="16"/>
      <c r="BP62" s="16"/>
      <c r="BQ62" s="23"/>
      <c r="BR62" s="16"/>
      <c r="BS62" s="16"/>
      <c r="BT62" s="16"/>
      <c r="BU62" s="16"/>
      <c r="BV62" s="16"/>
      <c r="BW62" s="16"/>
      <c r="BX62" s="16"/>
      <c r="BY62" s="16"/>
      <c r="BZ62" s="16"/>
      <c r="CA62" s="16"/>
      <c r="CB62" s="16"/>
      <c r="CC62" s="16"/>
      <c r="CD62" s="16"/>
      <c r="CE62" s="16"/>
      <c r="CF62" s="16"/>
      <c r="CG62" s="16"/>
    </row>
    <row r="63" spans="54:85" x14ac:dyDescent="0.45">
      <c r="BB63" s="16"/>
      <c r="BC63" s="16"/>
      <c r="BD63" s="16"/>
      <c r="BE63" s="16"/>
      <c r="BF63" s="16"/>
      <c r="BG63" s="16"/>
      <c r="BH63" s="16"/>
      <c r="BI63" s="16"/>
      <c r="BJ63" s="16"/>
      <c r="BK63" s="16"/>
      <c r="BL63" s="16"/>
      <c r="BM63" s="16"/>
      <c r="BN63" s="16"/>
      <c r="BO63" s="16"/>
      <c r="BP63" s="16"/>
      <c r="BQ63" s="23"/>
      <c r="BR63" s="16"/>
      <c r="BS63" s="16"/>
      <c r="BT63" s="16"/>
      <c r="BU63" s="16"/>
      <c r="BV63" s="16"/>
      <c r="BW63" s="16"/>
      <c r="BX63" s="16"/>
      <c r="BY63" s="16"/>
      <c r="BZ63" s="16"/>
      <c r="CA63" s="16"/>
      <c r="CB63" s="16"/>
      <c r="CC63" s="16"/>
      <c r="CD63" s="16"/>
      <c r="CE63" s="16"/>
      <c r="CF63" s="16"/>
      <c r="CG63" s="16"/>
    </row>
    <row r="64" spans="54:85" x14ac:dyDescent="0.45">
      <c r="BB64" s="16"/>
      <c r="BC64" s="16"/>
      <c r="BD64" s="16"/>
      <c r="BE64" s="16"/>
      <c r="BF64" s="16"/>
      <c r="BG64" s="16"/>
      <c r="BH64" s="16"/>
      <c r="BI64" s="16"/>
      <c r="BJ64" s="16"/>
      <c r="BK64" s="16"/>
      <c r="BL64" s="16"/>
      <c r="BM64" s="16"/>
      <c r="BN64" s="16"/>
      <c r="BO64" s="16"/>
      <c r="BP64" s="16"/>
      <c r="BQ64" s="23"/>
      <c r="BR64" s="16"/>
      <c r="BS64" s="16"/>
      <c r="BT64" s="16"/>
      <c r="BU64" s="16"/>
      <c r="BV64" s="16"/>
      <c r="BW64" s="16"/>
      <c r="BX64" s="16"/>
      <c r="BY64" s="16"/>
      <c r="BZ64" s="16"/>
      <c r="CA64" s="16"/>
      <c r="CB64" s="16"/>
      <c r="CC64" s="16"/>
      <c r="CD64" s="16"/>
      <c r="CE64" s="16"/>
      <c r="CF64" s="16"/>
      <c r="CG64" s="16"/>
    </row>
    <row r="65" spans="54:85" x14ac:dyDescent="0.45">
      <c r="BB65" s="16"/>
      <c r="BC65" s="16"/>
      <c r="BD65" s="16"/>
      <c r="BE65" s="16"/>
      <c r="BF65" s="16"/>
      <c r="BG65" s="16"/>
      <c r="BH65" s="16"/>
      <c r="BI65" s="16"/>
      <c r="BJ65" s="16"/>
      <c r="BK65" s="16"/>
      <c r="BL65" s="16"/>
      <c r="BM65" s="16"/>
      <c r="BN65" s="16"/>
      <c r="BO65" s="16"/>
      <c r="BP65" s="16"/>
      <c r="BQ65" s="23"/>
      <c r="BR65" s="16"/>
      <c r="BS65" s="16"/>
      <c r="BT65" s="16"/>
      <c r="BU65" s="16"/>
      <c r="BV65" s="16"/>
      <c r="BW65" s="16"/>
      <c r="BX65" s="16"/>
      <c r="BY65" s="16"/>
      <c r="BZ65" s="16"/>
      <c r="CA65" s="16"/>
      <c r="CB65" s="16"/>
      <c r="CC65" s="16"/>
      <c r="CD65" s="16"/>
      <c r="CE65" s="16"/>
      <c r="CF65" s="16"/>
      <c r="CG65" s="16"/>
    </row>
    <row r="66" spans="54:85" x14ac:dyDescent="0.45">
      <c r="BB66" s="16"/>
      <c r="BC66" s="16"/>
      <c r="BD66" s="16"/>
      <c r="BE66" s="16"/>
      <c r="BF66" s="16"/>
      <c r="BG66" s="16"/>
      <c r="BH66" s="16"/>
      <c r="BI66" s="16"/>
      <c r="BJ66" s="16"/>
      <c r="BK66" s="16"/>
      <c r="BL66" s="16"/>
      <c r="BM66" s="16"/>
      <c r="BN66" s="16"/>
      <c r="BO66" s="16"/>
      <c r="BP66" s="16"/>
      <c r="BQ66" s="23"/>
      <c r="BR66" s="16"/>
      <c r="BS66" s="16"/>
      <c r="BT66" s="16"/>
      <c r="BU66" s="16"/>
      <c r="BV66" s="16"/>
      <c r="BW66" s="16"/>
      <c r="BX66" s="16"/>
      <c r="BY66" s="16"/>
      <c r="BZ66" s="16"/>
      <c r="CA66" s="16"/>
      <c r="CB66" s="16"/>
      <c r="CC66" s="16"/>
      <c r="CD66" s="16"/>
      <c r="CE66" s="16"/>
      <c r="CF66" s="16"/>
      <c r="CG66" s="16"/>
    </row>
    <row r="67" spans="54:85" x14ac:dyDescent="0.45">
      <c r="BB67" s="16"/>
      <c r="BC67" s="16"/>
      <c r="BD67" s="16"/>
      <c r="BE67" s="16"/>
      <c r="BF67" s="16"/>
      <c r="BG67" s="16"/>
      <c r="BH67" s="16"/>
      <c r="BI67" s="16"/>
      <c r="BJ67" s="16"/>
      <c r="BK67" s="16"/>
      <c r="BL67" s="16"/>
      <c r="BM67" s="16"/>
      <c r="BN67" s="16"/>
      <c r="BO67" s="16"/>
      <c r="BP67" s="16"/>
      <c r="BQ67" s="23"/>
      <c r="BR67" s="16"/>
      <c r="BS67" s="16"/>
      <c r="BT67" s="16"/>
      <c r="BU67" s="16"/>
      <c r="BV67" s="16"/>
      <c r="BW67" s="16"/>
      <c r="BX67" s="16"/>
      <c r="BY67" s="16"/>
      <c r="BZ67" s="16"/>
      <c r="CA67" s="16"/>
      <c r="CB67" s="16"/>
      <c r="CC67" s="16"/>
      <c r="CD67" s="16"/>
      <c r="CE67" s="16"/>
      <c r="CF67" s="16"/>
      <c r="CG67" s="16"/>
    </row>
    <row r="68" spans="54:85" x14ac:dyDescent="0.45">
      <c r="BB68" s="16"/>
      <c r="BC68" s="16"/>
      <c r="BD68" s="16"/>
      <c r="BE68" s="16"/>
      <c r="BF68" s="16"/>
      <c r="BG68" s="16"/>
      <c r="BH68" s="16"/>
      <c r="BI68" s="16"/>
      <c r="BJ68" s="16"/>
      <c r="BK68" s="16"/>
      <c r="BL68" s="16"/>
      <c r="BM68" s="16"/>
      <c r="BN68" s="16"/>
      <c r="BO68" s="16"/>
      <c r="BP68" s="16"/>
      <c r="BQ68" s="23"/>
      <c r="BR68" s="16"/>
      <c r="BS68" s="16"/>
      <c r="BT68" s="16"/>
      <c r="BU68" s="16"/>
      <c r="BV68" s="16"/>
      <c r="BW68" s="16"/>
      <c r="BX68" s="16"/>
      <c r="BY68" s="16"/>
      <c r="BZ68" s="16"/>
      <c r="CA68" s="16"/>
      <c r="CB68" s="16"/>
      <c r="CC68" s="16"/>
      <c r="CD68" s="16"/>
      <c r="CE68" s="16"/>
      <c r="CF68" s="16"/>
      <c r="CG68" s="16"/>
    </row>
    <row r="69" spans="54:85" x14ac:dyDescent="0.45">
      <c r="BB69" s="16"/>
      <c r="BC69" s="16"/>
      <c r="BD69" s="16"/>
      <c r="BE69" s="16"/>
      <c r="BF69" s="16"/>
      <c r="BG69" s="16"/>
      <c r="BH69" s="16"/>
      <c r="BI69" s="16"/>
      <c r="BJ69" s="16"/>
      <c r="BK69" s="16"/>
      <c r="BL69" s="16"/>
      <c r="BM69" s="16"/>
      <c r="BN69" s="16"/>
      <c r="BO69" s="16"/>
      <c r="BP69" s="16"/>
      <c r="BQ69" s="23"/>
      <c r="BR69" s="16"/>
      <c r="BS69" s="16"/>
      <c r="BT69" s="16"/>
      <c r="BU69" s="16"/>
      <c r="BV69" s="16"/>
      <c r="BW69" s="16"/>
      <c r="BX69" s="16"/>
      <c r="BY69" s="16"/>
      <c r="BZ69" s="16"/>
      <c r="CA69" s="16"/>
      <c r="CB69" s="16"/>
      <c r="CC69" s="16"/>
      <c r="CD69" s="16"/>
      <c r="CE69" s="16"/>
      <c r="CF69" s="16"/>
      <c r="CG69" s="16"/>
    </row>
    <row r="70" spans="54:85" x14ac:dyDescent="0.45">
      <c r="BB70" s="16"/>
      <c r="BC70" s="16"/>
      <c r="BD70" s="16"/>
      <c r="BE70" s="16"/>
      <c r="BF70" s="16"/>
      <c r="BG70" s="16"/>
      <c r="BH70" s="16"/>
      <c r="BI70" s="16"/>
      <c r="BJ70" s="16"/>
      <c r="BK70" s="16"/>
      <c r="BL70" s="16"/>
      <c r="BM70" s="16"/>
      <c r="BN70" s="16"/>
      <c r="BO70" s="16"/>
      <c r="BP70" s="16"/>
      <c r="BQ70" s="23"/>
      <c r="BR70" s="16"/>
      <c r="BS70" s="16"/>
      <c r="BT70" s="16"/>
      <c r="BU70" s="16"/>
      <c r="BV70" s="16"/>
      <c r="BW70" s="16"/>
      <c r="BX70" s="16"/>
      <c r="BY70" s="16"/>
      <c r="BZ70" s="16"/>
      <c r="CA70" s="16"/>
      <c r="CB70" s="16"/>
      <c r="CC70" s="16"/>
      <c r="CD70" s="16"/>
      <c r="CE70" s="16"/>
      <c r="CF70" s="16"/>
      <c r="CG70" s="16"/>
    </row>
    <row r="71" spans="54:85" x14ac:dyDescent="0.45">
      <c r="BB71" s="16"/>
      <c r="BC71" s="16"/>
      <c r="BD71" s="16"/>
      <c r="BE71" s="16"/>
      <c r="BF71" s="16"/>
      <c r="BG71" s="16"/>
      <c r="BH71" s="16"/>
      <c r="BI71" s="16"/>
      <c r="BJ71" s="16"/>
      <c r="BK71" s="16"/>
      <c r="BL71" s="16"/>
      <c r="BM71" s="16"/>
      <c r="BN71" s="16"/>
      <c r="BO71" s="16"/>
      <c r="BP71" s="16"/>
      <c r="BQ71" s="23"/>
      <c r="BR71" s="16"/>
      <c r="BS71" s="16"/>
      <c r="BT71" s="16"/>
      <c r="BU71" s="16"/>
      <c r="BV71" s="16"/>
      <c r="BW71" s="16"/>
      <c r="BX71" s="16"/>
      <c r="BY71" s="16"/>
      <c r="BZ71" s="16"/>
      <c r="CA71" s="16"/>
      <c r="CB71" s="16"/>
      <c r="CC71" s="16"/>
      <c r="CD71" s="16"/>
      <c r="CE71" s="16"/>
      <c r="CF71" s="16"/>
      <c r="CG71" s="16"/>
    </row>
    <row r="72" spans="54:85" x14ac:dyDescent="0.45">
      <c r="BB72" s="16"/>
      <c r="BC72" s="16"/>
      <c r="BD72" s="16"/>
      <c r="BE72" s="16"/>
      <c r="BF72" s="16"/>
      <c r="BG72" s="16"/>
      <c r="BH72" s="16"/>
      <c r="BI72" s="16"/>
      <c r="BJ72" s="16"/>
      <c r="BK72" s="16"/>
      <c r="BL72" s="16"/>
      <c r="BM72" s="16"/>
      <c r="BN72" s="16"/>
      <c r="BO72" s="16"/>
      <c r="BP72" s="16"/>
      <c r="BQ72" s="23"/>
      <c r="BR72" s="16"/>
      <c r="BS72" s="16"/>
      <c r="BT72" s="16"/>
      <c r="BU72" s="16"/>
      <c r="BV72" s="16"/>
      <c r="BW72" s="16"/>
      <c r="BX72" s="16"/>
      <c r="BY72" s="16"/>
      <c r="BZ72" s="16"/>
      <c r="CA72" s="16"/>
      <c r="CB72" s="16"/>
      <c r="CC72" s="16"/>
      <c r="CD72" s="16"/>
      <c r="CE72" s="16"/>
      <c r="CF72" s="16"/>
      <c r="CG72" s="16"/>
    </row>
    <row r="73" spans="54:85" x14ac:dyDescent="0.45">
      <c r="BB73" s="16"/>
      <c r="BC73" s="16"/>
      <c r="BD73" s="16"/>
      <c r="BE73" s="16"/>
      <c r="BF73" s="16"/>
      <c r="BG73" s="16"/>
      <c r="BH73" s="16"/>
      <c r="BI73" s="16"/>
      <c r="BJ73" s="16"/>
      <c r="BK73" s="16"/>
      <c r="BL73" s="16"/>
      <c r="BM73" s="16"/>
      <c r="BN73" s="16"/>
      <c r="BO73" s="16"/>
      <c r="BP73" s="16"/>
      <c r="BQ73" s="23"/>
      <c r="BR73" s="16"/>
      <c r="BS73" s="16"/>
      <c r="BT73" s="16"/>
      <c r="BU73" s="16"/>
      <c r="BV73" s="16"/>
      <c r="BW73" s="16"/>
      <c r="BX73" s="16"/>
      <c r="BY73" s="16"/>
      <c r="BZ73" s="16"/>
      <c r="CA73" s="16"/>
      <c r="CB73" s="16"/>
      <c r="CC73" s="16"/>
      <c r="CD73" s="16"/>
      <c r="CE73" s="16"/>
      <c r="CF73" s="16"/>
      <c r="CG73" s="16"/>
    </row>
    <row r="74" spans="54:85" x14ac:dyDescent="0.45">
      <c r="BB74" s="16"/>
      <c r="BC74" s="16"/>
      <c r="BD74" s="16"/>
      <c r="BE74" s="16"/>
      <c r="BF74" s="16"/>
      <c r="BG74" s="16"/>
      <c r="BH74" s="16"/>
      <c r="BI74" s="16"/>
      <c r="BJ74" s="16"/>
      <c r="BK74" s="16"/>
      <c r="BL74" s="16"/>
      <c r="BM74" s="16"/>
      <c r="BN74" s="16"/>
      <c r="BO74" s="16"/>
      <c r="BP74" s="16"/>
      <c r="BQ74" s="23"/>
      <c r="BR74" s="16"/>
      <c r="BS74" s="16"/>
      <c r="BT74" s="16"/>
      <c r="BU74" s="16"/>
      <c r="BV74" s="16"/>
      <c r="BW74" s="16"/>
      <c r="BX74" s="16"/>
      <c r="BY74" s="16"/>
      <c r="BZ74" s="16"/>
      <c r="CA74" s="16"/>
      <c r="CB74" s="16"/>
      <c r="CC74" s="16"/>
      <c r="CD74" s="16"/>
      <c r="CE74" s="16"/>
      <c r="CF74" s="16"/>
      <c r="CG74" s="16"/>
    </row>
    <row r="75" spans="54:85" x14ac:dyDescent="0.45">
      <c r="BB75" s="16"/>
      <c r="BC75" s="16"/>
      <c r="BD75" s="16"/>
      <c r="BE75" s="16"/>
      <c r="BF75" s="16"/>
      <c r="BG75" s="16"/>
      <c r="BH75" s="16"/>
      <c r="BI75" s="16"/>
      <c r="BJ75" s="16"/>
      <c r="BK75" s="16"/>
      <c r="BL75" s="16"/>
      <c r="BM75" s="16"/>
      <c r="BN75" s="16"/>
      <c r="BO75" s="16"/>
      <c r="BP75" s="16"/>
      <c r="BQ75" s="23"/>
      <c r="BR75" s="27"/>
      <c r="BS75" s="16"/>
      <c r="BT75" s="16"/>
      <c r="BU75" s="16"/>
      <c r="BV75" s="16"/>
      <c r="BW75" s="16"/>
      <c r="BX75" s="16"/>
      <c r="BY75" s="16"/>
      <c r="BZ75" s="16"/>
      <c r="CA75" s="16"/>
      <c r="CB75" s="16"/>
      <c r="CC75" s="16"/>
      <c r="CD75" s="16"/>
      <c r="CE75" s="16"/>
      <c r="CF75" s="16"/>
      <c r="CG75" s="16"/>
    </row>
    <row r="76" spans="54:85" x14ac:dyDescent="0.45">
      <c r="BB76" s="16"/>
      <c r="BC76" s="16"/>
      <c r="BD76" s="16"/>
      <c r="BE76" s="16"/>
      <c r="BF76" s="16"/>
      <c r="BG76" s="16"/>
      <c r="BH76" s="16"/>
      <c r="BI76" s="16"/>
      <c r="BJ76" s="16"/>
      <c r="BK76" s="16"/>
      <c r="BL76" s="16"/>
      <c r="BM76" s="16"/>
      <c r="BN76" s="16"/>
      <c r="BO76" s="16"/>
      <c r="BP76" s="16"/>
      <c r="BQ76" s="23"/>
      <c r="BR76" s="16"/>
      <c r="BS76" s="16"/>
      <c r="BT76" s="16"/>
      <c r="BU76" s="16"/>
      <c r="BV76" s="16"/>
      <c r="BW76" s="16"/>
      <c r="BX76" s="16"/>
      <c r="BY76" s="16"/>
      <c r="BZ76" s="16"/>
      <c r="CA76" s="16"/>
      <c r="CB76" s="16"/>
      <c r="CC76" s="16"/>
      <c r="CD76" s="16"/>
      <c r="CE76" s="16"/>
      <c r="CF76" s="16"/>
      <c r="CG76" s="16"/>
    </row>
    <row r="77" spans="54:85" x14ac:dyDescent="0.45">
      <c r="BB77" s="16"/>
      <c r="BC77" s="16"/>
      <c r="BD77" s="16"/>
      <c r="BE77" s="16"/>
      <c r="BF77" s="16"/>
      <c r="BG77" s="16"/>
      <c r="BH77" s="16"/>
      <c r="BI77" s="16"/>
      <c r="BJ77" s="16"/>
      <c r="BK77" s="16"/>
      <c r="BL77" s="16"/>
      <c r="BM77" s="16"/>
      <c r="BN77" s="16"/>
      <c r="BO77" s="16"/>
      <c r="BP77" s="16"/>
      <c r="BQ77" s="23"/>
      <c r="BR77" s="16"/>
      <c r="BS77" s="16"/>
      <c r="BT77" s="16"/>
      <c r="BU77" s="16"/>
      <c r="BV77" s="16"/>
      <c r="BW77" s="16"/>
      <c r="BX77" s="16"/>
      <c r="BY77" s="16"/>
      <c r="BZ77" s="16"/>
      <c r="CA77" s="16"/>
      <c r="CB77" s="16"/>
      <c r="CC77" s="16"/>
      <c r="CD77" s="16"/>
      <c r="CE77" s="16"/>
      <c r="CF77" s="16"/>
      <c r="CG77" s="16"/>
    </row>
    <row r="78" spans="54:85" ht="15" customHeight="1" x14ac:dyDescent="0.45">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row>
    <row r="79" spans="54:85" ht="15" customHeight="1" x14ac:dyDescent="0.45">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row>
    <row r="80" spans="54:85" ht="15" customHeight="1" x14ac:dyDescent="0.45">
      <c r="BB80" s="192" t="s">
        <v>99</v>
      </c>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3" t="str">
        <f>CA1</f>
        <v>01 北海道</v>
      </c>
      <c r="CB80" s="193"/>
      <c r="CC80" s="193"/>
      <c r="CD80" s="193"/>
      <c r="CE80" s="193"/>
      <c r="CF80" s="194" t="s">
        <v>100</v>
      </c>
      <c r="CG80" s="195"/>
    </row>
    <row r="81" spans="54:85" x14ac:dyDescent="0.45">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3"/>
      <c r="CB81" s="193"/>
      <c r="CC81" s="193"/>
      <c r="CD81" s="193"/>
      <c r="CE81" s="193"/>
      <c r="CF81" s="194"/>
      <c r="CG81" s="195"/>
    </row>
    <row r="82" spans="54:85" ht="15.75" customHeight="1" x14ac:dyDescent="0.45">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3"/>
      <c r="CB82" s="193"/>
      <c r="CC82" s="193"/>
      <c r="CD82" s="193"/>
      <c r="CE82" s="193"/>
      <c r="CF82" s="195"/>
      <c r="CG82" s="195"/>
    </row>
    <row r="83" spans="54:85" ht="15.75" customHeight="1" x14ac:dyDescent="0.45">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3"/>
      <c r="CB83" s="193"/>
      <c r="CC83" s="193"/>
      <c r="CD83" s="193"/>
      <c r="CE83" s="193"/>
      <c r="CF83" s="195"/>
      <c r="CG83" s="195"/>
    </row>
    <row r="84" spans="54:85" ht="15.6" thickBot="1" x14ac:dyDescent="0.5">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row>
    <row r="85" spans="54:85" ht="16.5" customHeight="1" thickTop="1" x14ac:dyDescent="0.45">
      <c r="BB85" s="16"/>
      <c r="BC85" s="16"/>
      <c r="BD85" s="16"/>
      <c r="BE85" s="16"/>
      <c r="BF85" s="16"/>
      <c r="BG85" s="16"/>
      <c r="BH85" s="16"/>
      <c r="BI85" s="16"/>
      <c r="BJ85" s="16"/>
      <c r="BK85" s="16"/>
      <c r="BL85" s="16"/>
      <c r="BM85" s="16"/>
      <c r="BN85" s="16"/>
      <c r="BO85" s="183" t="s">
        <v>101</v>
      </c>
      <c r="BP85" s="184"/>
      <c r="BQ85" s="184"/>
      <c r="BR85" s="184"/>
      <c r="BS85" s="184"/>
      <c r="BT85" s="185"/>
      <c r="BU85" s="18"/>
      <c r="BV85" s="18"/>
      <c r="BW85" s="18"/>
      <c r="BX85" s="18"/>
      <c r="BY85" s="18"/>
      <c r="BZ85" s="18"/>
      <c r="CA85" s="18"/>
      <c r="CB85" s="18"/>
      <c r="CC85" s="16"/>
      <c r="CD85" s="16"/>
      <c r="CE85" s="16"/>
      <c r="CF85" s="16"/>
      <c r="CG85" s="16"/>
    </row>
    <row r="86" spans="54:85" ht="16.5" customHeight="1" thickBot="1" x14ac:dyDescent="0.5">
      <c r="BB86" s="16"/>
      <c r="BC86" s="16"/>
      <c r="BD86" s="16"/>
      <c r="BE86" s="16"/>
      <c r="BF86" s="16"/>
      <c r="BG86" s="16"/>
      <c r="BH86" s="16"/>
      <c r="BI86" s="16"/>
      <c r="BJ86" s="16"/>
      <c r="BK86" s="16"/>
      <c r="BL86" s="16"/>
      <c r="BM86" s="16"/>
      <c r="BN86" s="16"/>
      <c r="BO86" s="186"/>
      <c r="BP86" s="187"/>
      <c r="BQ86" s="187"/>
      <c r="BR86" s="187"/>
      <c r="BS86" s="187"/>
      <c r="BT86" s="188"/>
      <c r="BU86" s="18"/>
      <c r="BV86" s="18"/>
      <c r="BW86" s="18"/>
      <c r="BX86" s="18"/>
      <c r="BY86" s="18"/>
      <c r="BZ86" s="18"/>
      <c r="CA86" s="18"/>
      <c r="CB86" s="18"/>
      <c r="CC86" s="16"/>
      <c r="CD86" s="16"/>
      <c r="CE86" s="16"/>
      <c r="CF86" s="16"/>
      <c r="CG86" s="16"/>
    </row>
    <row r="87" spans="54:85" ht="15.6" thickTop="1" x14ac:dyDescent="0.45">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row>
    <row r="88" spans="54:85" x14ac:dyDescent="0.45">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row>
    <row r="89" spans="54:85" x14ac:dyDescent="0.45">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row>
    <row r="90" spans="54:85" x14ac:dyDescent="0.45">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row>
    <row r="91" spans="54:85" x14ac:dyDescent="0.45">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row>
    <row r="92" spans="54:85" x14ac:dyDescent="0.45">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row>
    <row r="93" spans="54:85" x14ac:dyDescent="0.45">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row>
    <row r="94" spans="54:85" x14ac:dyDescent="0.45">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row>
    <row r="95" spans="54:85" x14ac:dyDescent="0.45">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row>
    <row r="96" spans="54:85" x14ac:dyDescent="0.45">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row>
    <row r="97" spans="54:85" x14ac:dyDescent="0.45">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row>
    <row r="98" spans="54:85" x14ac:dyDescent="0.45">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row>
    <row r="99" spans="54:85" x14ac:dyDescent="0.45">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row>
    <row r="100" spans="54:85" x14ac:dyDescent="0.45">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row>
    <row r="101" spans="54:85" x14ac:dyDescent="0.45">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row>
    <row r="102" spans="54:85" x14ac:dyDescent="0.45">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row>
    <row r="103" spans="54:85" x14ac:dyDescent="0.45">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row>
    <row r="104" spans="54:85" x14ac:dyDescent="0.45">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row>
    <row r="105" spans="54:85" x14ac:dyDescent="0.45">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row>
    <row r="106" spans="54:85" x14ac:dyDescent="0.45">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row>
    <row r="107" spans="54:85" x14ac:dyDescent="0.45">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row>
    <row r="108" spans="54:85" x14ac:dyDescent="0.45">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row>
    <row r="109" spans="54:85" x14ac:dyDescent="0.45">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row>
    <row r="110" spans="54:85" x14ac:dyDescent="0.45">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row>
    <row r="111" spans="54:85" x14ac:dyDescent="0.45">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row>
    <row r="112" spans="54:85" x14ac:dyDescent="0.45">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row>
    <row r="113" spans="54:85" x14ac:dyDescent="0.45">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row>
    <row r="114" spans="54:85" x14ac:dyDescent="0.45">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row>
    <row r="115" spans="54:85" x14ac:dyDescent="0.45">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row>
    <row r="116" spans="54:85" x14ac:dyDescent="0.45">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row>
    <row r="117" spans="54:85" x14ac:dyDescent="0.45">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row>
    <row r="118" spans="54:85" x14ac:dyDescent="0.45">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row>
    <row r="119" spans="54:85" x14ac:dyDescent="0.45">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row>
    <row r="120" spans="54:85" x14ac:dyDescent="0.45">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row>
    <row r="121" spans="54:85" x14ac:dyDescent="0.45">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row>
    <row r="122" spans="54:85" x14ac:dyDescent="0.45">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row>
    <row r="123" spans="54:85" x14ac:dyDescent="0.45">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row>
    <row r="124" spans="54:85" x14ac:dyDescent="0.45">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row>
    <row r="125" spans="54:85" x14ac:dyDescent="0.45">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row>
    <row r="126" spans="54:85" x14ac:dyDescent="0.45">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row>
    <row r="127" spans="54:85" x14ac:dyDescent="0.45">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row>
    <row r="128" spans="54:85" x14ac:dyDescent="0.45">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row>
    <row r="129" spans="54:85" x14ac:dyDescent="0.45">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row>
    <row r="130" spans="54:85" x14ac:dyDescent="0.45">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row>
    <row r="131" spans="54:85" x14ac:dyDescent="0.45">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row>
    <row r="132" spans="54:85" x14ac:dyDescent="0.45">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row>
    <row r="133" spans="54:85" x14ac:dyDescent="0.45">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row>
    <row r="134" spans="54:85" ht="15.75" customHeight="1" x14ac:dyDescent="0.45">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row>
    <row r="135" spans="54:85" ht="15.75" customHeight="1" x14ac:dyDescent="0.45">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row>
    <row r="136" spans="54:85" x14ac:dyDescent="0.45">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row>
    <row r="137" spans="54:85" x14ac:dyDescent="0.45">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row>
    <row r="138" spans="54:85" x14ac:dyDescent="0.45">
      <c r="BB138" s="16"/>
      <c r="BC138" s="16" t="s">
        <v>98</v>
      </c>
      <c r="BD138" s="16"/>
      <c r="BE138" s="16"/>
      <c r="BF138" s="16"/>
      <c r="BG138" s="16"/>
      <c r="BH138" s="16"/>
      <c r="BI138" s="16"/>
      <c r="BJ138" s="16"/>
      <c r="BK138" s="16"/>
      <c r="BL138" s="16"/>
      <c r="BM138" s="16"/>
      <c r="BN138" s="16"/>
      <c r="BO138" s="16"/>
      <c r="BP138" s="16"/>
      <c r="BQ138" s="16"/>
      <c r="BR138" s="16"/>
      <c r="BS138" s="16" t="s">
        <v>98</v>
      </c>
      <c r="BT138" s="16"/>
      <c r="BU138" s="16"/>
      <c r="BV138" s="16"/>
      <c r="BW138" s="16"/>
      <c r="BX138" s="16"/>
      <c r="BY138" s="16"/>
      <c r="BZ138" s="16"/>
      <c r="CA138" s="16"/>
      <c r="CB138" s="16"/>
      <c r="CC138" s="16"/>
      <c r="CD138" s="16"/>
      <c r="CE138" s="16"/>
      <c r="CF138" s="16"/>
      <c r="CG138" s="16"/>
    </row>
    <row r="139" spans="54:85" ht="28.8" x14ac:dyDescent="0.45">
      <c r="BB139" s="16"/>
      <c r="BC139" s="16"/>
      <c r="BD139" s="16"/>
      <c r="BE139" s="16"/>
      <c r="BF139" s="16"/>
      <c r="BG139" s="16"/>
      <c r="BH139" s="16"/>
      <c r="BI139" s="16"/>
      <c r="BJ139" s="16"/>
      <c r="BK139" s="16"/>
      <c r="BL139" s="16"/>
      <c r="BM139" s="16"/>
      <c r="BN139" s="16"/>
      <c r="BO139" s="189"/>
      <c r="BP139" s="189"/>
      <c r="BQ139" s="189"/>
      <c r="BR139" s="189"/>
      <c r="BS139" s="189"/>
      <c r="BT139" s="189"/>
      <c r="BU139" s="18"/>
      <c r="BV139" s="18"/>
      <c r="BW139" s="18"/>
      <c r="BX139" s="18"/>
      <c r="BY139" s="18"/>
      <c r="BZ139" s="18"/>
      <c r="CA139" s="18"/>
      <c r="CB139" s="18"/>
      <c r="CC139" s="16"/>
      <c r="CD139" s="16"/>
      <c r="CE139" s="16"/>
      <c r="CF139" s="16"/>
      <c r="CG139" s="16"/>
    </row>
    <row r="140" spans="54:85" ht="28.8" x14ac:dyDescent="0.45">
      <c r="BB140" s="16"/>
      <c r="BC140" s="16"/>
      <c r="BD140" s="16"/>
      <c r="BE140" s="16"/>
      <c r="BF140" s="16"/>
      <c r="BG140" s="16"/>
      <c r="BH140" s="16"/>
      <c r="BI140" s="16"/>
      <c r="BJ140" s="16"/>
      <c r="BK140" s="16"/>
      <c r="BL140" s="16"/>
      <c r="BM140" s="16"/>
      <c r="BN140" s="16"/>
      <c r="BO140" s="189"/>
      <c r="BP140" s="189"/>
      <c r="BQ140" s="189"/>
      <c r="BR140" s="189"/>
      <c r="BS140" s="189"/>
      <c r="BT140" s="189"/>
      <c r="BU140" s="18"/>
      <c r="BV140" s="18"/>
      <c r="BW140" s="18"/>
      <c r="BX140" s="18"/>
      <c r="BY140" s="18"/>
      <c r="BZ140" s="18"/>
      <c r="CA140" s="18"/>
      <c r="CB140" s="18"/>
      <c r="CC140" s="16"/>
      <c r="CD140" s="16"/>
      <c r="CE140" s="16"/>
      <c r="CF140" s="16"/>
      <c r="CG140" s="16"/>
    </row>
    <row r="141" spans="54:85" x14ac:dyDescent="0.45">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row>
    <row r="142" spans="54:85" x14ac:dyDescent="0.45">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row>
    <row r="143" spans="54:85" x14ac:dyDescent="0.45">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row>
    <row r="144" spans="54:85" x14ac:dyDescent="0.45">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row>
    <row r="145" spans="54:85" x14ac:dyDescent="0.45">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row>
    <row r="146" spans="54:85" x14ac:dyDescent="0.45">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row>
    <row r="147" spans="54:85" x14ac:dyDescent="0.45">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row>
    <row r="148" spans="54:85" x14ac:dyDescent="0.45">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row>
    <row r="149" spans="54:85" ht="17.399999999999999" x14ac:dyDescent="0.5">
      <c r="BB149" s="17"/>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row>
    <row r="150" spans="54:85" ht="15" customHeight="1" x14ac:dyDescent="0.45">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row>
    <row r="151" spans="54:85" ht="15" customHeight="1" x14ac:dyDescent="0.45">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row>
    <row r="152" spans="54:85" ht="15" customHeight="1" x14ac:dyDescent="0.45">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row>
    <row r="153" spans="54:85" ht="15" customHeight="1" x14ac:dyDescent="0.45">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row>
    <row r="154" spans="54:85" x14ac:dyDescent="0.45">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row>
    <row r="155" spans="54:85" ht="15" customHeight="1" x14ac:dyDescent="0.45">
      <c r="BB155" s="192" t="s">
        <v>102</v>
      </c>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3" t="str">
        <f>CA1</f>
        <v>01 北海道</v>
      </c>
      <c r="CB155" s="193"/>
      <c r="CC155" s="193"/>
      <c r="CD155" s="193"/>
      <c r="CE155" s="193"/>
      <c r="CF155" s="196" t="s">
        <v>103</v>
      </c>
      <c r="CG155" s="197"/>
    </row>
    <row r="156" spans="54:85" ht="15" customHeight="1" x14ac:dyDescent="0.45">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3"/>
      <c r="CB156" s="193"/>
      <c r="CC156" s="193"/>
      <c r="CD156" s="193"/>
      <c r="CE156" s="193"/>
      <c r="CF156" s="196"/>
      <c r="CG156" s="197"/>
    </row>
    <row r="157" spans="54:85" x14ac:dyDescent="0.45">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3"/>
      <c r="CB157" s="193"/>
      <c r="CC157" s="193"/>
      <c r="CD157" s="193"/>
      <c r="CE157" s="193"/>
      <c r="CF157" s="198"/>
      <c r="CG157" s="197"/>
    </row>
    <row r="158" spans="54:85" x14ac:dyDescent="0.45">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3"/>
      <c r="CB158" s="193"/>
      <c r="CC158" s="193"/>
      <c r="CD158" s="193"/>
      <c r="CE158" s="193"/>
      <c r="CF158" s="198"/>
      <c r="CG158" s="197"/>
    </row>
    <row r="159" spans="54:85" ht="15.6" thickBot="1" x14ac:dyDescent="0.5">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row>
    <row r="160" spans="54:85" ht="16.5" customHeight="1" thickTop="1" x14ac:dyDescent="0.45">
      <c r="BB160" s="16"/>
      <c r="BC160" s="16"/>
      <c r="BD160" s="24"/>
      <c r="BE160" s="24"/>
      <c r="BF160" s="26"/>
      <c r="BG160" s="183" t="s">
        <v>8</v>
      </c>
      <c r="BH160" s="184"/>
      <c r="BI160" s="184"/>
      <c r="BJ160" s="184"/>
      <c r="BK160" s="184"/>
      <c r="BL160" s="185"/>
      <c r="BM160" s="25"/>
      <c r="BN160" s="24"/>
      <c r="BO160" s="24"/>
      <c r="BP160" s="16"/>
      <c r="BQ160" s="23"/>
      <c r="BR160" s="16"/>
      <c r="BS160" s="16"/>
      <c r="BT160" s="24"/>
      <c r="BU160" s="24"/>
      <c r="BV160" s="26"/>
      <c r="BW160" s="183" t="s">
        <v>9</v>
      </c>
      <c r="BX160" s="184"/>
      <c r="BY160" s="184"/>
      <c r="BZ160" s="184"/>
      <c r="CA160" s="184"/>
      <c r="CB160" s="185"/>
      <c r="CC160" s="25"/>
      <c r="CD160" s="24"/>
      <c r="CE160" s="24"/>
      <c r="CF160" s="16"/>
      <c r="CG160" s="16"/>
    </row>
    <row r="161" spans="54:85" ht="16.5" customHeight="1" thickBot="1" x14ac:dyDescent="0.5">
      <c r="BB161" s="16"/>
      <c r="BC161" s="16"/>
      <c r="BD161" s="24"/>
      <c r="BE161" s="24"/>
      <c r="BF161" s="26"/>
      <c r="BG161" s="186"/>
      <c r="BH161" s="187"/>
      <c r="BI161" s="187"/>
      <c r="BJ161" s="187"/>
      <c r="BK161" s="187"/>
      <c r="BL161" s="188"/>
      <c r="BM161" s="25"/>
      <c r="BN161" s="24"/>
      <c r="BO161" s="24"/>
      <c r="BP161" s="16"/>
      <c r="BQ161" s="23"/>
      <c r="BR161" s="16"/>
      <c r="BS161" s="16"/>
      <c r="BT161" s="24"/>
      <c r="BU161" s="24"/>
      <c r="BV161" s="26"/>
      <c r="BW161" s="186"/>
      <c r="BX161" s="187"/>
      <c r="BY161" s="187"/>
      <c r="BZ161" s="187"/>
      <c r="CA161" s="187"/>
      <c r="CB161" s="188"/>
      <c r="CC161" s="25"/>
      <c r="CD161" s="24"/>
      <c r="CE161" s="24"/>
      <c r="CF161" s="16"/>
      <c r="CG161" s="16"/>
    </row>
    <row r="162" spans="54:85" ht="15.6" thickTop="1" x14ac:dyDescent="0.45">
      <c r="BB162" s="16"/>
      <c r="BC162" s="16"/>
      <c r="BD162" s="16"/>
      <c r="BE162" s="16"/>
      <c r="BF162" s="16"/>
      <c r="BG162" s="16"/>
      <c r="BH162" s="16"/>
      <c r="BI162" s="16"/>
      <c r="BJ162" s="16"/>
      <c r="BK162" s="16"/>
      <c r="BL162" s="16"/>
      <c r="BM162" s="16"/>
      <c r="BN162" s="16"/>
      <c r="BO162" s="16"/>
      <c r="BP162" s="16"/>
      <c r="BQ162" s="23"/>
      <c r="BR162" s="16"/>
      <c r="BS162" s="16"/>
      <c r="BT162" s="16"/>
      <c r="BU162" s="16"/>
      <c r="BV162" s="16"/>
      <c r="BW162" s="16"/>
      <c r="BX162" s="16"/>
      <c r="BY162" s="16"/>
      <c r="BZ162" s="16"/>
      <c r="CA162" s="16"/>
      <c r="CB162" s="16"/>
      <c r="CC162" s="16"/>
      <c r="CD162" s="16"/>
      <c r="CE162" s="16"/>
      <c r="CF162" s="16"/>
      <c r="CG162" s="16"/>
    </row>
    <row r="163" spans="54:85" x14ac:dyDescent="0.45">
      <c r="BB163" s="16"/>
      <c r="BC163" s="16"/>
      <c r="BD163" s="16"/>
      <c r="BE163" s="16"/>
      <c r="BF163" s="16"/>
      <c r="BG163" s="16"/>
      <c r="BH163" s="16"/>
      <c r="BI163" s="16"/>
      <c r="BJ163" s="16"/>
      <c r="BK163" s="16"/>
      <c r="BL163" s="16"/>
      <c r="BM163" s="16"/>
      <c r="BN163" s="16"/>
      <c r="BO163" s="16"/>
      <c r="BP163" s="16"/>
      <c r="BQ163" s="23"/>
      <c r="BR163" s="16"/>
      <c r="BS163" s="16"/>
      <c r="BT163" s="16"/>
      <c r="BU163" s="16"/>
      <c r="BV163" s="16"/>
      <c r="BW163" s="16"/>
      <c r="BX163" s="16"/>
      <c r="BY163" s="16"/>
      <c r="BZ163" s="16"/>
      <c r="CA163" s="16"/>
      <c r="CB163" s="16"/>
      <c r="CC163" s="16"/>
      <c r="CD163" s="16"/>
      <c r="CE163" s="16"/>
      <c r="CF163" s="16"/>
      <c r="CG163" s="16"/>
    </row>
    <row r="164" spans="54:85" x14ac:dyDescent="0.45">
      <c r="BB164" s="16"/>
      <c r="BC164" s="16"/>
      <c r="BD164" s="16"/>
      <c r="BE164" s="16"/>
      <c r="BF164" s="16"/>
      <c r="BG164" s="16"/>
      <c r="BH164" s="16"/>
      <c r="BI164" s="16"/>
      <c r="BJ164" s="16"/>
      <c r="BK164" s="16"/>
      <c r="BL164" s="16"/>
      <c r="BM164" s="16"/>
      <c r="BN164" s="16"/>
      <c r="BO164" s="16"/>
      <c r="BP164" s="16"/>
      <c r="BQ164" s="23"/>
      <c r="BR164" s="16"/>
      <c r="BS164" s="16"/>
      <c r="BT164" s="16"/>
      <c r="BU164" s="16"/>
      <c r="BV164" s="16"/>
      <c r="BW164" s="16"/>
      <c r="BX164" s="16"/>
      <c r="BY164" s="16"/>
      <c r="BZ164" s="16"/>
      <c r="CA164" s="16"/>
      <c r="CB164" s="16"/>
      <c r="CC164" s="16"/>
      <c r="CD164" s="16"/>
      <c r="CE164" s="16"/>
      <c r="CF164" s="16"/>
      <c r="CG164" s="16"/>
    </row>
    <row r="165" spans="54:85" x14ac:dyDescent="0.45">
      <c r="BB165" s="16"/>
      <c r="BC165" s="16"/>
      <c r="BD165" s="16"/>
      <c r="BE165" s="16"/>
      <c r="BF165" s="16"/>
      <c r="BG165" s="16"/>
      <c r="BH165" s="16"/>
      <c r="BI165" s="16"/>
      <c r="BJ165" s="16"/>
      <c r="BK165" s="16"/>
      <c r="BL165" s="16"/>
      <c r="BM165" s="16"/>
      <c r="BN165" s="16"/>
      <c r="BO165" s="16"/>
      <c r="BP165" s="16"/>
      <c r="BQ165" s="23"/>
      <c r="BR165" s="16"/>
      <c r="BS165" s="16"/>
      <c r="BT165" s="16"/>
      <c r="BU165" s="16"/>
      <c r="BV165" s="16"/>
      <c r="BW165" s="16"/>
      <c r="BX165" s="16"/>
      <c r="BY165" s="16"/>
      <c r="BZ165" s="16"/>
      <c r="CA165" s="16"/>
      <c r="CB165" s="16"/>
      <c r="CC165" s="16"/>
      <c r="CD165" s="16"/>
      <c r="CE165" s="16"/>
      <c r="CF165" s="16"/>
      <c r="CG165" s="16"/>
    </row>
    <row r="166" spans="54:85" x14ac:dyDescent="0.45">
      <c r="BB166" s="16"/>
      <c r="BC166" s="16"/>
      <c r="BD166" s="16"/>
      <c r="BE166" s="16"/>
      <c r="BF166" s="16"/>
      <c r="BG166" s="16"/>
      <c r="BH166" s="16"/>
      <c r="BI166" s="16"/>
      <c r="BJ166" s="16"/>
      <c r="BK166" s="16"/>
      <c r="BL166" s="16"/>
      <c r="BM166" s="16"/>
      <c r="BN166" s="16"/>
      <c r="BO166" s="16"/>
      <c r="BP166" s="16"/>
      <c r="BQ166" s="23"/>
      <c r="BR166" s="16"/>
      <c r="BS166" s="16"/>
      <c r="BT166" s="16"/>
      <c r="BU166" s="16"/>
      <c r="BV166" s="16"/>
      <c r="BW166" s="16"/>
      <c r="BX166" s="16"/>
      <c r="BY166" s="16"/>
      <c r="BZ166" s="16"/>
      <c r="CA166" s="16"/>
      <c r="CB166" s="16"/>
      <c r="CC166" s="16"/>
      <c r="CD166" s="16"/>
      <c r="CE166" s="16"/>
      <c r="CF166" s="16"/>
      <c r="CG166" s="16"/>
    </row>
    <row r="167" spans="54:85" x14ac:dyDescent="0.45">
      <c r="BB167" s="16"/>
      <c r="BC167" s="16"/>
      <c r="BD167" s="16"/>
      <c r="BE167" s="16"/>
      <c r="BF167" s="16"/>
      <c r="BG167" s="16"/>
      <c r="BH167" s="16"/>
      <c r="BI167" s="16"/>
      <c r="BJ167" s="16"/>
      <c r="BK167" s="16"/>
      <c r="BL167" s="16"/>
      <c r="BM167" s="16"/>
      <c r="BN167" s="16"/>
      <c r="BO167" s="16"/>
      <c r="BP167" s="16"/>
      <c r="BQ167" s="23"/>
      <c r="BR167" s="16"/>
      <c r="BS167" s="16"/>
      <c r="BT167" s="16"/>
      <c r="BU167" s="16"/>
      <c r="BV167" s="16"/>
      <c r="BW167" s="16"/>
      <c r="BX167" s="16"/>
      <c r="BY167" s="16"/>
      <c r="BZ167" s="16"/>
      <c r="CA167" s="16"/>
      <c r="CB167" s="16"/>
      <c r="CC167" s="16"/>
      <c r="CD167" s="16"/>
      <c r="CE167" s="16"/>
      <c r="CF167" s="16"/>
      <c r="CG167" s="16"/>
    </row>
    <row r="168" spans="54:85" x14ac:dyDescent="0.45">
      <c r="BB168" s="16"/>
      <c r="BC168" s="16"/>
      <c r="BD168" s="16"/>
      <c r="BE168" s="16"/>
      <c r="BF168" s="16"/>
      <c r="BG168" s="16"/>
      <c r="BH168" s="16"/>
      <c r="BI168" s="16"/>
      <c r="BJ168" s="16"/>
      <c r="BK168" s="16"/>
      <c r="BL168" s="16"/>
      <c r="BM168" s="16"/>
      <c r="BN168" s="16"/>
      <c r="BO168" s="16"/>
      <c r="BP168" s="16"/>
      <c r="BQ168" s="23"/>
      <c r="BR168" s="16"/>
      <c r="BS168" s="16"/>
      <c r="BT168" s="16"/>
      <c r="BU168" s="16"/>
      <c r="BV168" s="16"/>
      <c r="BW168" s="16"/>
      <c r="BX168" s="16"/>
      <c r="BY168" s="16"/>
      <c r="BZ168" s="16"/>
      <c r="CA168" s="16"/>
      <c r="CB168" s="16"/>
      <c r="CC168" s="16"/>
      <c r="CD168" s="16"/>
      <c r="CE168" s="16"/>
      <c r="CF168" s="16"/>
      <c r="CG168" s="16"/>
    </row>
    <row r="169" spans="54:85" x14ac:dyDescent="0.45">
      <c r="BB169" s="16"/>
      <c r="BC169" s="16"/>
      <c r="BD169" s="16"/>
      <c r="BE169" s="16"/>
      <c r="BF169" s="16"/>
      <c r="BG169" s="16"/>
      <c r="BH169" s="16"/>
      <c r="BI169" s="16"/>
      <c r="BJ169" s="16"/>
      <c r="BK169" s="16"/>
      <c r="BL169" s="16"/>
      <c r="BM169" s="16"/>
      <c r="BN169" s="16"/>
      <c r="BO169" s="16"/>
      <c r="BP169" s="16"/>
      <c r="BQ169" s="23"/>
      <c r="BR169" s="16"/>
      <c r="BS169" s="16"/>
      <c r="BT169" s="16"/>
      <c r="BU169" s="16"/>
      <c r="BV169" s="16"/>
      <c r="BW169" s="16"/>
      <c r="BX169" s="16"/>
      <c r="BY169" s="16"/>
      <c r="BZ169" s="16"/>
      <c r="CA169" s="16"/>
      <c r="CB169" s="16"/>
      <c r="CC169" s="16"/>
      <c r="CD169" s="16"/>
      <c r="CE169" s="16"/>
      <c r="CF169" s="16"/>
      <c r="CG169" s="16"/>
    </row>
    <row r="170" spans="54:85" x14ac:dyDescent="0.45">
      <c r="BB170" s="16"/>
      <c r="BC170" s="16"/>
      <c r="BD170" s="16"/>
      <c r="BE170" s="16"/>
      <c r="BF170" s="16"/>
      <c r="BG170" s="16"/>
      <c r="BH170" s="16"/>
      <c r="BI170" s="16"/>
      <c r="BJ170" s="16"/>
      <c r="BK170" s="16"/>
      <c r="BL170" s="16"/>
      <c r="BM170" s="16"/>
      <c r="BN170" s="16"/>
      <c r="BO170" s="16"/>
      <c r="BP170" s="16"/>
      <c r="BQ170" s="23"/>
      <c r="BR170" s="16"/>
      <c r="BS170" s="16"/>
      <c r="BT170" s="16"/>
      <c r="BU170" s="16"/>
      <c r="BV170" s="16"/>
      <c r="BW170" s="16"/>
      <c r="BX170" s="16"/>
      <c r="BY170" s="16"/>
      <c r="BZ170" s="16"/>
      <c r="CA170" s="16"/>
      <c r="CB170" s="16"/>
      <c r="CC170" s="16"/>
      <c r="CD170" s="16"/>
      <c r="CE170" s="16"/>
      <c r="CF170" s="16"/>
      <c r="CG170" s="16"/>
    </row>
    <row r="171" spans="54:85" x14ac:dyDescent="0.45">
      <c r="BB171" s="16"/>
      <c r="BC171" s="16"/>
      <c r="BD171" s="16"/>
      <c r="BE171" s="16"/>
      <c r="BF171" s="16"/>
      <c r="BG171" s="16"/>
      <c r="BH171" s="16"/>
      <c r="BI171" s="16"/>
      <c r="BJ171" s="16"/>
      <c r="BK171" s="16"/>
      <c r="BL171" s="16"/>
      <c r="BM171" s="16"/>
      <c r="BN171" s="16"/>
      <c r="BO171" s="16"/>
      <c r="BP171" s="16"/>
      <c r="BQ171" s="23"/>
      <c r="BR171" s="16"/>
      <c r="BS171" s="16"/>
      <c r="BT171" s="16"/>
      <c r="BU171" s="16"/>
      <c r="BV171" s="16"/>
      <c r="BW171" s="16"/>
      <c r="BX171" s="16"/>
      <c r="BY171" s="16"/>
      <c r="BZ171" s="16"/>
      <c r="CA171" s="16"/>
      <c r="CB171" s="16"/>
      <c r="CC171" s="16"/>
      <c r="CD171" s="16"/>
      <c r="CE171" s="16"/>
      <c r="CF171" s="16"/>
      <c r="CG171" s="16"/>
    </row>
    <row r="172" spans="54:85" x14ac:dyDescent="0.45">
      <c r="BB172" s="16"/>
      <c r="BC172" s="16"/>
      <c r="BD172" s="16"/>
      <c r="BE172" s="16"/>
      <c r="BF172" s="16"/>
      <c r="BG172" s="16"/>
      <c r="BH172" s="16"/>
      <c r="BI172" s="16"/>
      <c r="BJ172" s="16"/>
      <c r="BK172" s="16"/>
      <c r="BL172" s="16"/>
      <c r="BM172" s="16"/>
      <c r="BN172" s="16"/>
      <c r="BO172" s="16"/>
      <c r="BP172" s="16"/>
      <c r="BQ172" s="23"/>
      <c r="BR172" s="16"/>
      <c r="BS172" s="16"/>
      <c r="BT172" s="16"/>
      <c r="BU172" s="16"/>
      <c r="BV172" s="16"/>
      <c r="BW172" s="16"/>
      <c r="BX172" s="16"/>
      <c r="BY172" s="16"/>
      <c r="BZ172" s="16"/>
      <c r="CA172" s="16"/>
      <c r="CB172" s="16"/>
      <c r="CC172" s="16"/>
      <c r="CD172" s="16"/>
      <c r="CE172" s="16"/>
      <c r="CF172" s="16"/>
      <c r="CG172" s="16"/>
    </row>
    <row r="173" spans="54:85" x14ac:dyDescent="0.45">
      <c r="BB173" s="16"/>
      <c r="BC173" s="16"/>
      <c r="BD173" s="16"/>
      <c r="BE173" s="16"/>
      <c r="BF173" s="16"/>
      <c r="BG173" s="16"/>
      <c r="BH173" s="16"/>
      <c r="BI173" s="16"/>
      <c r="BJ173" s="16"/>
      <c r="BK173" s="16"/>
      <c r="BL173" s="16"/>
      <c r="BM173" s="16"/>
      <c r="BN173" s="16"/>
      <c r="BO173" s="16"/>
      <c r="BP173" s="16"/>
      <c r="BQ173" s="23"/>
      <c r="BR173" s="16"/>
      <c r="BS173" s="16"/>
      <c r="BT173" s="16"/>
      <c r="BU173" s="16"/>
      <c r="BV173" s="16"/>
      <c r="BW173" s="16"/>
      <c r="BX173" s="16"/>
      <c r="BY173" s="16"/>
      <c r="BZ173" s="16"/>
      <c r="CA173" s="16"/>
      <c r="CB173" s="16"/>
      <c r="CC173" s="16"/>
      <c r="CD173" s="16"/>
      <c r="CE173" s="16"/>
      <c r="CF173" s="16"/>
      <c r="CG173" s="16"/>
    </row>
    <row r="174" spans="54:85" x14ac:dyDescent="0.45">
      <c r="BB174" s="16"/>
      <c r="BC174" s="16"/>
      <c r="BD174" s="16"/>
      <c r="BE174" s="16"/>
      <c r="BF174" s="16"/>
      <c r="BG174" s="16"/>
      <c r="BH174" s="16"/>
      <c r="BI174" s="16"/>
      <c r="BJ174" s="16"/>
      <c r="BK174" s="16"/>
      <c r="BL174" s="16"/>
      <c r="BM174" s="16"/>
      <c r="BN174" s="16"/>
      <c r="BO174" s="16"/>
      <c r="BP174" s="16"/>
      <c r="BQ174" s="23"/>
      <c r="BR174" s="16"/>
      <c r="BS174" s="16"/>
      <c r="BT174" s="16"/>
      <c r="BU174" s="16"/>
      <c r="BV174" s="16"/>
      <c r="BW174" s="16"/>
      <c r="BX174" s="16"/>
      <c r="BY174" s="16"/>
      <c r="BZ174" s="16"/>
      <c r="CA174" s="16"/>
      <c r="CB174" s="16"/>
      <c r="CC174" s="16"/>
      <c r="CD174" s="16"/>
      <c r="CE174" s="16"/>
      <c r="CF174" s="16"/>
      <c r="CG174" s="16"/>
    </row>
    <row r="175" spans="54:85" x14ac:dyDescent="0.45">
      <c r="BB175" s="16"/>
      <c r="BC175" s="16"/>
      <c r="BD175" s="16"/>
      <c r="BE175" s="16"/>
      <c r="BF175" s="16"/>
      <c r="BG175" s="16"/>
      <c r="BH175" s="16"/>
      <c r="BI175" s="16"/>
      <c r="BJ175" s="16"/>
      <c r="BK175" s="16"/>
      <c r="BL175" s="16"/>
      <c r="BM175" s="16"/>
      <c r="BN175" s="16"/>
      <c r="BO175" s="16"/>
      <c r="BP175" s="16"/>
      <c r="BQ175" s="23"/>
      <c r="BR175" s="16"/>
      <c r="BS175" s="16"/>
      <c r="BT175" s="16"/>
      <c r="BU175" s="16"/>
      <c r="BV175" s="16"/>
      <c r="BW175" s="16"/>
      <c r="BX175" s="16"/>
      <c r="BY175" s="16"/>
      <c r="BZ175" s="16"/>
      <c r="CA175" s="16"/>
      <c r="CB175" s="16"/>
      <c r="CC175" s="16"/>
      <c r="CD175" s="16"/>
      <c r="CE175" s="16"/>
      <c r="CF175" s="16"/>
      <c r="CG175" s="16"/>
    </row>
    <row r="176" spans="54:85" x14ac:dyDescent="0.45">
      <c r="BB176" s="16"/>
      <c r="BC176" s="16"/>
      <c r="BD176" s="16"/>
      <c r="BE176" s="16"/>
      <c r="BF176" s="16"/>
      <c r="BG176" s="16"/>
      <c r="BH176" s="16"/>
      <c r="BI176" s="16"/>
      <c r="BJ176" s="16"/>
      <c r="BK176" s="16"/>
      <c r="BL176" s="16"/>
      <c r="BM176" s="16"/>
      <c r="BN176" s="16"/>
      <c r="BO176" s="16"/>
      <c r="BP176" s="16"/>
      <c r="BQ176" s="23"/>
      <c r="BR176" s="16"/>
      <c r="BS176" s="16"/>
      <c r="BT176" s="16"/>
      <c r="BU176" s="16"/>
      <c r="BV176" s="16"/>
      <c r="BW176" s="16"/>
      <c r="BX176" s="16"/>
      <c r="BY176" s="16"/>
      <c r="BZ176" s="16"/>
      <c r="CA176" s="16"/>
      <c r="CB176" s="16"/>
      <c r="CC176" s="16"/>
      <c r="CD176" s="16"/>
      <c r="CE176" s="16"/>
      <c r="CF176" s="16"/>
      <c r="CG176" s="16"/>
    </row>
    <row r="177" spans="54:85" x14ac:dyDescent="0.45">
      <c r="BB177" s="16"/>
      <c r="BC177" s="16"/>
      <c r="BD177" s="16"/>
      <c r="BE177" s="16"/>
      <c r="BF177" s="16"/>
      <c r="BG177" s="16"/>
      <c r="BH177" s="16"/>
      <c r="BI177" s="16"/>
      <c r="BJ177" s="16"/>
      <c r="BK177" s="16"/>
      <c r="BL177" s="16"/>
      <c r="BM177" s="16"/>
      <c r="BN177" s="16"/>
      <c r="BO177" s="16"/>
      <c r="BP177" s="16"/>
      <c r="BQ177" s="23"/>
      <c r="BR177" s="16"/>
      <c r="BS177" s="16"/>
      <c r="BT177" s="16"/>
      <c r="BU177" s="16"/>
      <c r="BV177" s="16"/>
      <c r="BW177" s="16"/>
      <c r="BX177" s="16"/>
      <c r="BY177" s="16"/>
      <c r="BZ177" s="16"/>
      <c r="CA177" s="16"/>
      <c r="CB177" s="16"/>
      <c r="CC177" s="16"/>
      <c r="CD177" s="16"/>
      <c r="CE177" s="16"/>
      <c r="CF177" s="16"/>
      <c r="CG177" s="16"/>
    </row>
    <row r="178" spans="54:85" x14ac:dyDescent="0.45">
      <c r="BB178" s="16"/>
      <c r="BC178" s="16"/>
      <c r="BD178" s="16"/>
      <c r="BE178" s="16"/>
      <c r="BF178" s="16"/>
      <c r="BG178" s="16"/>
      <c r="BH178" s="16"/>
      <c r="BI178" s="16"/>
      <c r="BJ178" s="16"/>
      <c r="BK178" s="16"/>
      <c r="BL178" s="16"/>
      <c r="BM178" s="16"/>
      <c r="BN178" s="16"/>
      <c r="BO178" s="16"/>
      <c r="BP178" s="16"/>
      <c r="BQ178" s="23"/>
      <c r="BR178" s="16"/>
      <c r="BS178" s="16"/>
      <c r="BT178" s="16"/>
      <c r="BU178" s="16"/>
      <c r="BV178" s="16"/>
      <c r="BW178" s="16"/>
      <c r="BX178" s="16"/>
      <c r="BY178" s="16"/>
      <c r="BZ178" s="16"/>
      <c r="CA178" s="16"/>
      <c r="CB178" s="16"/>
      <c r="CC178" s="16"/>
      <c r="CD178" s="16"/>
      <c r="CE178" s="16"/>
      <c r="CF178" s="16"/>
      <c r="CG178" s="16"/>
    </row>
    <row r="179" spans="54:85" x14ac:dyDescent="0.45">
      <c r="BB179" s="16"/>
      <c r="BC179" s="16" t="s">
        <v>97</v>
      </c>
      <c r="BD179" s="16"/>
      <c r="BE179" s="16"/>
      <c r="BF179" s="16"/>
      <c r="BG179" s="16"/>
      <c r="BH179" s="16"/>
      <c r="BI179" s="16"/>
      <c r="BJ179" s="16"/>
      <c r="BK179" s="16"/>
      <c r="BL179" s="16"/>
      <c r="BM179" s="16"/>
      <c r="BN179" s="16"/>
      <c r="BO179" s="16"/>
      <c r="BP179" s="16"/>
      <c r="BQ179" s="23"/>
      <c r="BR179" s="16"/>
      <c r="BS179" s="16" t="s">
        <v>98</v>
      </c>
      <c r="BT179" s="16"/>
      <c r="BU179" s="16"/>
      <c r="BV179" s="16"/>
      <c r="BW179" s="16"/>
      <c r="BX179" s="16"/>
      <c r="BY179" s="16"/>
      <c r="BZ179" s="16"/>
      <c r="CA179" s="16"/>
      <c r="CB179" s="16"/>
      <c r="CC179" s="16"/>
      <c r="CD179" s="16"/>
      <c r="CE179" s="16"/>
      <c r="CF179" s="16"/>
      <c r="CG179" s="16"/>
    </row>
    <row r="180" spans="54:85" x14ac:dyDescent="0.45">
      <c r="BB180" s="16"/>
      <c r="BC180" s="16"/>
      <c r="BD180" s="16"/>
      <c r="BE180" s="16"/>
      <c r="BF180" s="16"/>
      <c r="BG180" s="16"/>
      <c r="BH180" s="16"/>
      <c r="BI180" s="16"/>
      <c r="BJ180" s="16"/>
      <c r="BK180" s="16"/>
      <c r="BL180" s="16"/>
      <c r="BM180" s="16"/>
      <c r="BN180" s="16"/>
      <c r="BO180" s="16"/>
      <c r="BP180" s="16"/>
      <c r="BQ180" s="23"/>
      <c r="BR180" s="16"/>
      <c r="BS180" s="16"/>
      <c r="BT180" s="16"/>
      <c r="BU180" s="16"/>
      <c r="BV180" s="16"/>
      <c r="BW180" s="16"/>
      <c r="BX180" s="16"/>
      <c r="BY180" s="16"/>
      <c r="BZ180" s="16"/>
      <c r="CA180" s="16"/>
      <c r="CB180" s="16"/>
      <c r="CC180" s="16"/>
      <c r="CD180" s="16"/>
      <c r="CE180" s="16"/>
      <c r="CF180" s="16"/>
      <c r="CG180" s="16"/>
    </row>
    <row r="181" spans="54:85" x14ac:dyDescent="0.45">
      <c r="BB181" s="16"/>
      <c r="BC181" s="16"/>
      <c r="BD181" s="16"/>
      <c r="BE181" s="16"/>
      <c r="BF181" s="16"/>
      <c r="BG181" s="16"/>
      <c r="BH181" s="16"/>
      <c r="BI181" s="16"/>
      <c r="BJ181" s="16"/>
      <c r="BK181" s="16"/>
      <c r="BL181" s="16"/>
      <c r="BM181" s="16"/>
      <c r="BN181" s="16"/>
      <c r="BO181" s="16"/>
      <c r="BP181" s="16"/>
      <c r="BQ181" s="23"/>
      <c r="BR181" s="16"/>
      <c r="BS181" s="16"/>
      <c r="BT181" s="16"/>
      <c r="BU181" s="16"/>
      <c r="BV181" s="16"/>
      <c r="BW181" s="16"/>
      <c r="BX181" s="16"/>
      <c r="BY181" s="16"/>
      <c r="BZ181" s="16"/>
      <c r="CA181" s="16"/>
      <c r="CB181" s="16"/>
      <c r="CC181" s="16"/>
      <c r="CD181" s="16"/>
      <c r="CE181" s="16"/>
      <c r="CF181" s="16"/>
      <c r="CG181" s="16"/>
    </row>
    <row r="182" spans="54:85" x14ac:dyDescent="0.45">
      <c r="BB182" s="16"/>
      <c r="BC182" s="16"/>
      <c r="BD182" s="16"/>
      <c r="BE182" s="16"/>
      <c r="BF182" s="16"/>
      <c r="BG182" s="16"/>
      <c r="BH182" s="16"/>
      <c r="BI182" s="16"/>
      <c r="BJ182" s="16"/>
      <c r="BK182" s="16"/>
      <c r="BL182" s="16"/>
      <c r="BM182" s="16"/>
      <c r="BN182" s="16"/>
      <c r="BO182" s="16"/>
      <c r="BP182" s="16"/>
      <c r="BQ182" s="23"/>
      <c r="BR182" s="16"/>
      <c r="BS182" s="16"/>
      <c r="BT182" s="16"/>
      <c r="BU182" s="16"/>
      <c r="BV182" s="16"/>
      <c r="BW182" s="16"/>
      <c r="BX182" s="16"/>
      <c r="BY182" s="16"/>
      <c r="BZ182" s="16"/>
      <c r="CA182" s="16"/>
      <c r="CB182" s="16"/>
      <c r="CC182" s="16"/>
      <c r="CD182" s="16"/>
      <c r="CE182" s="16"/>
      <c r="CF182" s="16"/>
      <c r="CG182" s="16"/>
    </row>
    <row r="183" spans="54:85" x14ac:dyDescent="0.45">
      <c r="BB183" s="16"/>
      <c r="BC183" s="16"/>
      <c r="BD183" s="16"/>
      <c r="BE183" s="16"/>
      <c r="BF183" s="16"/>
      <c r="BG183" s="16"/>
      <c r="BH183" s="16"/>
      <c r="BI183" s="16"/>
      <c r="BJ183" s="16"/>
      <c r="BK183" s="16"/>
      <c r="BL183" s="16"/>
      <c r="BM183" s="16"/>
      <c r="BN183" s="16"/>
      <c r="BO183" s="16"/>
      <c r="BP183" s="16"/>
      <c r="BQ183" s="23"/>
      <c r="BR183" s="16"/>
      <c r="BS183" s="16"/>
      <c r="BT183" s="16"/>
      <c r="BU183" s="16"/>
      <c r="BV183" s="16"/>
      <c r="BW183" s="16"/>
      <c r="BX183" s="16"/>
      <c r="BY183" s="16"/>
      <c r="BZ183" s="16"/>
      <c r="CA183" s="16"/>
      <c r="CB183" s="16"/>
      <c r="CC183" s="16"/>
      <c r="CD183" s="16"/>
      <c r="CE183" s="16"/>
      <c r="CF183" s="16"/>
      <c r="CG183" s="16"/>
    </row>
    <row r="184" spans="54:85" x14ac:dyDescent="0.45">
      <c r="BB184" s="16"/>
      <c r="BC184" s="16"/>
      <c r="BD184" s="16"/>
      <c r="BE184" s="16"/>
      <c r="BF184" s="16"/>
      <c r="BG184" s="16"/>
      <c r="BH184" s="16"/>
      <c r="BI184" s="16"/>
      <c r="BJ184" s="16"/>
      <c r="BK184" s="16"/>
      <c r="BL184" s="16"/>
      <c r="BM184" s="16"/>
      <c r="BN184" s="16"/>
      <c r="BO184" s="16"/>
      <c r="BP184" s="16"/>
      <c r="BQ184" s="23"/>
      <c r="BR184" s="16"/>
      <c r="BS184" s="16"/>
      <c r="BT184" s="16"/>
      <c r="BU184" s="16"/>
      <c r="BV184" s="16"/>
      <c r="BW184" s="16"/>
      <c r="BX184" s="16"/>
      <c r="BY184" s="16"/>
      <c r="BZ184" s="16"/>
      <c r="CA184" s="16"/>
      <c r="CB184" s="16"/>
      <c r="CC184" s="16"/>
      <c r="CD184" s="16"/>
      <c r="CE184" s="16"/>
      <c r="CF184" s="16"/>
      <c r="CG184" s="16"/>
    </row>
    <row r="185" spans="54:85" x14ac:dyDescent="0.45">
      <c r="BB185" s="16"/>
      <c r="BC185" s="16"/>
      <c r="BD185" s="16"/>
      <c r="BE185" s="16"/>
      <c r="BF185" s="16"/>
      <c r="BG185" s="16"/>
      <c r="BH185" s="16"/>
      <c r="BI185" s="16"/>
      <c r="BJ185" s="16"/>
      <c r="BK185" s="16"/>
      <c r="BL185" s="16"/>
      <c r="BM185" s="16"/>
      <c r="BN185" s="16"/>
      <c r="BO185" s="16"/>
      <c r="BP185" s="16"/>
      <c r="BQ185" s="23"/>
      <c r="BR185" s="16"/>
      <c r="BS185" s="16"/>
      <c r="BT185" s="16"/>
      <c r="BU185" s="16"/>
      <c r="BV185" s="16"/>
      <c r="BW185" s="16"/>
      <c r="BX185" s="16"/>
      <c r="BY185" s="16"/>
      <c r="BZ185" s="16"/>
      <c r="CA185" s="16"/>
      <c r="CB185" s="16"/>
      <c r="CC185" s="16"/>
      <c r="CD185" s="16"/>
      <c r="CE185" s="16"/>
      <c r="CF185" s="16"/>
      <c r="CG185" s="16"/>
    </row>
    <row r="186" spans="54:85" x14ac:dyDescent="0.45">
      <c r="BB186" s="16"/>
      <c r="BC186" s="16"/>
      <c r="BD186" s="16"/>
      <c r="BE186" s="16"/>
      <c r="BF186" s="16"/>
      <c r="BG186" s="16"/>
      <c r="BH186" s="16"/>
      <c r="BI186" s="16"/>
      <c r="BJ186" s="16"/>
      <c r="BK186" s="16"/>
      <c r="BL186" s="16"/>
      <c r="BM186" s="16"/>
      <c r="BN186" s="16"/>
      <c r="BO186" s="16"/>
      <c r="BP186" s="16"/>
      <c r="BQ186" s="23"/>
      <c r="BR186" s="16"/>
      <c r="BS186" s="16"/>
      <c r="BT186" s="16"/>
      <c r="BU186" s="16"/>
      <c r="BV186" s="16"/>
      <c r="BW186" s="16"/>
      <c r="BX186" s="16"/>
      <c r="BY186" s="16"/>
      <c r="BZ186" s="16"/>
      <c r="CA186" s="16"/>
      <c r="CB186" s="16"/>
      <c r="CC186" s="16"/>
      <c r="CD186" s="16"/>
      <c r="CE186" s="16"/>
      <c r="CF186" s="16"/>
      <c r="CG186" s="16"/>
    </row>
    <row r="187" spans="54:85" x14ac:dyDescent="0.45">
      <c r="BB187" s="16"/>
      <c r="BC187" s="16"/>
      <c r="BD187" s="16"/>
      <c r="BE187" s="16"/>
      <c r="BF187" s="16"/>
      <c r="BG187" s="16"/>
      <c r="BH187" s="16"/>
      <c r="BI187" s="16"/>
      <c r="BJ187" s="16"/>
      <c r="BK187" s="16"/>
      <c r="BL187" s="16"/>
      <c r="BM187" s="16"/>
      <c r="BN187" s="16"/>
      <c r="BO187" s="16"/>
      <c r="BP187" s="16"/>
      <c r="BQ187" s="23"/>
      <c r="BR187" s="16"/>
      <c r="BS187" s="16"/>
      <c r="BT187" s="16"/>
      <c r="BU187" s="16"/>
      <c r="BV187" s="16"/>
      <c r="BW187" s="16"/>
      <c r="BX187" s="16"/>
      <c r="BY187" s="16"/>
      <c r="BZ187" s="16"/>
      <c r="CA187" s="16"/>
      <c r="CB187" s="16"/>
      <c r="CC187" s="16"/>
      <c r="CD187" s="16"/>
      <c r="CE187" s="16"/>
      <c r="CF187" s="16"/>
      <c r="CG187" s="16"/>
    </row>
    <row r="188" spans="54:85" x14ac:dyDescent="0.45">
      <c r="BB188" s="16"/>
      <c r="BC188" s="16"/>
      <c r="BD188" s="16"/>
      <c r="BE188" s="16"/>
      <c r="BF188" s="16"/>
      <c r="BG188" s="16"/>
      <c r="BH188" s="16"/>
      <c r="BI188" s="16"/>
      <c r="BJ188" s="16"/>
      <c r="BK188" s="16"/>
      <c r="BL188" s="16"/>
      <c r="BM188" s="16"/>
      <c r="BN188" s="16"/>
      <c r="BO188" s="16"/>
      <c r="BP188" s="16"/>
      <c r="BQ188" s="23"/>
      <c r="BR188" s="16"/>
      <c r="BS188" s="16"/>
      <c r="BT188" s="16"/>
      <c r="BU188" s="16"/>
      <c r="BV188" s="16"/>
      <c r="BW188" s="16"/>
      <c r="BX188" s="16"/>
      <c r="BY188" s="16"/>
      <c r="BZ188" s="16"/>
      <c r="CA188" s="16"/>
      <c r="CB188" s="16"/>
      <c r="CC188" s="16"/>
      <c r="CD188" s="16"/>
      <c r="CE188" s="16"/>
      <c r="CF188" s="16"/>
      <c r="CG188" s="16"/>
    </row>
    <row r="189" spans="54:85" ht="15" customHeight="1" x14ac:dyDescent="0.45">
      <c r="BB189" s="16"/>
      <c r="BC189" s="16"/>
      <c r="BD189" s="16"/>
      <c r="BE189" s="16"/>
      <c r="BF189" s="16"/>
      <c r="BG189" s="16"/>
      <c r="BH189" s="16"/>
      <c r="BI189" s="16"/>
      <c r="BJ189" s="16"/>
      <c r="BK189" s="16"/>
      <c r="BL189" s="16"/>
      <c r="BM189" s="16"/>
      <c r="BN189" s="16"/>
      <c r="BO189" s="16"/>
      <c r="BP189" s="16"/>
      <c r="BQ189" s="23"/>
      <c r="BR189" s="16"/>
      <c r="BS189" s="16"/>
      <c r="BT189" s="16"/>
      <c r="BU189" s="16"/>
      <c r="BV189" s="16"/>
      <c r="BW189" s="16"/>
      <c r="BX189" s="16"/>
      <c r="BY189" s="16"/>
      <c r="BZ189" s="16"/>
      <c r="CA189" s="16"/>
      <c r="CB189" s="16"/>
      <c r="CC189" s="16"/>
      <c r="CD189" s="16"/>
      <c r="CE189" s="16"/>
      <c r="CF189" s="16"/>
      <c r="CG189" s="16"/>
    </row>
    <row r="190" spans="54:85" ht="15" customHeight="1" x14ac:dyDescent="0.45">
      <c r="BB190" s="16"/>
      <c r="BC190" s="16"/>
      <c r="BD190" s="16"/>
      <c r="BE190" s="16"/>
      <c r="BF190" s="16"/>
      <c r="BG190" s="16"/>
      <c r="BH190" s="16"/>
      <c r="BI190" s="16"/>
      <c r="BJ190" s="16"/>
      <c r="BK190" s="16"/>
      <c r="BL190" s="16"/>
      <c r="BM190" s="16"/>
      <c r="BN190" s="16"/>
      <c r="BO190" s="16"/>
      <c r="BP190" s="16"/>
      <c r="BQ190" s="23"/>
      <c r="BR190" s="16"/>
      <c r="BS190" s="16"/>
      <c r="BT190" s="16"/>
      <c r="BU190" s="16"/>
      <c r="BV190" s="16"/>
      <c r="BW190" s="16"/>
      <c r="BX190" s="16"/>
      <c r="BY190" s="16"/>
      <c r="BZ190" s="16"/>
      <c r="CA190" s="16"/>
      <c r="CB190" s="16"/>
      <c r="CC190" s="16"/>
      <c r="CD190" s="16"/>
      <c r="CE190" s="16"/>
      <c r="CF190" s="16"/>
      <c r="CG190" s="16"/>
    </row>
    <row r="191" spans="54:85" ht="15" customHeight="1" x14ac:dyDescent="0.45">
      <c r="BB191" s="16"/>
      <c r="BC191" s="16"/>
      <c r="BD191" s="16"/>
      <c r="BE191" s="16"/>
      <c r="BF191" s="16"/>
      <c r="BG191" s="16"/>
      <c r="BH191" s="16"/>
      <c r="BI191" s="16"/>
      <c r="BJ191" s="16"/>
      <c r="BK191" s="16"/>
      <c r="BL191" s="16"/>
      <c r="BM191" s="16"/>
      <c r="BN191" s="16"/>
      <c r="BO191" s="16"/>
      <c r="BP191" s="16"/>
      <c r="BQ191" s="23"/>
      <c r="BR191" s="16"/>
      <c r="BS191" s="16"/>
      <c r="BT191" s="16"/>
      <c r="BU191" s="16"/>
      <c r="BV191" s="16"/>
      <c r="BW191" s="16"/>
      <c r="BX191" s="16"/>
      <c r="BY191" s="16"/>
      <c r="BZ191" s="16"/>
      <c r="CA191" s="16"/>
      <c r="CB191" s="16"/>
      <c r="CC191" s="16"/>
      <c r="CD191" s="16"/>
      <c r="CE191" s="16"/>
      <c r="CF191" s="16"/>
      <c r="CG191" s="16"/>
    </row>
    <row r="192" spans="54:85" ht="15" customHeight="1" x14ac:dyDescent="0.45">
      <c r="BB192" s="16"/>
      <c r="BC192" s="16"/>
      <c r="BD192" s="16"/>
      <c r="BE192" s="16"/>
      <c r="BF192" s="16"/>
      <c r="BG192" s="16"/>
      <c r="BH192" s="16"/>
      <c r="BI192" s="16"/>
      <c r="BJ192" s="16"/>
      <c r="BK192" s="16"/>
      <c r="BL192" s="16"/>
      <c r="BM192" s="16"/>
      <c r="BN192" s="16"/>
      <c r="BO192" s="16"/>
      <c r="BP192" s="16"/>
      <c r="BQ192" s="23"/>
      <c r="BR192" s="16"/>
      <c r="BS192" s="16"/>
      <c r="BT192" s="16"/>
      <c r="BU192" s="16"/>
      <c r="BV192" s="16"/>
      <c r="BW192" s="16"/>
      <c r="BX192" s="16"/>
      <c r="BY192" s="16"/>
      <c r="BZ192" s="16"/>
      <c r="CA192" s="16"/>
      <c r="CB192" s="16"/>
      <c r="CC192" s="16"/>
      <c r="CD192" s="16"/>
      <c r="CE192" s="16"/>
      <c r="CF192" s="16"/>
      <c r="CG192" s="16"/>
    </row>
    <row r="193" spans="54:85" ht="15" customHeight="1" x14ac:dyDescent="0.45">
      <c r="BB193" s="16"/>
      <c r="BC193" s="16"/>
      <c r="BD193" s="16"/>
      <c r="BE193" s="16"/>
      <c r="BF193" s="16"/>
      <c r="BG193" s="16"/>
      <c r="BH193" s="16"/>
      <c r="BI193" s="16"/>
      <c r="BJ193" s="16"/>
      <c r="BK193" s="16"/>
      <c r="BL193" s="16"/>
      <c r="BM193" s="16"/>
      <c r="BN193" s="16"/>
      <c r="BO193" s="16"/>
      <c r="BP193" s="16"/>
      <c r="BQ193" s="23"/>
      <c r="BR193" s="16"/>
      <c r="BS193" s="16"/>
      <c r="BT193" s="16"/>
      <c r="BU193" s="16"/>
      <c r="BV193" s="16"/>
      <c r="BW193" s="16"/>
      <c r="BX193" s="16"/>
      <c r="BY193" s="16"/>
      <c r="BZ193" s="16"/>
      <c r="CA193" s="16"/>
      <c r="CB193" s="16"/>
      <c r="CC193" s="16"/>
      <c r="CD193" s="16"/>
      <c r="CE193" s="16"/>
      <c r="CF193" s="16"/>
      <c r="CG193" s="16"/>
    </row>
    <row r="194" spans="54:85" ht="15" customHeight="1" x14ac:dyDescent="0.45">
      <c r="BB194" s="16"/>
      <c r="BC194" s="16"/>
      <c r="BD194" s="16"/>
      <c r="BE194" s="16"/>
      <c r="BF194" s="16"/>
      <c r="BG194" s="16"/>
      <c r="BH194" s="16"/>
      <c r="BI194" s="16"/>
      <c r="BJ194" s="16"/>
      <c r="BK194" s="16"/>
      <c r="BL194" s="16"/>
      <c r="BM194" s="16"/>
      <c r="BN194" s="16"/>
      <c r="BO194" s="16"/>
      <c r="BP194" s="16"/>
      <c r="BQ194" s="23"/>
      <c r="BR194" s="16"/>
      <c r="BS194" s="16"/>
      <c r="BT194" s="16"/>
      <c r="BU194" s="16"/>
      <c r="BV194" s="16"/>
      <c r="BW194" s="16"/>
      <c r="BX194" s="16"/>
      <c r="BY194" s="16"/>
      <c r="BZ194" s="16"/>
      <c r="CA194" s="16"/>
      <c r="CB194" s="16"/>
      <c r="CC194" s="16"/>
      <c r="CD194" s="16"/>
      <c r="CE194" s="16"/>
      <c r="CF194" s="16"/>
      <c r="CG194" s="16"/>
    </row>
    <row r="195" spans="54:85" ht="15" customHeight="1" thickBot="1" x14ac:dyDescent="0.5">
      <c r="BB195" s="22"/>
      <c r="BC195" s="20"/>
      <c r="BD195" s="20"/>
      <c r="BE195" s="20"/>
      <c r="BF195" s="20"/>
      <c r="BG195" s="20"/>
      <c r="BH195" s="20"/>
      <c r="BI195" s="20"/>
      <c r="BJ195" s="20"/>
      <c r="BK195" s="20"/>
      <c r="BL195" s="20"/>
      <c r="BM195" s="20"/>
      <c r="BN195" s="20"/>
      <c r="BO195" s="20"/>
      <c r="BP195" s="20"/>
      <c r="BQ195" s="21"/>
      <c r="BR195" s="20"/>
      <c r="BS195" s="20"/>
      <c r="BT195" s="20"/>
      <c r="BU195" s="20"/>
      <c r="BV195" s="20"/>
      <c r="BW195" s="20"/>
      <c r="BX195" s="20"/>
      <c r="BY195" s="20"/>
      <c r="BZ195" s="20"/>
      <c r="CA195" s="20"/>
      <c r="CB195" s="20"/>
      <c r="CC195" s="20"/>
      <c r="CD195" s="20"/>
      <c r="CE195" s="20"/>
      <c r="CF195" s="20"/>
      <c r="CG195" s="20"/>
    </row>
    <row r="196" spans="54:85" ht="15" customHeight="1" x14ac:dyDescent="0.45">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row>
    <row r="197" spans="54:85" ht="15.6" thickBot="1" x14ac:dyDescent="0.5">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row>
    <row r="198" spans="54:85" ht="16.5" customHeight="1" thickTop="1" x14ac:dyDescent="0.45">
      <c r="BB198" s="16"/>
      <c r="BC198" s="16"/>
      <c r="BD198" s="16"/>
      <c r="BE198" s="16"/>
      <c r="BF198" s="16"/>
      <c r="BG198" s="16"/>
      <c r="BH198" s="16"/>
      <c r="BI198" s="16"/>
      <c r="BJ198" s="16"/>
      <c r="BK198" s="16"/>
      <c r="BL198" s="16"/>
      <c r="BM198" s="16"/>
      <c r="BN198" s="16"/>
      <c r="BO198" s="183" t="s">
        <v>101</v>
      </c>
      <c r="BP198" s="184"/>
      <c r="BQ198" s="184"/>
      <c r="BR198" s="184"/>
      <c r="BS198" s="184"/>
      <c r="BT198" s="185"/>
      <c r="BU198" s="18"/>
      <c r="BV198" s="16"/>
      <c r="BW198" s="16"/>
      <c r="BX198" s="16"/>
      <c r="BY198" s="16"/>
      <c r="BZ198" s="16"/>
      <c r="CA198" s="16"/>
      <c r="CB198" s="16"/>
      <c r="CC198" s="16"/>
      <c r="CD198" s="16"/>
      <c r="CE198" s="16"/>
      <c r="CF198" s="16"/>
      <c r="CG198" s="16"/>
    </row>
    <row r="199" spans="54:85" ht="16.5" customHeight="1" thickBot="1" x14ac:dyDescent="0.5">
      <c r="BB199" s="16"/>
      <c r="BC199" s="16"/>
      <c r="BD199" s="16"/>
      <c r="BE199" s="16"/>
      <c r="BF199" s="16"/>
      <c r="BG199" s="189"/>
      <c r="BH199" s="189"/>
      <c r="BI199" s="189"/>
      <c r="BJ199" s="189"/>
      <c r="BK199" s="189"/>
      <c r="BL199" s="189"/>
      <c r="BM199" s="16"/>
      <c r="BN199" s="16"/>
      <c r="BO199" s="186"/>
      <c r="BP199" s="187"/>
      <c r="BQ199" s="187"/>
      <c r="BR199" s="187"/>
      <c r="BS199" s="187"/>
      <c r="BT199" s="188"/>
      <c r="BU199" s="18"/>
      <c r="BV199" s="16"/>
      <c r="BW199" s="16"/>
      <c r="BX199" s="16"/>
      <c r="BY199" s="16"/>
      <c r="BZ199" s="16"/>
      <c r="CA199" s="16"/>
      <c r="CB199" s="16"/>
      <c r="CC199" s="16"/>
      <c r="CD199" s="16"/>
      <c r="CE199" s="16"/>
      <c r="CF199" s="16"/>
      <c r="CG199" s="16"/>
    </row>
    <row r="200" spans="54:85" ht="16.5" customHeight="1" thickTop="1" x14ac:dyDescent="0.45">
      <c r="BB200" s="16"/>
      <c r="BC200" s="16"/>
      <c r="BD200" s="16"/>
      <c r="BE200" s="16"/>
      <c r="BF200" s="16"/>
      <c r="BG200" s="189"/>
      <c r="BH200" s="189"/>
      <c r="BI200" s="189"/>
      <c r="BJ200" s="189"/>
      <c r="BK200" s="189"/>
      <c r="BL200" s="189"/>
      <c r="BM200" s="16"/>
      <c r="BN200" s="16"/>
      <c r="BO200" s="16"/>
      <c r="BP200" s="16"/>
      <c r="BQ200" s="19"/>
      <c r="BR200" s="19"/>
      <c r="BS200" s="16"/>
      <c r="BT200" s="16"/>
      <c r="BU200" s="16"/>
      <c r="BV200" s="16"/>
      <c r="BW200" s="16"/>
      <c r="BX200" s="16"/>
      <c r="BY200" s="16"/>
      <c r="BZ200" s="16"/>
      <c r="CA200" s="16"/>
      <c r="CB200" s="16"/>
      <c r="CC200" s="16"/>
      <c r="CD200" s="16"/>
      <c r="CE200" s="16"/>
      <c r="CF200" s="16"/>
      <c r="CG200" s="16"/>
    </row>
    <row r="201" spans="54:85" ht="16.5" customHeight="1" x14ac:dyDescent="0.45">
      <c r="BB201" s="16"/>
      <c r="BC201" s="16"/>
      <c r="BD201" s="16"/>
      <c r="BE201" s="16"/>
      <c r="BF201" s="16"/>
      <c r="BG201" s="18"/>
      <c r="BH201" s="18"/>
      <c r="BI201" s="18"/>
      <c r="BJ201" s="18"/>
      <c r="BK201" s="18"/>
      <c r="BL201" s="18"/>
      <c r="BM201" s="16"/>
      <c r="BN201" s="16"/>
      <c r="BO201" s="16"/>
      <c r="BP201" s="16"/>
      <c r="BQ201" s="16"/>
      <c r="BR201" s="16"/>
      <c r="BS201" s="16"/>
      <c r="BT201" s="16"/>
      <c r="BU201" s="16"/>
      <c r="BV201" s="16"/>
      <c r="BW201" s="16"/>
      <c r="BX201" s="16"/>
      <c r="BY201" s="16"/>
      <c r="BZ201" s="16"/>
      <c r="CA201" s="16"/>
      <c r="CB201" s="16"/>
      <c r="CC201" s="16"/>
      <c r="CD201" s="16"/>
      <c r="CE201" s="16"/>
      <c r="CF201" s="16"/>
      <c r="CG201" s="16"/>
    </row>
    <row r="202" spans="54:85" x14ac:dyDescent="0.45">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row>
    <row r="203" spans="54:85" x14ac:dyDescent="0.45">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row>
    <row r="204" spans="54:85" x14ac:dyDescent="0.45">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row>
    <row r="205" spans="54:85" x14ac:dyDescent="0.45">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row>
    <row r="206" spans="54:85" x14ac:dyDescent="0.45">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row>
    <row r="207" spans="54:85" x14ac:dyDescent="0.45">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row>
    <row r="208" spans="54:85" x14ac:dyDescent="0.45">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row>
    <row r="209" spans="54:85" x14ac:dyDescent="0.45">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row>
    <row r="210" spans="54:85" ht="15" customHeight="1" x14ac:dyDescent="0.45">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row>
    <row r="211" spans="54:85" ht="15" customHeight="1" x14ac:dyDescent="0.45">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row>
    <row r="212" spans="54:85" x14ac:dyDescent="0.45">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row>
    <row r="213" spans="54:85" x14ac:dyDescent="0.45">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row>
    <row r="214" spans="54:85" x14ac:dyDescent="0.45">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row>
    <row r="215" spans="54:85" x14ac:dyDescent="0.45">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row>
    <row r="216" spans="54:85" x14ac:dyDescent="0.45">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row>
    <row r="217" spans="54:85" x14ac:dyDescent="0.45">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row>
    <row r="218" spans="54:85" x14ac:dyDescent="0.45">
      <c r="BB218" s="16"/>
      <c r="BC218" s="16" t="s">
        <v>98</v>
      </c>
      <c r="BD218" s="16"/>
      <c r="BE218" s="16"/>
      <c r="BF218" s="16"/>
      <c r="BG218" s="16"/>
      <c r="BH218" s="16"/>
      <c r="BI218" s="16"/>
      <c r="BJ218" s="16"/>
      <c r="BK218" s="16"/>
      <c r="BL218" s="16"/>
      <c r="BM218" s="16"/>
      <c r="BN218" s="16"/>
      <c r="BO218" s="16"/>
      <c r="BP218" s="16"/>
      <c r="BQ218" s="16"/>
      <c r="BR218" s="16"/>
      <c r="BS218" s="16" t="s">
        <v>98</v>
      </c>
      <c r="BT218" s="16"/>
      <c r="BU218" s="16"/>
      <c r="BV218" s="16"/>
      <c r="BW218" s="16"/>
      <c r="BX218" s="16"/>
      <c r="BY218" s="16"/>
      <c r="BZ218" s="16"/>
      <c r="CA218" s="16"/>
      <c r="CB218" s="16"/>
      <c r="CC218" s="16"/>
      <c r="CD218" s="16"/>
      <c r="CE218" s="16"/>
      <c r="CF218" s="16"/>
      <c r="CG218" s="16"/>
    </row>
    <row r="219" spans="54:85" x14ac:dyDescent="0.45">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c r="CC219" s="16"/>
      <c r="CD219" s="16"/>
      <c r="CE219" s="16"/>
      <c r="CF219" s="16"/>
      <c r="CG219" s="16"/>
    </row>
    <row r="220" spans="54:85" x14ac:dyDescent="0.45">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row>
    <row r="221" spans="54:85" x14ac:dyDescent="0.45">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row>
    <row r="222" spans="54:85" x14ac:dyDescent="0.45">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row>
    <row r="223" spans="54:85" x14ac:dyDescent="0.45">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row>
    <row r="224" spans="54:85" x14ac:dyDescent="0.45">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row>
    <row r="225" spans="54:85" x14ac:dyDescent="0.45">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row>
    <row r="226" spans="54:85" x14ac:dyDescent="0.45">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row>
    <row r="227" spans="54:85" x14ac:dyDescent="0.45">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row>
    <row r="228" spans="54:85" ht="17.399999999999999" x14ac:dyDescent="0.5">
      <c r="BB228" s="17"/>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row>
    <row r="229" spans="54:85" x14ac:dyDescent="0.45">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row>
    <row r="230" spans="54:85" x14ac:dyDescent="0.45">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row>
    <row r="231" spans="54:85" x14ac:dyDescent="0.45">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row>
    <row r="232" spans="54:85" x14ac:dyDescent="0.45">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row>
  </sheetData>
  <mergeCells count="20">
    <mergeCell ref="BB1:BZ4"/>
    <mergeCell ref="CA1:CE4"/>
    <mergeCell ref="CF1:CG4"/>
    <mergeCell ref="B3:C3"/>
    <mergeCell ref="BG6:BL7"/>
    <mergeCell ref="BW6:CB7"/>
    <mergeCell ref="CF155:CG158"/>
    <mergeCell ref="BG160:BL161"/>
    <mergeCell ref="BW160:CB161"/>
    <mergeCell ref="A7:A8"/>
    <mergeCell ref="B7:B8"/>
    <mergeCell ref="BB80:BZ83"/>
    <mergeCell ref="CA80:CE83"/>
    <mergeCell ref="CF80:CG83"/>
    <mergeCell ref="BO85:BT86"/>
    <mergeCell ref="BO198:BT199"/>
    <mergeCell ref="BG199:BL200"/>
    <mergeCell ref="BO139:BT140"/>
    <mergeCell ref="BB155:BZ158"/>
    <mergeCell ref="CA155:CE158"/>
  </mergeCells>
  <phoneticPr fontId="4"/>
  <dataValidations count="1">
    <dataValidation type="list" allowBlank="1" showInputMessage="1" showErrorMessage="1" sqref="B3:C3" xr:uid="{00000000-0002-0000-0500-000000000000}">
      <formula1>$AZ$1:$AZ$48</formula1>
    </dataValidation>
  </dataValidations>
  <printOptions horizontalCentered="1"/>
  <pageMargins left="0.39370078740157483" right="0.19685039370078741" top="0.39370078740157483" bottom="0.39370078740157483" header="0.23622047244094491" footer="0.23622047244094491"/>
  <pageSetup paperSize="9" scale="45" orientation="landscape" horizontalDpi="300" verticalDpi="300" r:id="rId1"/>
  <headerFooter>
    <oddFooter>&amp;C&amp;16&amp;P/&amp;N</oddFooter>
  </headerFooter>
  <rowBreaks count="2" manualBreakCount="2">
    <brk id="79" min="53" max="84" man="1"/>
    <brk id="154" min="53" max="8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484AF-F49D-4444-A72E-E984D68BC564}">
  <sheetPr codeName="Sheet1">
    <pageSetUpPr fitToPage="1"/>
  </sheetPr>
  <dimension ref="A1:AL169"/>
  <sheetViews>
    <sheetView tabSelected="1" view="pageBreakPreview" zoomScale="70" zoomScaleNormal="55" zoomScaleSheetLayoutView="70" workbookViewId="0">
      <selection activeCell="G76" sqref="G76:W77"/>
    </sheetView>
  </sheetViews>
  <sheetFormatPr defaultColWidth="9.109375" defaultRowHeight="15" x14ac:dyDescent="0.45"/>
  <cols>
    <col min="1" max="2" width="9.109375" style="73"/>
    <col min="3" max="3" width="20.33203125" style="73" bestFit="1" customWidth="1"/>
    <col min="4" max="5" width="9.109375" style="73"/>
    <col min="6" max="6" width="11" style="73" customWidth="1"/>
    <col min="7" max="9" width="9.109375" style="73"/>
    <col min="10" max="10" width="9.109375" style="73" customWidth="1"/>
    <col min="11" max="11" width="16" style="73" customWidth="1"/>
    <col min="12" max="19" width="9.109375" style="73"/>
    <col min="20" max="20" width="10.44140625" style="73" customWidth="1"/>
    <col min="21" max="21" width="9.109375" style="73"/>
    <col min="22" max="22" width="9.44140625" style="73" customWidth="1"/>
    <col min="23" max="16384" width="9.109375" style="73"/>
  </cols>
  <sheetData>
    <row r="1" spans="1:30" ht="15" customHeight="1" x14ac:dyDescent="0.45">
      <c r="A1" s="210" t="s">
        <v>1055</v>
      </c>
      <c r="B1" s="210"/>
      <c r="C1" s="210"/>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1" t="s">
        <v>2</v>
      </c>
      <c r="AD1" s="212"/>
    </row>
    <row r="2" spans="1:30" ht="15" customHeight="1" x14ac:dyDescent="0.45">
      <c r="A2" s="210"/>
      <c r="B2" s="210"/>
      <c r="C2" s="210"/>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1"/>
      <c r="AD2" s="212"/>
    </row>
    <row r="3" spans="1:30" ht="15" customHeight="1" x14ac:dyDescent="0.45">
      <c r="A3" s="210"/>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3"/>
      <c r="AD3" s="212"/>
    </row>
    <row r="4" spans="1:30" ht="15" customHeight="1" x14ac:dyDescent="0.45">
      <c r="A4" s="210"/>
      <c r="B4" s="210"/>
      <c r="C4" s="210"/>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3"/>
      <c r="AD4" s="212"/>
    </row>
    <row r="5" spans="1:30" ht="15.75" customHeight="1" x14ac:dyDescent="0.45">
      <c r="A5" s="89"/>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row>
    <row r="6" spans="1:30" ht="15.75" customHeight="1" x14ac:dyDescent="0.45">
      <c r="A6" s="89"/>
      <c r="B6" s="214" t="s">
        <v>105</v>
      </c>
      <c r="C6" s="214"/>
      <c r="D6" s="214"/>
      <c r="E6" s="214"/>
      <c r="F6" s="214"/>
      <c r="G6" s="214"/>
      <c r="H6" s="214"/>
      <c r="I6" s="214"/>
      <c r="J6" s="214"/>
      <c r="K6" s="214"/>
      <c r="L6" s="215" t="s">
        <v>1057</v>
      </c>
      <c r="M6" s="215"/>
      <c r="N6" s="215"/>
      <c r="O6" s="215"/>
      <c r="P6" s="215"/>
      <c r="Q6" s="215"/>
      <c r="R6" s="215"/>
      <c r="S6" s="215"/>
      <c r="T6" s="215"/>
      <c r="U6" s="215"/>
      <c r="V6" s="215"/>
      <c r="W6" s="89"/>
      <c r="X6" s="89"/>
      <c r="Y6" s="89"/>
      <c r="Z6" s="89"/>
      <c r="AA6" s="89"/>
      <c r="AB6" s="89"/>
      <c r="AC6" s="89"/>
      <c r="AD6" s="89"/>
    </row>
    <row r="7" spans="1:30" ht="15.75" customHeight="1" x14ac:dyDescent="0.45">
      <c r="A7" s="89"/>
      <c r="B7" s="214"/>
      <c r="C7" s="214"/>
      <c r="D7" s="214"/>
      <c r="E7" s="214"/>
      <c r="F7" s="214"/>
      <c r="G7" s="214"/>
      <c r="H7" s="214"/>
      <c r="I7" s="214"/>
      <c r="J7" s="214"/>
      <c r="K7" s="214"/>
      <c r="L7" s="215"/>
      <c r="M7" s="215"/>
      <c r="N7" s="215"/>
      <c r="O7" s="215"/>
      <c r="P7" s="215"/>
      <c r="Q7" s="215"/>
      <c r="R7" s="215"/>
      <c r="S7" s="215"/>
      <c r="T7" s="215"/>
      <c r="U7" s="215"/>
      <c r="V7" s="215"/>
      <c r="W7" s="89"/>
      <c r="X7" s="89"/>
      <c r="Y7" s="89"/>
      <c r="Z7" s="89"/>
      <c r="AA7" s="89"/>
      <c r="AB7" s="89"/>
      <c r="AC7" s="89"/>
      <c r="AD7" s="89"/>
    </row>
    <row r="8" spans="1:30" ht="15.75" customHeight="1" x14ac:dyDescent="0.45">
      <c r="A8" s="89"/>
      <c r="B8" s="201" t="s">
        <v>1056</v>
      </c>
      <c r="C8" s="202"/>
      <c r="D8" s="202"/>
      <c r="E8" s="202"/>
      <c r="F8" s="202"/>
      <c r="G8" s="202"/>
      <c r="H8" s="202"/>
      <c r="I8" s="202"/>
      <c r="J8" s="89"/>
      <c r="K8" s="89"/>
      <c r="L8" s="89"/>
      <c r="M8" s="89"/>
      <c r="N8" s="89"/>
      <c r="O8" s="89"/>
      <c r="P8" s="89"/>
      <c r="Q8" s="89"/>
      <c r="R8" s="89"/>
      <c r="S8" s="89"/>
      <c r="T8" s="89"/>
      <c r="U8" s="89"/>
      <c r="V8" s="90"/>
      <c r="W8" s="90"/>
      <c r="X8" s="90"/>
      <c r="Y8" s="90"/>
      <c r="Z8" s="90"/>
      <c r="AA8" s="89"/>
      <c r="AB8" s="89"/>
      <c r="AC8" s="89"/>
      <c r="AD8" s="89"/>
    </row>
    <row r="9" spans="1:30" ht="15.75" customHeight="1" x14ac:dyDescent="0.45">
      <c r="A9" s="89"/>
      <c r="B9" s="202"/>
      <c r="C9" s="202"/>
      <c r="D9" s="202"/>
      <c r="E9" s="202"/>
      <c r="F9" s="202"/>
      <c r="G9" s="202"/>
      <c r="H9" s="202"/>
      <c r="I9" s="202"/>
      <c r="J9" s="89"/>
      <c r="K9" s="89"/>
      <c r="L9" s="89"/>
      <c r="M9" s="89"/>
      <c r="N9" s="89"/>
      <c r="O9" s="89"/>
      <c r="P9" s="89"/>
      <c r="Q9" s="89"/>
      <c r="R9" s="89"/>
      <c r="S9" s="89"/>
      <c r="T9" s="89"/>
      <c r="U9" s="89"/>
      <c r="V9" s="90"/>
      <c r="W9" s="90"/>
      <c r="X9" s="90"/>
      <c r="Y9" s="90"/>
      <c r="Z9" s="90"/>
      <c r="AA9" s="89"/>
      <c r="AB9" s="89"/>
      <c r="AC9" s="89"/>
      <c r="AD9" s="89"/>
    </row>
    <row r="10" spans="1:30" ht="15.75" customHeight="1" x14ac:dyDescent="0.45">
      <c r="A10" s="89"/>
      <c r="B10" s="89">
        <v>1</v>
      </c>
      <c r="C10" s="89" t="s">
        <v>106</v>
      </c>
      <c r="D10" s="89"/>
      <c r="E10" s="89"/>
      <c r="F10" s="89"/>
      <c r="G10" s="89"/>
      <c r="H10" s="89"/>
      <c r="I10" s="89"/>
      <c r="J10" s="89"/>
      <c r="K10" s="89"/>
      <c r="L10" s="89"/>
      <c r="M10" s="89"/>
      <c r="N10" s="89"/>
      <c r="O10" s="89"/>
      <c r="P10" s="89"/>
      <c r="Q10" s="89"/>
      <c r="R10" s="89"/>
      <c r="S10" s="89"/>
      <c r="T10" s="89"/>
      <c r="U10" s="89"/>
      <c r="V10" s="90"/>
      <c r="W10" s="90"/>
      <c r="X10" s="90"/>
      <c r="Y10" s="90"/>
      <c r="Z10" s="90"/>
      <c r="AA10" s="89"/>
      <c r="AB10" s="89"/>
      <c r="AC10" s="89"/>
      <c r="AD10" s="89"/>
    </row>
    <row r="11" spans="1:30" ht="15.75" customHeight="1" x14ac:dyDescent="0.45">
      <c r="A11" s="89"/>
      <c r="B11" s="89"/>
      <c r="C11" s="89"/>
      <c r="D11" s="89"/>
      <c r="E11" s="89"/>
      <c r="F11" s="89"/>
      <c r="G11" s="89"/>
      <c r="H11" s="89"/>
      <c r="I11" s="89"/>
      <c r="J11" s="89"/>
      <c r="K11" s="89"/>
      <c r="L11" s="89"/>
      <c r="M11" s="89"/>
      <c r="N11" s="89"/>
      <c r="O11" s="89"/>
      <c r="P11" s="89"/>
      <c r="Q11" s="89"/>
      <c r="R11" s="89"/>
      <c r="S11" s="89"/>
      <c r="T11" s="89"/>
      <c r="U11" s="89"/>
      <c r="V11" s="90"/>
      <c r="W11" s="90"/>
      <c r="X11" s="90"/>
      <c r="Y11" s="90"/>
      <c r="Z11" s="90"/>
      <c r="AA11" s="89"/>
      <c r="AB11" s="89"/>
      <c r="AC11" s="89"/>
      <c r="AD11" s="89"/>
    </row>
    <row r="12" spans="1:30" ht="15.75" customHeight="1" x14ac:dyDescent="0.45">
      <c r="A12" s="89"/>
      <c r="B12" s="201" t="s">
        <v>107</v>
      </c>
      <c r="C12" s="202"/>
      <c r="D12" s="202"/>
      <c r="E12" s="202"/>
      <c r="F12" s="202"/>
      <c r="G12" s="202"/>
      <c r="H12" s="202"/>
      <c r="I12" s="202"/>
      <c r="J12" s="89"/>
      <c r="K12" s="89"/>
      <c r="L12" s="89"/>
      <c r="M12" s="89"/>
      <c r="N12" s="89"/>
      <c r="O12" s="89"/>
      <c r="P12" s="89"/>
      <c r="Q12" s="89"/>
      <c r="R12" s="89"/>
      <c r="S12" s="89"/>
      <c r="T12" s="89"/>
      <c r="U12" s="89"/>
      <c r="V12" s="90"/>
      <c r="W12" s="90"/>
      <c r="X12" s="90"/>
      <c r="Y12" s="90"/>
      <c r="Z12" s="90"/>
      <c r="AA12" s="89"/>
      <c r="AB12" s="89"/>
      <c r="AC12" s="89"/>
      <c r="AD12" s="89"/>
    </row>
    <row r="13" spans="1:30" ht="15.75" customHeight="1" x14ac:dyDescent="0.45">
      <c r="A13" s="89"/>
      <c r="B13" s="202"/>
      <c r="C13" s="202"/>
      <c r="D13" s="202"/>
      <c r="E13" s="202"/>
      <c r="F13" s="202"/>
      <c r="G13" s="202"/>
      <c r="H13" s="202"/>
      <c r="I13" s="202"/>
      <c r="J13" s="89"/>
      <c r="K13" s="89"/>
      <c r="L13" s="89"/>
      <c r="M13" s="89"/>
      <c r="N13" s="89"/>
      <c r="O13" s="89"/>
      <c r="P13" s="89"/>
      <c r="Q13" s="89"/>
      <c r="R13" s="89"/>
      <c r="S13" s="89"/>
      <c r="T13" s="89"/>
      <c r="U13" s="89"/>
      <c r="V13" s="90"/>
      <c r="W13" s="90"/>
      <c r="X13" s="90"/>
      <c r="Y13" s="90"/>
      <c r="Z13" s="90"/>
      <c r="AA13" s="89"/>
      <c r="AB13" s="89"/>
      <c r="AC13" s="89"/>
      <c r="AD13" s="89"/>
    </row>
    <row r="14" spans="1:30" ht="15.75" customHeight="1" x14ac:dyDescent="0.45">
      <c r="A14" s="89"/>
      <c r="B14" s="89">
        <v>2</v>
      </c>
      <c r="C14" s="89" t="s">
        <v>108</v>
      </c>
      <c r="D14" s="89"/>
      <c r="E14" s="89"/>
      <c r="F14" s="89"/>
      <c r="G14" s="89"/>
      <c r="H14" s="89" t="s">
        <v>109</v>
      </c>
      <c r="I14" s="89"/>
      <c r="J14" s="89"/>
      <c r="K14" s="89"/>
      <c r="L14" s="89"/>
      <c r="M14" s="89"/>
      <c r="O14" s="89"/>
      <c r="P14" s="89"/>
      <c r="Q14" s="89"/>
      <c r="R14" s="89"/>
      <c r="S14" s="89"/>
      <c r="T14" s="89"/>
      <c r="U14" s="89"/>
      <c r="V14" s="90"/>
      <c r="W14" s="90"/>
      <c r="X14" s="89" t="s">
        <v>110</v>
      </c>
      <c r="Z14" s="90"/>
      <c r="AA14" s="89"/>
      <c r="AB14" s="89"/>
      <c r="AC14" s="89"/>
      <c r="AD14" s="89"/>
    </row>
    <row r="15" spans="1:30" ht="15.75" customHeight="1" x14ac:dyDescent="0.45">
      <c r="A15" s="89"/>
      <c r="B15" s="89"/>
      <c r="C15" s="89"/>
      <c r="D15" s="89"/>
      <c r="E15" s="89"/>
      <c r="F15" s="89"/>
      <c r="G15" s="89"/>
      <c r="H15" s="89" t="s">
        <v>111</v>
      </c>
      <c r="X15" s="89" t="s">
        <v>110</v>
      </c>
      <c r="Y15" s="90"/>
      <c r="Z15" s="90"/>
      <c r="AA15" s="89"/>
      <c r="AB15" s="89"/>
      <c r="AC15" s="89"/>
      <c r="AD15" s="89"/>
    </row>
    <row r="16" spans="1:30" ht="15.75" customHeight="1" x14ac:dyDescent="0.45">
      <c r="A16" s="89"/>
      <c r="B16" s="89"/>
      <c r="C16" s="89"/>
      <c r="D16" s="89"/>
      <c r="E16" s="89"/>
      <c r="F16" s="89"/>
      <c r="G16" s="89"/>
      <c r="H16" s="89" t="s">
        <v>112</v>
      </c>
      <c r="I16" s="89"/>
      <c r="J16" s="89"/>
      <c r="K16" s="89"/>
      <c r="L16" s="89"/>
      <c r="M16" s="89"/>
      <c r="O16" s="89"/>
      <c r="P16" s="89"/>
      <c r="Q16" s="89"/>
      <c r="R16" s="89"/>
      <c r="S16" s="89"/>
      <c r="T16" s="89"/>
      <c r="U16" s="89"/>
      <c r="V16" s="90"/>
      <c r="W16" s="90"/>
      <c r="X16" s="89" t="s">
        <v>110</v>
      </c>
      <c r="Y16" s="90"/>
      <c r="Z16" s="90"/>
      <c r="AA16" s="89"/>
      <c r="AB16" s="89"/>
      <c r="AC16" s="89"/>
      <c r="AD16" s="89"/>
    </row>
    <row r="17" spans="1:30" ht="15.75" customHeight="1" x14ac:dyDescent="0.45">
      <c r="A17" s="89"/>
      <c r="B17" s="89"/>
      <c r="C17" s="89"/>
      <c r="D17" s="89"/>
      <c r="E17" s="89"/>
      <c r="F17" s="89"/>
      <c r="G17" s="89"/>
      <c r="H17" s="89" t="s">
        <v>113</v>
      </c>
      <c r="I17" s="89"/>
      <c r="J17" s="89"/>
      <c r="K17" s="89"/>
      <c r="L17" s="89"/>
      <c r="M17" s="89"/>
      <c r="O17" s="89"/>
      <c r="P17" s="89"/>
      <c r="Q17" s="89"/>
      <c r="R17" s="89"/>
      <c r="S17" s="89"/>
      <c r="T17" s="89"/>
      <c r="U17" s="89"/>
      <c r="V17" s="90"/>
      <c r="W17" s="90"/>
      <c r="X17" s="89" t="s">
        <v>110</v>
      </c>
      <c r="Y17" s="90"/>
      <c r="Z17" s="90"/>
      <c r="AA17" s="89"/>
      <c r="AB17" s="89"/>
      <c r="AC17" s="89"/>
      <c r="AD17" s="89"/>
    </row>
    <row r="18" spans="1:30" ht="15.75" customHeight="1" x14ac:dyDescent="0.45">
      <c r="A18" s="89"/>
      <c r="B18" s="89"/>
      <c r="C18" s="89"/>
      <c r="D18" s="89"/>
      <c r="E18" s="89"/>
      <c r="F18" s="89"/>
      <c r="G18" s="89"/>
      <c r="H18" s="89" t="s">
        <v>114</v>
      </c>
      <c r="I18" s="89"/>
      <c r="J18" s="89"/>
      <c r="K18" s="89"/>
      <c r="L18" s="89"/>
      <c r="M18" s="89"/>
      <c r="O18" s="89"/>
      <c r="P18" s="89"/>
      <c r="Q18" s="89"/>
      <c r="R18" s="89"/>
      <c r="S18" s="89"/>
      <c r="T18" s="89"/>
      <c r="U18" s="89"/>
      <c r="V18" s="90"/>
      <c r="W18" s="90"/>
      <c r="X18" s="89" t="s">
        <v>110</v>
      </c>
      <c r="Y18" s="90"/>
      <c r="Z18" s="90"/>
      <c r="AA18" s="89"/>
      <c r="AB18" s="89"/>
      <c r="AC18" s="89"/>
      <c r="AD18" s="89"/>
    </row>
    <row r="19" spans="1:30" ht="15.75" customHeight="1" x14ac:dyDescent="0.45">
      <c r="A19" s="89"/>
      <c r="B19" s="89"/>
      <c r="C19" s="89"/>
      <c r="D19" s="89"/>
      <c r="E19" s="89"/>
      <c r="F19" s="89"/>
      <c r="G19" s="89"/>
      <c r="H19" s="89" t="s">
        <v>115</v>
      </c>
      <c r="I19" s="89"/>
      <c r="J19" s="89"/>
      <c r="K19" s="89"/>
      <c r="L19" s="89"/>
      <c r="M19" s="89"/>
      <c r="O19" s="89"/>
      <c r="P19" s="89"/>
      <c r="Q19" s="89"/>
      <c r="R19" s="89"/>
      <c r="S19" s="89"/>
      <c r="T19" s="89"/>
      <c r="U19" s="89"/>
      <c r="V19" s="90"/>
      <c r="W19" s="90"/>
      <c r="X19" s="89" t="s">
        <v>110</v>
      </c>
      <c r="Y19" s="90"/>
      <c r="Z19" s="90"/>
      <c r="AA19" s="89"/>
      <c r="AB19" s="89"/>
      <c r="AC19" s="89"/>
      <c r="AD19" s="89"/>
    </row>
    <row r="20" spans="1:30" ht="15.75" customHeight="1" x14ac:dyDescent="0.45">
      <c r="A20" s="89"/>
      <c r="B20" s="89"/>
      <c r="C20" s="89"/>
      <c r="D20" s="89"/>
      <c r="E20" s="89"/>
      <c r="F20" s="89"/>
      <c r="G20" s="89"/>
      <c r="H20" s="89"/>
      <c r="I20" s="89"/>
      <c r="J20" s="89"/>
      <c r="K20" s="89"/>
      <c r="L20" s="89"/>
      <c r="M20" s="89"/>
      <c r="O20" s="89"/>
      <c r="P20" s="89"/>
      <c r="Q20" s="89"/>
      <c r="R20" s="89"/>
      <c r="S20" s="89"/>
      <c r="T20" s="89"/>
      <c r="U20" s="89"/>
      <c r="V20" s="90"/>
      <c r="W20" s="90"/>
      <c r="X20" s="89"/>
      <c r="Y20" s="90"/>
      <c r="Z20" s="90"/>
      <c r="AA20" s="89"/>
      <c r="AB20" s="89"/>
      <c r="AC20" s="89"/>
      <c r="AD20" s="89"/>
    </row>
    <row r="21" spans="1:30" ht="15.75" customHeight="1" x14ac:dyDescent="0.45">
      <c r="A21" s="89"/>
      <c r="B21" s="201" t="s">
        <v>116</v>
      </c>
      <c r="C21" s="202"/>
      <c r="D21" s="202"/>
      <c r="E21" s="202"/>
      <c r="F21" s="202"/>
      <c r="G21" s="202"/>
      <c r="H21" s="202"/>
      <c r="I21" s="202"/>
      <c r="J21" s="89"/>
      <c r="K21" s="89"/>
      <c r="L21" s="89"/>
      <c r="M21" s="89"/>
      <c r="N21" s="89"/>
      <c r="O21" s="89"/>
      <c r="P21" s="89"/>
      <c r="Q21" s="89"/>
      <c r="R21" s="89"/>
      <c r="S21" s="89"/>
      <c r="T21" s="89"/>
      <c r="U21" s="89"/>
      <c r="V21" s="89"/>
      <c r="W21" s="89"/>
      <c r="X21" s="89"/>
      <c r="Y21" s="89"/>
      <c r="Z21" s="89"/>
      <c r="AA21" s="89"/>
      <c r="AB21" s="89"/>
      <c r="AC21" s="89"/>
      <c r="AD21" s="89"/>
    </row>
    <row r="22" spans="1:30" ht="15.75" customHeight="1" x14ac:dyDescent="0.45">
      <c r="A22" s="89"/>
      <c r="B22" s="202"/>
      <c r="C22" s="202"/>
      <c r="D22" s="202"/>
      <c r="E22" s="202"/>
      <c r="F22" s="202"/>
      <c r="G22" s="202"/>
      <c r="H22" s="202"/>
      <c r="I22" s="202"/>
      <c r="J22" s="89"/>
      <c r="K22" s="89"/>
      <c r="L22" s="89"/>
      <c r="M22" s="89"/>
      <c r="N22" s="89"/>
      <c r="O22" s="89"/>
      <c r="P22" s="89"/>
      <c r="Q22" s="89"/>
      <c r="R22" s="89"/>
      <c r="S22" s="89"/>
      <c r="T22" s="89"/>
      <c r="U22" s="89"/>
      <c r="V22" s="89"/>
      <c r="W22" s="89"/>
      <c r="X22" s="89"/>
      <c r="Y22" s="89"/>
      <c r="Z22" s="89"/>
      <c r="AA22" s="89"/>
      <c r="AB22" s="89"/>
      <c r="AC22" s="89"/>
      <c r="AD22" s="89"/>
    </row>
    <row r="23" spans="1:30" ht="15.75" customHeight="1" x14ac:dyDescent="0.45">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89"/>
      <c r="AB23" s="89"/>
      <c r="AC23" s="89"/>
      <c r="AD23" s="89"/>
    </row>
    <row r="24" spans="1:30" ht="15.75" customHeight="1" x14ac:dyDescent="0.45">
      <c r="A24" s="89"/>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row>
    <row r="25" spans="1:30" ht="15.75" customHeight="1" x14ac:dyDescent="0.45">
      <c r="A25" s="89"/>
      <c r="B25" s="91" t="s">
        <v>117</v>
      </c>
      <c r="C25" s="89" t="s">
        <v>118</v>
      </c>
      <c r="D25" s="89"/>
      <c r="E25" s="89"/>
      <c r="F25" s="89"/>
      <c r="G25" s="89"/>
      <c r="H25" s="89" t="s">
        <v>119</v>
      </c>
      <c r="I25" s="89"/>
      <c r="J25" s="89"/>
      <c r="K25" s="89"/>
      <c r="L25" s="89"/>
      <c r="M25" s="89"/>
      <c r="N25" s="89"/>
      <c r="O25" s="89"/>
      <c r="P25" s="89"/>
      <c r="Q25" s="89"/>
      <c r="R25" s="89"/>
      <c r="S25" s="89"/>
      <c r="T25" s="89"/>
      <c r="V25" s="89"/>
      <c r="W25" s="89"/>
      <c r="X25" s="89" t="s">
        <v>110</v>
      </c>
      <c r="Y25" s="89"/>
      <c r="Z25" s="89"/>
      <c r="AA25" s="89"/>
      <c r="AB25" s="89"/>
      <c r="AC25" s="89"/>
      <c r="AD25" s="89"/>
    </row>
    <row r="26" spans="1:30" ht="15.75" customHeight="1" x14ac:dyDescent="0.45">
      <c r="A26" s="89"/>
      <c r="B26" s="92"/>
      <c r="D26" s="89"/>
      <c r="E26" s="89"/>
      <c r="F26" s="89"/>
      <c r="G26" s="89"/>
      <c r="H26" s="89" t="s">
        <v>120</v>
      </c>
      <c r="I26" s="89"/>
      <c r="J26" s="89"/>
      <c r="K26" s="89"/>
      <c r="L26" s="89" t="s">
        <v>121</v>
      </c>
      <c r="M26" s="89"/>
      <c r="N26" s="89"/>
      <c r="O26" s="89"/>
      <c r="P26" s="89"/>
      <c r="Q26" s="89"/>
      <c r="R26" s="89"/>
      <c r="S26" s="89"/>
      <c r="T26" s="89"/>
      <c r="V26" s="89"/>
      <c r="W26" s="89"/>
      <c r="X26" s="90" t="s">
        <v>110</v>
      </c>
      <c r="Y26" s="89"/>
      <c r="Z26" s="89"/>
      <c r="AA26" s="89"/>
      <c r="AB26" s="89"/>
      <c r="AC26" s="89"/>
      <c r="AD26" s="89"/>
    </row>
    <row r="27" spans="1:30" ht="15.75" customHeight="1" x14ac:dyDescent="0.45">
      <c r="A27" s="89"/>
      <c r="B27" s="89"/>
      <c r="D27" s="89"/>
      <c r="E27" s="89"/>
      <c r="F27" s="89"/>
      <c r="G27" s="89"/>
      <c r="H27" s="89"/>
      <c r="I27" s="89"/>
      <c r="J27" s="89"/>
      <c r="K27" s="89"/>
      <c r="L27" s="89" t="s">
        <v>122</v>
      </c>
      <c r="M27" s="89"/>
      <c r="N27" s="89"/>
      <c r="O27" s="89"/>
      <c r="P27" s="89"/>
      <c r="Q27" s="89"/>
      <c r="R27" s="89"/>
      <c r="S27" s="89"/>
      <c r="T27" s="89"/>
      <c r="V27" s="89"/>
      <c r="W27" s="89"/>
      <c r="X27" s="90"/>
      <c r="Y27" s="89"/>
      <c r="Z27" s="89"/>
      <c r="AA27" s="89"/>
      <c r="AB27" s="89"/>
      <c r="AC27" s="89"/>
      <c r="AD27" s="89"/>
    </row>
    <row r="28" spans="1:30" ht="15.75" customHeight="1" x14ac:dyDescent="0.45">
      <c r="A28" s="89"/>
      <c r="B28" s="89"/>
      <c r="C28" s="89"/>
      <c r="D28" s="89"/>
      <c r="E28" s="89"/>
      <c r="F28" s="89"/>
      <c r="G28" s="89"/>
      <c r="H28" s="89" t="s">
        <v>123</v>
      </c>
      <c r="I28" s="89"/>
      <c r="J28" s="89"/>
      <c r="K28" s="89"/>
      <c r="L28" s="89" t="s">
        <v>121</v>
      </c>
      <c r="M28" s="89"/>
      <c r="N28" s="89"/>
      <c r="O28" s="89"/>
      <c r="P28" s="89"/>
      <c r="Q28" s="89"/>
      <c r="R28" s="89"/>
      <c r="S28" s="89"/>
      <c r="T28" s="89"/>
      <c r="V28" s="89"/>
      <c r="W28" s="89"/>
      <c r="X28" s="90" t="s">
        <v>110</v>
      </c>
      <c r="Y28" s="89"/>
      <c r="Z28" s="89"/>
      <c r="AA28" s="89"/>
      <c r="AB28" s="89"/>
      <c r="AC28" s="89"/>
      <c r="AD28" s="89"/>
    </row>
    <row r="29" spans="1:30" ht="15.75" customHeight="1" x14ac:dyDescent="0.45">
      <c r="A29" s="89"/>
      <c r="B29" s="89"/>
      <c r="C29" s="89"/>
      <c r="D29" s="89"/>
      <c r="E29" s="89"/>
      <c r="F29" s="89"/>
      <c r="G29" s="89"/>
      <c r="H29" s="89"/>
      <c r="I29" s="89"/>
      <c r="J29" s="89"/>
      <c r="K29" s="89"/>
      <c r="L29" s="89" t="s">
        <v>122</v>
      </c>
      <c r="M29" s="89"/>
      <c r="N29" s="89"/>
      <c r="O29" s="89"/>
      <c r="P29" s="89"/>
      <c r="Q29" s="89"/>
      <c r="R29" s="89"/>
      <c r="S29" s="89"/>
      <c r="T29" s="89"/>
      <c r="V29" s="89"/>
      <c r="W29" s="89"/>
      <c r="X29" s="89"/>
      <c r="Y29" s="89"/>
      <c r="Z29" s="89"/>
      <c r="AA29" s="89"/>
      <c r="AB29" s="89"/>
      <c r="AC29" s="89"/>
      <c r="AD29" s="89"/>
    </row>
    <row r="30" spans="1:30" ht="15.75" customHeight="1" x14ac:dyDescent="0.45">
      <c r="A30" s="89"/>
      <c r="B30" s="89"/>
      <c r="C30" s="89"/>
      <c r="D30" s="89"/>
      <c r="E30" s="89"/>
      <c r="F30" s="89"/>
      <c r="G30" s="89"/>
      <c r="H30" s="89"/>
      <c r="I30" s="89"/>
      <c r="J30" s="89"/>
      <c r="K30" s="89"/>
      <c r="L30" s="89"/>
      <c r="M30" s="89"/>
      <c r="N30" s="89"/>
      <c r="O30" s="89"/>
      <c r="P30" s="89"/>
      <c r="Q30" s="89"/>
      <c r="R30" s="89"/>
      <c r="S30" s="89"/>
      <c r="T30" s="89"/>
      <c r="V30" s="89"/>
      <c r="W30" s="89"/>
      <c r="X30" s="89"/>
      <c r="Y30" s="89"/>
      <c r="Z30" s="89"/>
      <c r="AA30" s="89"/>
      <c r="AB30" s="89"/>
      <c r="AC30" s="89"/>
      <c r="AD30" s="89"/>
    </row>
    <row r="31" spans="1:30" ht="15.75" customHeight="1" x14ac:dyDescent="0.45">
      <c r="A31" s="89"/>
      <c r="B31" s="91" t="s">
        <v>124</v>
      </c>
      <c r="C31" s="89" t="s">
        <v>125</v>
      </c>
      <c r="D31" s="89"/>
      <c r="E31" s="89"/>
      <c r="F31" s="89"/>
      <c r="G31" s="89"/>
      <c r="H31" s="89" t="s">
        <v>126</v>
      </c>
      <c r="I31" s="89"/>
      <c r="J31" s="89"/>
      <c r="K31" s="89"/>
      <c r="L31" s="89" t="s">
        <v>121</v>
      </c>
      <c r="M31" s="89"/>
      <c r="N31" s="89"/>
      <c r="O31" s="89"/>
      <c r="P31" s="89"/>
      <c r="Q31" s="89"/>
      <c r="R31" s="89"/>
      <c r="S31" s="89"/>
      <c r="T31" s="89"/>
      <c r="V31" s="89"/>
      <c r="W31" s="89"/>
      <c r="X31" s="89" t="s">
        <v>127</v>
      </c>
      <c r="Y31" s="89"/>
      <c r="Z31" s="89"/>
      <c r="AA31" s="89"/>
      <c r="AB31" s="89"/>
      <c r="AC31" s="89"/>
      <c r="AD31" s="89"/>
    </row>
    <row r="32" spans="1:30" ht="15.75" customHeight="1" x14ac:dyDescent="0.45">
      <c r="A32" s="89"/>
      <c r="B32" s="89"/>
      <c r="C32" s="89"/>
      <c r="D32" s="89"/>
      <c r="E32" s="89"/>
      <c r="F32" s="89"/>
      <c r="G32" s="89"/>
      <c r="H32" s="89"/>
      <c r="I32" s="89"/>
      <c r="J32" s="89"/>
      <c r="K32" s="89"/>
      <c r="L32" s="89" t="s">
        <v>122</v>
      </c>
      <c r="M32" s="89"/>
      <c r="N32" s="89"/>
      <c r="O32" s="89"/>
      <c r="P32" s="89"/>
      <c r="Q32" s="89"/>
      <c r="R32" s="89"/>
      <c r="S32" s="89"/>
      <c r="T32" s="89"/>
      <c r="V32" s="89"/>
      <c r="W32" s="89"/>
      <c r="X32" s="89"/>
      <c r="Y32" s="89"/>
      <c r="Z32" s="89"/>
      <c r="AA32" s="89"/>
      <c r="AB32" s="89"/>
      <c r="AC32" s="89"/>
      <c r="AD32" s="89"/>
    </row>
    <row r="33" spans="1:30" ht="15.75" customHeight="1" x14ac:dyDescent="0.45">
      <c r="A33" s="89"/>
      <c r="B33" s="89"/>
      <c r="C33" s="89"/>
      <c r="D33" s="89"/>
      <c r="E33" s="89"/>
      <c r="F33" s="89"/>
      <c r="G33" s="89"/>
      <c r="H33" s="89" t="s">
        <v>128</v>
      </c>
      <c r="I33" s="89"/>
      <c r="J33" s="89"/>
      <c r="K33" s="89"/>
      <c r="L33" s="89" t="s">
        <v>121</v>
      </c>
      <c r="M33" s="89"/>
      <c r="N33" s="89"/>
      <c r="O33" s="89"/>
      <c r="P33" s="89"/>
      <c r="Q33" s="89"/>
      <c r="R33" s="89"/>
      <c r="S33" s="89"/>
      <c r="T33" s="89"/>
      <c r="V33" s="89"/>
      <c r="W33" s="89"/>
      <c r="X33" s="89" t="s">
        <v>127</v>
      </c>
      <c r="Y33" s="89"/>
      <c r="Z33" s="89"/>
      <c r="AA33" s="89"/>
      <c r="AB33" s="89"/>
      <c r="AC33" s="89"/>
      <c r="AD33" s="89"/>
    </row>
    <row r="34" spans="1:30" ht="15.75" customHeight="1" x14ac:dyDescent="0.45">
      <c r="A34" s="89"/>
      <c r="B34" s="89"/>
      <c r="C34" s="89"/>
      <c r="D34" s="89"/>
      <c r="E34" s="89"/>
      <c r="F34" s="89"/>
      <c r="G34" s="89"/>
      <c r="H34" s="89"/>
      <c r="I34" s="89"/>
      <c r="J34" s="89"/>
      <c r="K34" s="89"/>
      <c r="L34" s="89" t="s">
        <v>122</v>
      </c>
      <c r="M34" s="89"/>
      <c r="N34" s="89"/>
      <c r="O34" s="89"/>
      <c r="P34" s="89"/>
      <c r="Q34" s="89"/>
      <c r="R34" s="89"/>
      <c r="S34" s="89"/>
      <c r="T34" s="89"/>
      <c r="V34" s="89"/>
      <c r="W34" s="89"/>
      <c r="X34" s="89"/>
      <c r="Y34" s="89"/>
      <c r="Z34" s="89"/>
      <c r="AA34" s="89"/>
      <c r="AB34" s="89"/>
      <c r="AC34" s="89"/>
      <c r="AD34" s="89"/>
    </row>
    <row r="35" spans="1:30" ht="15.75" customHeight="1" x14ac:dyDescent="0.45">
      <c r="A35" s="89"/>
      <c r="B35" s="89"/>
      <c r="C35" s="89"/>
      <c r="D35" s="89"/>
      <c r="E35" s="89"/>
      <c r="F35" s="89"/>
      <c r="G35" s="89"/>
      <c r="H35" s="89"/>
      <c r="I35" s="89"/>
      <c r="J35" s="89"/>
      <c r="K35" s="89"/>
      <c r="L35" s="89"/>
      <c r="M35" s="89"/>
      <c r="N35" s="89"/>
      <c r="O35" s="89"/>
      <c r="P35" s="89"/>
      <c r="Q35" s="89"/>
      <c r="R35" s="89"/>
      <c r="S35" s="89"/>
      <c r="T35" s="89"/>
      <c r="V35" s="89"/>
      <c r="W35" s="89"/>
      <c r="X35" s="89"/>
      <c r="Y35" s="89"/>
      <c r="Z35" s="89"/>
      <c r="AA35" s="89"/>
      <c r="AB35" s="89"/>
      <c r="AC35" s="89"/>
      <c r="AD35" s="89"/>
    </row>
    <row r="36" spans="1:30" ht="15.75" customHeight="1" x14ac:dyDescent="0.45">
      <c r="A36" s="89"/>
      <c r="B36" s="91" t="s">
        <v>129</v>
      </c>
      <c r="C36" s="89" t="s">
        <v>130</v>
      </c>
      <c r="D36" s="89"/>
      <c r="E36" s="89"/>
      <c r="F36" s="89"/>
      <c r="G36" s="89"/>
      <c r="H36" s="89" t="s">
        <v>131</v>
      </c>
      <c r="I36" s="89"/>
      <c r="J36" s="89"/>
      <c r="K36" s="89"/>
      <c r="L36" s="89"/>
      <c r="M36" s="89"/>
      <c r="N36" s="89"/>
      <c r="O36" s="89"/>
      <c r="P36" s="89"/>
      <c r="Q36" s="89"/>
      <c r="R36" s="89"/>
      <c r="S36" s="89"/>
      <c r="T36" s="89"/>
      <c r="V36" s="89"/>
      <c r="W36" s="89"/>
      <c r="X36" s="89" t="s">
        <v>110</v>
      </c>
      <c r="Y36" s="89"/>
      <c r="Z36" s="89"/>
      <c r="AA36" s="89"/>
      <c r="AB36" s="89"/>
      <c r="AC36" s="89"/>
      <c r="AD36" s="89"/>
    </row>
    <row r="37" spans="1:30" ht="15.75" customHeight="1" x14ac:dyDescent="0.45">
      <c r="A37" s="89"/>
      <c r="B37" s="89"/>
      <c r="C37" s="89" t="s">
        <v>132</v>
      </c>
      <c r="D37" s="89"/>
      <c r="E37" s="89"/>
      <c r="F37" s="89"/>
      <c r="G37" s="89"/>
      <c r="H37" s="89" t="s">
        <v>133</v>
      </c>
      <c r="I37" s="89"/>
      <c r="J37" s="89"/>
      <c r="K37" s="89"/>
      <c r="L37" s="89" t="s">
        <v>121</v>
      </c>
      <c r="M37" s="89"/>
      <c r="N37" s="89"/>
      <c r="O37" s="89"/>
      <c r="P37" s="89"/>
      <c r="Q37" s="89"/>
      <c r="R37" s="89"/>
      <c r="S37" s="89"/>
      <c r="T37" s="89"/>
      <c r="V37" s="89"/>
      <c r="W37" s="89"/>
      <c r="X37" s="90" t="s">
        <v>110</v>
      </c>
      <c r="Y37" s="89"/>
      <c r="Z37" s="89"/>
      <c r="AA37" s="89"/>
      <c r="AB37" s="89"/>
      <c r="AC37" s="89"/>
      <c r="AD37" s="89"/>
    </row>
    <row r="38" spans="1:30" ht="15.75" customHeight="1" x14ac:dyDescent="0.45">
      <c r="A38" s="89"/>
      <c r="B38" s="89"/>
      <c r="C38" s="89" t="s">
        <v>134</v>
      </c>
      <c r="D38" s="89"/>
      <c r="E38" s="89"/>
      <c r="F38" s="89"/>
      <c r="G38" s="89"/>
      <c r="H38" s="89"/>
      <c r="I38" s="89"/>
      <c r="J38" s="89"/>
      <c r="K38" s="89"/>
      <c r="L38" s="89" t="s">
        <v>122</v>
      </c>
      <c r="M38" s="89"/>
      <c r="N38" s="89"/>
      <c r="O38" s="89"/>
      <c r="P38" s="89"/>
      <c r="Q38" s="89"/>
      <c r="R38" s="89"/>
      <c r="S38" s="89"/>
      <c r="T38" s="89"/>
      <c r="V38" s="89"/>
      <c r="W38" s="89"/>
      <c r="X38" s="90"/>
      <c r="Y38" s="89"/>
      <c r="Z38" s="89"/>
      <c r="AA38" s="89"/>
      <c r="AB38" s="89"/>
      <c r="AC38" s="89"/>
      <c r="AD38" s="89"/>
    </row>
    <row r="39" spans="1:30" ht="15.6" customHeight="1" x14ac:dyDescent="0.45">
      <c r="A39" s="89"/>
      <c r="B39" s="89"/>
      <c r="C39" s="89"/>
      <c r="D39" s="89"/>
      <c r="E39" s="89"/>
      <c r="F39" s="89"/>
      <c r="G39" s="89"/>
      <c r="H39" s="89" t="s">
        <v>135</v>
      </c>
      <c r="I39" s="89"/>
      <c r="J39" s="89"/>
      <c r="K39" s="89"/>
      <c r="L39" s="89" t="s">
        <v>121</v>
      </c>
      <c r="M39" s="89"/>
      <c r="N39" s="89"/>
      <c r="O39" s="89"/>
      <c r="P39" s="89"/>
      <c r="Q39" s="89"/>
      <c r="R39" s="89"/>
      <c r="S39" s="89"/>
      <c r="T39" s="89"/>
      <c r="V39" s="89"/>
      <c r="W39" s="89"/>
      <c r="X39" s="90" t="s">
        <v>110</v>
      </c>
      <c r="Y39" s="89"/>
      <c r="Z39" s="89"/>
      <c r="AA39" s="89"/>
      <c r="AB39" s="89"/>
      <c r="AC39" s="89"/>
      <c r="AD39" s="89"/>
    </row>
    <row r="40" spans="1:30" ht="15.45" customHeight="1" x14ac:dyDescent="0.45">
      <c r="A40" s="89"/>
      <c r="B40" s="89"/>
      <c r="C40" s="89"/>
      <c r="D40" s="89"/>
      <c r="E40" s="89"/>
      <c r="F40" s="89"/>
      <c r="G40" s="89"/>
      <c r="H40" s="89"/>
      <c r="I40" s="89"/>
      <c r="J40" s="89"/>
      <c r="K40" s="89"/>
      <c r="L40" s="89" t="s">
        <v>122</v>
      </c>
      <c r="M40" s="89"/>
      <c r="N40" s="89"/>
      <c r="O40" s="89"/>
      <c r="P40" s="89"/>
      <c r="Q40" s="89"/>
      <c r="R40" s="89"/>
      <c r="S40" s="89"/>
      <c r="T40" s="89"/>
      <c r="V40" s="89"/>
      <c r="W40" s="89"/>
      <c r="X40" s="89"/>
      <c r="Y40" s="89"/>
      <c r="Z40" s="89"/>
      <c r="AA40" s="89"/>
      <c r="AB40" s="89"/>
      <c r="AC40" s="89"/>
      <c r="AD40" s="89"/>
    </row>
    <row r="41" spans="1:30" ht="15.75" customHeight="1" x14ac:dyDescent="0.45">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row>
    <row r="42" spans="1:30" ht="15.75" customHeight="1" x14ac:dyDescent="0.45">
      <c r="A42" s="89"/>
      <c r="B42" s="91" t="s">
        <v>136</v>
      </c>
      <c r="C42" s="89" t="s">
        <v>137</v>
      </c>
      <c r="D42" s="89"/>
      <c r="E42" s="89"/>
      <c r="F42" s="89"/>
      <c r="G42" s="89"/>
      <c r="H42" s="89" t="s">
        <v>138</v>
      </c>
      <c r="I42" s="89"/>
      <c r="J42" s="89"/>
      <c r="K42" s="89"/>
      <c r="L42" s="89"/>
      <c r="M42" s="89"/>
      <c r="N42" s="89"/>
      <c r="O42" s="89"/>
      <c r="P42" s="89"/>
      <c r="Q42" s="89"/>
      <c r="R42" s="89"/>
      <c r="S42" s="89"/>
      <c r="T42" s="89"/>
      <c r="U42" s="89"/>
      <c r="V42" s="89"/>
      <c r="W42" s="89"/>
      <c r="X42" s="89" t="s">
        <v>110</v>
      </c>
      <c r="Y42" s="89"/>
      <c r="Z42" s="89"/>
      <c r="AA42" s="89"/>
      <c r="AB42" s="89"/>
      <c r="AC42" s="89"/>
      <c r="AD42" s="89"/>
    </row>
    <row r="43" spans="1:30" ht="15.75" customHeight="1" x14ac:dyDescent="0.45">
      <c r="A43" s="89"/>
      <c r="B43" s="91"/>
      <c r="C43" s="89"/>
      <c r="D43" s="89"/>
      <c r="E43" s="89"/>
      <c r="F43" s="89"/>
      <c r="G43" s="89"/>
      <c r="H43" s="89" t="s">
        <v>139</v>
      </c>
      <c r="I43" s="89"/>
      <c r="J43" s="89"/>
      <c r="K43" s="89"/>
      <c r="L43" s="89"/>
      <c r="M43" s="89"/>
      <c r="N43" s="89"/>
      <c r="O43" s="89"/>
      <c r="P43" s="89"/>
      <c r="Q43" s="89"/>
      <c r="R43" s="89"/>
      <c r="S43" s="89"/>
      <c r="T43" s="89"/>
      <c r="U43" s="89"/>
      <c r="V43" s="89"/>
      <c r="W43" s="89"/>
      <c r="X43" s="89" t="s">
        <v>110</v>
      </c>
      <c r="Y43" s="89"/>
      <c r="Z43" s="89"/>
      <c r="AA43" s="89"/>
      <c r="AB43" s="89"/>
      <c r="AC43" s="89"/>
      <c r="AD43" s="89"/>
    </row>
    <row r="44" spans="1:30" ht="15.75" customHeight="1" x14ac:dyDescent="0.45">
      <c r="A44" s="89"/>
      <c r="B44" s="89"/>
      <c r="D44" s="89"/>
      <c r="E44" s="89"/>
      <c r="F44" s="89"/>
      <c r="G44" s="89"/>
      <c r="H44" s="89" t="s">
        <v>140</v>
      </c>
      <c r="I44" s="89"/>
      <c r="J44" s="89"/>
      <c r="K44" s="89"/>
      <c r="L44" s="89" t="s">
        <v>141</v>
      </c>
      <c r="M44" s="89"/>
      <c r="N44" s="89"/>
      <c r="O44" s="89"/>
      <c r="P44" s="89"/>
      <c r="Q44" s="89"/>
      <c r="R44" s="89"/>
      <c r="S44" s="89"/>
      <c r="T44" s="89"/>
      <c r="U44" s="89"/>
      <c r="V44" s="89"/>
      <c r="W44" s="89"/>
      <c r="X44" s="90" t="s">
        <v>110</v>
      </c>
      <c r="Y44" s="90"/>
      <c r="Z44" s="90"/>
      <c r="AA44" s="89"/>
      <c r="AB44" s="89"/>
      <c r="AC44" s="89"/>
      <c r="AD44" s="89"/>
    </row>
    <row r="45" spans="1:30" ht="15.75" customHeight="1" x14ac:dyDescent="0.45">
      <c r="A45" s="89"/>
      <c r="B45" s="89"/>
      <c r="D45" s="89"/>
      <c r="E45" s="89"/>
      <c r="F45" s="89"/>
      <c r="G45" s="89"/>
      <c r="H45" s="89"/>
      <c r="I45" s="89"/>
      <c r="J45" s="89"/>
      <c r="K45" s="89"/>
      <c r="L45" s="89" t="s">
        <v>142</v>
      </c>
      <c r="M45" s="89"/>
      <c r="N45" s="89"/>
      <c r="O45" s="89"/>
      <c r="P45" s="89"/>
      <c r="Q45" s="89"/>
      <c r="R45" s="89"/>
      <c r="S45" s="89"/>
      <c r="T45" s="89"/>
      <c r="U45" s="89"/>
      <c r="V45" s="89"/>
      <c r="W45" s="89"/>
      <c r="X45" s="90"/>
      <c r="Y45" s="90"/>
      <c r="Z45" s="90"/>
      <c r="AA45" s="89"/>
      <c r="AB45" s="89"/>
      <c r="AC45" s="89"/>
      <c r="AD45" s="89"/>
    </row>
    <row r="46" spans="1:30" ht="15.75" customHeight="1" x14ac:dyDescent="0.45">
      <c r="A46" s="89"/>
      <c r="B46" s="89"/>
      <c r="C46" s="89"/>
      <c r="D46" s="89"/>
      <c r="E46" s="89"/>
      <c r="F46" s="89"/>
      <c r="G46" s="89"/>
      <c r="H46" s="89" t="s">
        <v>143</v>
      </c>
      <c r="I46" s="89"/>
      <c r="J46" s="89"/>
      <c r="K46" s="89"/>
      <c r="L46" s="89" t="s">
        <v>141</v>
      </c>
      <c r="M46" s="89"/>
      <c r="N46" s="89"/>
      <c r="O46" s="89"/>
      <c r="P46" s="89"/>
      <c r="Q46" s="89"/>
      <c r="R46" s="89"/>
      <c r="S46" s="89"/>
      <c r="T46" s="89"/>
      <c r="U46" s="89"/>
      <c r="V46" s="89"/>
      <c r="W46" s="89"/>
      <c r="X46" s="90" t="s">
        <v>110</v>
      </c>
      <c r="Y46" s="90"/>
      <c r="Z46" s="90"/>
      <c r="AA46" s="89"/>
      <c r="AB46" s="89"/>
      <c r="AC46" s="89"/>
      <c r="AD46" s="89"/>
    </row>
    <row r="47" spans="1:30" ht="15.75" customHeight="1" x14ac:dyDescent="0.45">
      <c r="A47" s="89"/>
      <c r="B47" s="89"/>
      <c r="C47" s="89"/>
      <c r="D47" s="89"/>
      <c r="E47" s="89"/>
      <c r="F47" s="89"/>
      <c r="G47" s="89"/>
      <c r="H47" s="89"/>
      <c r="I47" s="89"/>
      <c r="J47" s="89"/>
      <c r="K47" s="89"/>
      <c r="L47" s="89" t="s">
        <v>142</v>
      </c>
      <c r="M47" s="89"/>
      <c r="N47" s="89"/>
      <c r="O47" s="89"/>
      <c r="P47" s="89"/>
      <c r="Q47" s="89"/>
      <c r="R47" s="89"/>
      <c r="S47" s="89"/>
      <c r="T47" s="89"/>
      <c r="U47" s="89"/>
      <c r="V47" s="89"/>
      <c r="W47" s="89"/>
      <c r="X47" s="90"/>
      <c r="Y47" s="90"/>
      <c r="Z47" s="90"/>
      <c r="AA47" s="89"/>
      <c r="AB47" s="89"/>
      <c r="AC47" s="89"/>
      <c r="AD47" s="89"/>
    </row>
    <row r="48" spans="1:30" ht="15.6" customHeight="1" x14ac:dyDescent="0.45">
      <c r="A48" s="89"/>
      <c r="B48" s="89"/>
      <c r="C48" s="136"/>
      <c r="D48" s="89"/>
      <c r="E48" s="89"/>
      <c r="F48" s="89"/>
      <c r="G48" s="89"/>
      <c r="H48" s="89"/>
      <c r="I48" s="89"/>
      <c r="J48" s="89"/>
      <c r="K48" s="89"/>
      <c r="L48" s="89"/>
      <c r="M48" s="89"/>
      <c r="N48" s="89"/>
      <c r="O48" s="89"/>
      <c r="P48" s="89"/>
      <c r="Q48" s="89"/>
      <c r="R48" s="89"/>
      <c r="S48" s="89"/>
      <c r="T48" s="89"/>
      <c r="U48" s="89"/>
      <c r="V48" s="89"/>
      <c r="W48" s="89"/>
      <c r="X48" s="89"/>
      <c r="Y48" s="89"/>
      <c r="Z48" s="90"/>
      <c r="AA48" s="89"/>
      <c r="AB48" s="89"/>
      <c r="AC48" s="89"/>
      <c r="AD48" s="89"/>
    </row>
    <row r="49" spans="1:38" ht="15.6" customHeight="1" x14ac:dyDescent="0.45">
      <c r="A49" s="89"/>
      <c r="B49" s="91" t="s">
        <v>144</v>
      </c>
      <c r="C49" s="136" t="s">
        <v>145</v>
      </c>
      <c r="D49" s="89"/>
      <c r="E49" s="89"/>
      <c r="F49" s="89"/>
      <c r="G49" s="89"/>
      <c r="H49" s="89" t="s">
        <v>146</v>
      </c>
      <c r="I49" s="89"/>
      <c r="J49" s="89"/>
      <c r="K49" s="89"/>
      <c r="L49" s="89"/>
      <c r="M49" s="89"/>
      <c r="N49" s="89"/>
      <c r="O49" s="89"/>
      <c r="P49" s="89"/>
      <c r="Q49" s="89"/>
      <c r="R49" s="89"/>
      <c r="S49" s="89"/>
      <c r="T49" s="89"/>
      <c r="U49" s="89"/>
      <c r="V49" s="89"/>
      <c r="W49" s="89"/>
      <c r="X49" s="89" t="s">
        <v>110</v>
      </c>
      <c r="Y49" s="89"/>
      <c r="Z49" s="89"/>
      <c r="AA49" s="89"/>
      <c r="AB49" s="89"/>
      <c r="AC49" s="89"/>
      <c r="AD49" s="89"/>
    </row>
    <row r="50" spans="1:38" ht="15.6" customHeight="1" x14ac:dyDescent="0.45">
      <c r="A50" s="89"/>
      <c r="B50" s="89"/>
      <c r="C50" s="137" t="s">
        <v>147</v>
      </c>
      <c r="D50" s="89"/>
      <c r="E50" s="89"/>
      <c r="F50" s="89"/>
      <c r="G50" s="89"/>
      <c r="H50" s="89" t="s">
        <v>148</v>
      </c>
      <c r="I50" s="89"/>
      <c r="J50" s="89"/>
      <c r="K50" s="89"/>
      <c r="L50" s="89" t="s">
        <v>141</v>
      </c>
      <c r="M50" s="89"/>
      <c r="N50" s="89"/>
      <c r="O50" s="89"/>
      <c r="P50" s="89"/>
      <c r="Q50" s="89"/>
      <c r="R50" s="89"/>
      <c r="S50" s="89"/>
      <c r="T50" s="89"/>
      <c r="U50" s="89"/>
      <c r="V50" s="89"/>
      <c r="W50" s="89"/>
      <c r="X50" s="90" t="s">
        <v>110</v>
      </c>
      <c r="Y50" s="90"/>
      <c r="Z50" s="90"/>
      <c r="AA50" s="89"/>
      <c r="AB50" s="89"/>
      <c r="AC50" s="89"/>
      <c r="AD50" s="89"/>
    </row>
    <row r="51" spans="1:38" ht="15.6" customHeight="1" x14ac:dyDescent="0.45">
      <c r="A51" s="89"/>
      <c r="B51" s="89"/>
      <c r="C51" s="136" t="s">
        <v>149</v>
      </c>
      <c r="D51" s="89"/>
      <c r="E51" s="89"/>
      <c r="F51" s="89"/>
      <c r="G51" s="89"/>
      <c r="H51" s="89"/>
      <c r="I51" s="89"/>
      <c r="J51" s="89"/>
      <c r="K51" s="89"/>
      <c r="L51" s="89" t="s">
        <v>142</v>
      </c>
      <c r="M51" s="89"/>
      <c r="N51" s="89"/>
      <c r="O51" s="89"/>
      <c r="P51" s="89"/>
      <c r="Q51" s="89"/>
      <c r="R51" s="89"/>
      <c r="S51" s="89"/>
      <c r="T51" s="89"/>
      <c r="U51" s="89"/>
      <c r="V51" s="89"/>
      <c r="W51" s="89"/>
      <c r="X51" s="90"/>
      <c r="Y51" s="90"/>
      <c r="Z51" s="90"/>
      <c r="AA51" s="89"/>
      <c r="AB51" s="89"/>
      <c r="AC51" s="89"/>
      <c r="AD51" s="89"/>
    </row>
    <row r="52" spans="1:38" ht="15.6" customHeight="1" x14ac:dyDescent="0.45">
      <c r="A52" s="89"/>
      <c r="B52" s="89"/>
      <c r="C52" s="89"/>
      <c r="D52" s="89"/>
      <c r="E52" s="89"/>
      <c r="F52" s="89"/>
      <c r="G52" s="89"/>
      <c r="H52" s="89" t="s">
        <v>150</v>
      </c>
      <c r="I52" s="89"/>
      <c r="J52" s="89"/>
      <c r="K52" s="89"/>
      <c r="L52" s="89" t="s">
        <v>141</v>
      </c>
      <c r="M52" s="89"/>
      <c r="N52" s="89"/>
      <c r="O52" s="89"/>
      <c r="P52" s="89"/>
      <c r="Q52" s="89"/>
      <c r="R52" s="89"/>
      <c r="S52" s="89"/>
      <c r="T52" s="89"/>
      <c r="U52" s="89"/>
      <c r="V52" s="89"/>
      <c r="W52" s="89"/>
      <c r="X52" s="90" t="s">
        <v>110</v>
      </c>
      <c r="Y52" s="90"/>
      <c r="Z52" s="90"/>
      <c r="AA52" s="89"/>
      <c r="AB52" s="89"/>
      <c r="AC52" s="89"/>
      <c r="AD52" s="89"/>
    </row>
    <row r="53" spans="1:38" ht="15.6" customHeight="1" x14ac:dyDescent="0.45">
      <c r="A53" s="89"/>
      <c r="B53" s="89"/>
      <c r="C53" s="89"/>
      <c r="D53" s="89"/>
      <c r="E53" s="89"/>
      <c r="F53" s="89"/>
      <c r="G53" s="89"/>
      <c r="H53" s="89"/>
      <c r="I53" s="89"/>
      <c r="J53" s="89"/>
      <c r="K53" s="89"/>
      <c r="L53" s="89" t="s">
        <v>142</v>
      </c>
      <c r="M53" s="89"/>
      <c r="N53" s="89"/>
      <c r="O53" s="89"/>
      <c r="P53" s="89"/>
      <c r="Q53" s="89"/>
      <c r="R53" s="89"/>
      <c r="S53" s="89"/>
      <c r="T53" s="89"/>
      <c r="U53" s="89"/>
      <c r="V53" s="89"/>
      <c r="W53" s="89"/>
      <c r="X53" s="90"/>
      <c r="Y53" s="90"/>
      <c r="Z53" s="90"/>
      <c r="AA53" s="89"/>
      <c r="AB53" s="89"/>
      <c r="AC53" s="89"/>
      <c r="AD53" s="89"/>
    </row>
    <row r="54" spans="1:38" ht="15.6" customHeight="1" x14ac:dyDescent="0.45">
      <c r="A54" s="89"/>
      <c r="B54" s="89"/>
      <c r="C54" s="89"/>
      <c r="D54" s="89"/>
      <c r="E54" s="89"/>
      <c r="F54" s="89"/>
      <c r="G54" s="89"/>
      <c r="H54" s="89"/>
      <c r="I54" s="89"/>
      <c r="J54" s="89"/>
      <c r="K54" s="89"/>
      <c r="L54" s="89"/>
      <c r="M54" s="89"/>
      <c r="N54" s="89"/>
      <c r="O54" s="89"/>
      <c r="P54" s="89"/>
      <c r="Q54" s="89"/>
      <c r="R54" s="89"/>
      <c r="S54" s="89"/>
      <c r="T54" s="89"/>
      <c r="U54" s="89"/>
      <c r="V54" s="89"/>
      <c r="W54" s="89"/>
      <c r="X54" s="90"/>
      <c r="Y54" s="90"/>
      <c r="Z54" s="90"/>
      <c r="AA54" s="89"/>
      <c r="AB54" s="89"/>
      <c r="AC54" s="89"/>
      <c r="AD54" s="89"/>
    </row>
    <row r="55" spans="1:38" ht="15.6" customHeight="1" x14ac:dyDescent="0.45">
      <c r="A55" s="89"/>
      <c r="B55" s="91" t="s">
        <v>151</v>
      </c>
      <c r="C55" s="89" t="s">
        <v>152</v>
      </c>
      <c r="D55" s="89"/>
      <c r="E55" s="89"/>
      <c r="F55" s="89"/>
      <c r="G55" s="89"/>
      <c r="H55" s="89" t="s">
        <v>153</v>
      </c>
      <c r="I55" s="89"/>
      <c r="J55" s="89"/>
      <c r="K55" s="89"/>
      <c r="L55" s="89" t="s">
        <v>141</v>
      </c>
      <c r="M55" s="89"/>
      <c r="N55" s="89"/>
      <c r="O55" s="89"/>
      <c r="P55" s="89"/>
      <c r="Q55" s="89"/>
      <c r="R55" s="89"/>
      <c r="S55" s="89"/>
      <c r="T55" s="89"/>
      <c r="U55" s="89"/>
      <c r="V55" s="90"/>
      <c r="W55" s="90"/>
      <c r="X55" s="89" t="s">
        <v>127</v>
      </c>
      <c r="Y55" s="90"/>
      <c r="Z55" s="90"/>
      <c r="AA55" s="89"/>
      <c r="AB55" s="89"/>
      <c r="AC55" s="89"/>
      <c r="AD55" s="89"/>
    </row>
    <row r="56" spans="1:38" ht="15.6" customHeight="1" x14ac:dyDescent="0.45">
      <c r="A56" s="89"/>
      <c r="B56" s="89"/>
      <c r="C56" s="89"/>
      <c r="D56" s="89"/>
      <c r="E56" s="89"/>
      <c r="F56" s="89"/>
      <c r="G56" s="89"/>
      <c r="I56" s="89"/>
      <c r="J56" s="89"/>
      <c r="K56" s="89"/>
      <c r="L56" s="89" t="s">
        <v>142</v>
      </c>
      <c r="M56" s="89"/>
      <c r="N56" s="89"/>
      <c r="O56" s="89"/>
      <c r="P56" s="89"/>
      <c r="Q56" s="89"/>
      <c r="R56" s="89"/>
      <c r="S56" s="89"/>
      <c r="T56" s="89"/>
      <c r="U56" s="89"/>
      <c r="V56" s="90"/>
      <c r="W56" s="90"/>
      <c r="X56" s="90"/>
      <c r="Y56" s="90"/>
      <c r="Z56" s="90"/>
      <c r="AA56" s="89"/>
      <c r="AB56" s="89"/>
      <c r="AC56" s="89"/>
      <c r="AD56" s="89"/>
    </row>
    <row r="57" spans="1:38" ht="15.6" customHeight="1" x14ac:dyDescent="0.45">
      <c r="A57" s="89"/>
      <c r="B57" s="89"/>
      <c r="C57" s="89"/>
      <c r="D57" s="89"/>
      <c r="E57" s="89"/>
      <c r="F57" s="89"/>
      <c r="G57" s="89"/>
      <c r="H57" s="89" t="s">
        <v>154</v>
      </c>
      <c r="I57" s="89"/>
      <c r="J57" s="89"/>
      <c r="K57" s="89"/>
      <c r="L57" s="89" t="s">
        <v>141</v>
      </c>
      <c r="M57" s="89"/>
      <c r="N57" s="89"/>
      <c r="O57" s="89"/>
      <c r="P57" s="89"/>
      <c r="Q57" s="89"/>
      <c r="R57" s="89"/>
      <c r="S57" s="89"/>
      <c r="T57" s="89"/>
      <c r="U57" s="89"/>
      <c r="V57" s="90"/>
      <c r="W57" s="90"/>
      <c r="X57" s="89" t="s">
        <v>127</v>
      </c>
      <c r="Y57" s="90"/>
      <c r="Z57" s="90"/>
      <c r="AA57" s="89"/>
      <c r="AB57" s="89"/>
      <c r="AC57" s="89"/>
      <c r="AD57" s="89"/>
    </row>
    <row r="58" spans="1:38" ht="15.6" customHeight="1" x14ac:dyDescent="0.45">
      <c r="A58" s="89"/>
      <c r="B58" s="89"/>
      <c r="C58" s="89"/>
      <c r="D58" s="89"/>
      <c r="E58" s="89"/>
      <c r="F58" s="89"/>
      <c r="G58" s="89"/>
      <c r="I58" s="89"/>
      <c r="J58" s="89"/>
      <c r="K58" s="89"/>
      <c r="L58" s="89" t="s">
        <v>142</v>
      </c>
      <c r="M58" s="89"/>
      <c r="N58" s="89"/>
      <c r="O58" s="89"/>
      <c r="P58" s="89"/>
      <c r="Q58" s="89"/>
      <c r="R58" s="89"/>
      <c r="S58" s="89"/>
      <c r="T58" s="89"/>
      <c r="U58" s="89"/>
      <c r="V58" s="90"/>
      <c r="W58" s="90"/>
      <c r="X58" s="90"/>
      <c r="Y58" s="90"/>
      <c r="Z58" s="90"/>
      <c r="AA58" s="89"/>
      <c r="AB58" s="89"/>
      <c r="AC58" s="89"/>
      <c r="AD58" s="89"/>
    </row>
    <row r="59" spans="1:38" ht="15.6" customHeight="1" x14ac:dyDescent="0.45">
      <c r="A59" s="89"/>
      <c r="B59" s="91"/>
      <c r="C59" s="89"/>
      <c r="D59" s="89"/>
      <c r="E59" s="89"/>
      <c r="F59" s="89"/>
      <c r="G59" s="89"/>
      <c r="I59" s="89"/>
      <c r="J59" s="89"/>
      <c r="K59" s="89"/>
      <c r="L59" s="89"/>
      <c r="M59" s="89"/>
      <c r="N59" s="89"/>
      <c r="O59" s="89"/>
      <c r="P59" s="89"/>
      <c r="Q59" s="89"/>
      <c r="R59" s="89"/>
      <c r="S59" s="89"/>
      <c r="T59" s="89"/>
      <c r="U59" s="89"/>
      <c r="V59" s="89"/>
      <c r="W59" s="89"/>
      <c r="X59" s="90"/>
      <c r="Y59" s="90"/>
      <c r="Z59" s="90"/>
      <c r="AA59" s="89"/>
      <c r="AB59" s="89"/>
      <c r="AC59" s="89"/>
      <c r="AD59" s="89"/>
    </row>
    <row r="60" spans="1:38" ht="15.75" customHeight="1" x14ac:dyDescent="0.45">
      <c r="A60" s="210" t="s">
        <v>155</v>
      </c>
      <c r="B60" s="210"/>
      <c r="C60" s="210"/>
      <c r="D60" s="210"/>
      <c r="E60" s="210"/>
      <c r="F60" s="210"/>
      <c r="G60" s="210"/>
      <c r="H60" s="210"/>
      <c r="I60" s="210"/>
      <c r="J60" s="210"/>
      <c r="K60" s="210"/>
      <c r="L60" s="210"/>
      <c r="M60" s="210"/>
      <c r="N60" s="210"/>
      <c r="O60" s="210"/>
      <c r="P60" s="210"/>
      <c r="Q60" s="210"/>
      <c r="R60" s="210"/>
      <c r="S60" s="210"/>
      <c r="T60" s="210"/>
      <c r="U60" s="210"/>
      <c r="V60" s="210"/>
      <c r="W60" s="210"/>
      <c r="X60" s="210"/>
      <c r="Y60" s="210"/>
      <c r="Z60" s="210"/>
      <c r="AA60" s="210"/>
      <c r="AB60" s="210"/>
      <c r="AC60" s="211" t="s">
        <v>100</v>
      </c>
      <c r="AD60" s="212"/>
    </row>
    <row r="61" spans="1:38" ht="15.75" customHeight="1" x14ac:dyDescent="0.45">
      <c r="A61" s="210"/>
      <c r="B61" s="210"/>
      <c r="C61" s="210"/>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1"/>
      <c r="AD61" s="212"/>
    </row>
    <row r="62" spans="1:38" ht="15.75" customHeight="1" x14ac:dyDescent="0.45">
      <c r="A62" s="210"/>
      <c r="B62" s="210"/>
      <c r="C62" s="210"/>
      <c r="D62" s="210"/>
      <c r="E62" s="210"/>
      <c r="F62" s="210"/>
      <c r="G62" s="210"/>
      <c r="H62" s="210"/>
      <c r="I62" s="210"/>
      <c r="J62" s="210"/>
      <c r="K62" s="210"/>
      <c r="L62" s="210"/>
      <c r="M62" s="210"/>
      <c r="N62" s="210"/>
      <c r="O62" s="210"/>
      <c r="P62" s="210"/>
      <c r="Q62" s="210"/>
      <c r="R62" s="210"/>
      <c r="S62" s="210"/>
      <c r="T62" s="210"/>
      <c r="U62" s="210"/>
      <c r="V62" s="210"/>
      <c r="W62" s="210"/>
      <c r="X62" s="210"/>
      <c r="Y62" s="210"/>
      <c r="Z62" s="210"/>
      <c r="AA62" s="210"/>
      <c r="AB62" s="210"/>
      <c r="AC62" s="213"/>
      <c r="AD62" s="212"/>
    </row>
    <row r="63" spans="1:38" ht="15.75" customHeight="1" x14ac:dyDescent="0.45">
      <c r="A63" s="210"/>
      <c r="B63" s="210"/>
      <c r="C63" s="210"/>
      <c r="D63" s="210"/>
      <c r="E63" s="210"/>
      <c r="F63" s="210"/>
      <c r="G63" s="210"/>
      <c r="H63" s="210"/>
      <c r="I63" s="210"/>
      <c r="J63" s="210"/>
      <c r="K63" s="210"/>
      <c r="L63" s="210"/>
      <c r="M63" s="210"/>
      <c r="N63" s="210"/>
      <c r="O63" s="210"/>
      <c r="P63" s="210"/>
      <c r="Q63" s="210"/>
      <c r="R63" s="210"/>
      <c r="S63" s="210"/>
      <c r="T63" s="210"/>
      <c r="U63" s="210"/>
      <c r="V63" s="210"/>
      <c r="W63" s="210"/>
      <c r="X63" s="210"/>
      <c r="Y63" s="210"/>
      <c r="Z63" s="210"/>
      <c r="AA63" s="210"/>
      <c r="AB63" s="210"/>
      <c r="AC63" s="213"/>
      <c r="AD63" s="212"/>
    </row>
    <row r="64" spans="1:38" ht="15.75" customHeight="1" x14ac:dyDescent="0.45">
      <c r="A64" s="89"/>
      <c r="B64" s="89"/>
      <c r="C64" s="89"/>
      <c r="D64" s="89"/>
      <c r="E64" s="89"/>
      <c r="F64" s="89"/>
      <c r="G64" s="89"/>
      <c r="H64" s="89"/>
      <c r="I64" s="89"/>
      <c r="J64" s="89"/>
      <c r="K64" s="89"/>
      <c r="L64" s="89"/>
      <c r="M64" s="89"/>
      <c r="N64" s="89"/>
      <c r="O64" s="89"/>
      <c r="P64" s="89"/>
      <c r="Q64" s="89"/>
      <c r="R64" s="89"/>
      <c r="S64" s="89"/>
      <c r="T64" s="89"/>
      <c r="U64" s="89"/>
      <c r="V64" s="90"/>
      <c r="W64" s="90"/>
      <c r="X64" s="90"/>
      <c r="Y64" s="90"/>
      <c r="Z64" s="90"/>
      <c r="AA64" s="89"/>
      <c r="AB64" s="89"/>
      <c r="AC64" s="89"/>
      <c r="AD64" s="89"/>
      <c r="AE64" s="74"/>
      <c r="AF64" s="74"/>
      <c r="AG64" s="74"/>
      <c r="AH64" s="74"/>
      <c r="AI64" s="74"/>
      <c r="AJ64" s="74"/>
      <c r="AK64" s="74"/>
      <c r="AL64" s="74"/>
    </row>
    <row r="65" spans="1:38" ht="15.75" customHeight="1" x14ac:dyDescent="0.45">
      <c r="A65" s="89"/>
      <c r="B65" s="91" t="s">
        <v>156</v>
      </c>
      <c r="C65" s="89" t="s">
        <v>157</v>
      </c>
      <c r="D65" s="89"/>
      <c r="E65" s="89"/>
      <c r="F65" s="89"/>
      <c r="G65" s="89"/>
      <c r="H65" s="89" t="s">
        <v>158</v>
      </c>
      <c r="I65" s="89"/>
      <c r="J65" s="89"/>
      <c r="K65" s="89"/>
      <c r="L65" s="89"/>
      <c r="M65" s="89"/>
      <c r="N65" s="89"/>
      <c r="O65" s="89"/>
      <c r="P65" s="89"/>
      <c r="Q65" s="89"/>
      <c r="R65" s="89"/>
      <c r="S65" s="89"/>
      <c r="T65" s="89"/>
      <c r="U65" s="89"/>
      <c r="V65" s="89"/>
      <c r="W65" s="89"/>
      <c r="X65" s="89" t="s">
        <v>127</v>
      </c>
      <c r="Y65" s="89"/>
      <c r="Z65" s="89"/>
      <c r="AA65" s="89"/>
      <c r="AB65" s="89"/>
      <c r="AC65" s="89"/>
      <c r="AD65" s="89"/>
      <c r="AE65" s="74"/>
      <c r="AF65" s="74"/>
      <c r="AG65" s="74"/>
      <c r="AH65" s="74"/>
      <c r="AI65" s="74"/>
      <c r="AJ65" s="74"/>
      <c r="AK65" s="74"/>
      <c r="AL65" s="74"/>
    </row>
    <row r="66" spans="1:38" ht="15.75" customHeight="1" x14ac:dyDescent="0.45">
      <c r="A66" s="89"/>
      <c r="B66" s="89"/>
      <c r="C66" s="89"/>
      <c r="D66" s="89"/>
      <c r="E66" s="89"/>
      <c r="F66" s="89"/>
      <c r="G66" s="89"/>
      <c r="H66" s="89" t="s">
        <v>159</v>
      </c>
      <c r="I66" s="89"/>
      <c r="J66" s="89"/>
      <c r="K66" s="89"/>
      <c r="L66" s="89" t="s">
        <v>141</v>
      </c>
      <c r="M66" s="89"/>
      <c r="N66" s="89"/>
      <c r="O66" s="89"/>
      <c r="P66" s="89"/>
      <c r="Q66" s="89"/>
      <c r="R66" s="89"/>
      <c r="S66" s="89"/>
      <c r="T66" s="89"/>
      <c r="U66" s="89"/>
      <c r="V66" s="89"/>
      <c r="W66" s="89"/>
      <c r="X66" s="89" t="s">
        <v>127</v>
      </c>
      <c r="Y66" s="90"/>
      <c r="Z66" s="90"/>
      <c r="AA66" s="89"/>
      <c r="AB66" s="89"/>
      <c r="AC66" s="89"/>
      <c r="AD66" s="89"/>
      <c r="AE66" s="74"/>
      <c r="AF66" s="74"/>
      <c r="AG66" s="74"/>
      <c r="AH66" s="74"/>
      <c r="AI66" s="74"/>
      <c r="AJ66" s="74"/>
      <c r="AK66" s="74"/>
      <c r="AL66" s="74"/>
    </row>
    <row r="67" spans="1:38" ht="15.75" customHeight="1" x14ac:dyDescent="0.45">
      <c r="A67" s="89"/>
      <c r="B67" s="89"/>
      <c r="C67" s="89"/>
      <c r="D67" s="89"/>
      <c r="E67" s="89"/>
      <c r="F67" s="89"/>
      <c r="G67" s="89"/>
      <c r="H67" s="89"/>
      <c r="I67" s="89"/>
      <c r="J67" s="89"/>
      <c r="K67" s="89"/>
      <c r="L67" s="89" t="s">
        <v>142</v>
      </c>
      <c r="M67" s="89"/>
      <c r="N67" s="89"/>
      <c r="O67" s="89"/>
      <c r="P67" s="89"/>
      <c r="Q67" s="89"/>
      <c r="R67" s="89"/>
      <c r="S67" s="89"/>
      <c r="T67" s="89"/>
      <c r="U67" s="89"/>
      <c r="V67" s="89"/>
      <c r="W67" s="89"/>
      <c r="X67" s="90"/>
      <c r="Y67" s="90"/>
      <c r="Z67" s="90"/>
      <c r="AA67" s="89"/>
      <c r="AB67" s="89"/>
      <c r="AC67" s="89"/>
      <c r="AD67" s="89"/>
      <c r="AE67" s="74"/>
      <c r="AF67" s="74"/>
      <c r="AG67" s="74"/>
      <c r="AH67" s="74"/>
      <c r="AI67" s="74"/>
      <c r="AJ67" s="74"/>
      <c r="AK67" s="74"/>
      <c r="AL67" s="74"/>
    </row>
    <row r="68" spans="1:38" ht="15.75" customHeight="1" x14ac:dyDescent="0.45">
      <c r="A68" s="89"/>
      <c r="B68" s="89"/>
      <c r="C68" s="89"/>
      <c r="D68" s="89"/>
      <c r="E68" s="89"/>
      <c r="F68" s="89"/>
      <c r="G68" s="89"/>
      <c r="H68" s="89" t="s">
        <v>160</v>
      </c>
      <c r="I68" s="89"/>
      <c r="J68" s="89"/>
      <c r="K68" s="89"/>
      <c r="L68" s="89" t="s">
        <v>141</v>
      </c>
      <c r="M68" s="89"/>
      <c r="N68" s="89"/>
      <c r="O68" s="89"/>
      <c r="P68" s="89"/>
      <c r="Q68" s="89"/>
      <c r="R68" s="89"/>
      <c r="S68" s="89"/>
      <c r="T68" s="89"/>
      <c r="U68" s="89"/>
      <c r="V68" s="89"/>
      <c r="W68" s="89"/>
      <c r="X68" s="89" t="s">
        <v>127</v>
      </c>
      <c r="Y68" s="90"/>
      <c r="Z68" s="90"/>
      <c r="AA68" s="89"/>
      <c r="AB68" s="89"/>
      <c r="AC68" s="89"/>
      <c r="AD68" s="89"/>
      <c r="AE68" s="74"/>
      <c r="AF68" s="74"/>
      <c r="AG68" s="74"/>
      <c r="AH68" s="74"/>
      <c r="AI68" s="74"/>
      <c r="AJ68" s="74"/>
      <c r="AK68" s="74"/>
      <c r="AL68" s="74"/>
    </row>
    <row r="69" spans="1:38" ht="15.75" customHeight="1" x14ac:dyDescent="0.45">
      <c r="A69" s="89"/>
      <c r="B69" s="89"/>
      <c r="C69" s="89"/>
      <c r="D69" s="89"/>
      <c r="E69" s="89"/>
      <c r="F69" s="89"/>
      <c r="G69" s="89"/>
      <c r="H69" s="89"/>
      <c r="I69" s="89"/>
      <c r="J69" s="89"/>
      <c r="K69" s="89"/>
      <c r="L69" s="89" t="s">
        <v>142</v>
      </c>
      <c r="M69" s="89"/>
      <c r="N69" s="89"/>
      <c r="O69" s="89"/>
      <c r="P69" s="89"/>
      <c r="Q69" s="89"/>
      <c r="R69" s="89"/>
      <c r="S69" s="89"/>
      <c r="T69" s="89"/>
      <c r="U69" s="89"/>
      <c r="V69" s="89"/>
      <c r="W69" s="89"/>
      <c r="X69" s="90"/>
      <c r="Y69" s="90"/>
      <c r="Z69" s="90"/>
      <c r="AA69" s="89"/>
      <c r="AB69" s="89"/>
      <c r="AC69" s="89"/>
      <c r="AD69" s="89"/>
      <c r="AE69" s="74"/>
      <c r="AF69" s="74"/>
      <c r="AG69" s="74"/>
      <c r="AH69" s="74"/>
      <c r="AI69" s="74"/>
      <c r="AJ69" s="74"/>
      <c r="AK69" s="74"/>
      <c r="AL69" s="74"/>
    </row>
    <row r="70" spans="1:38" ht="15.75" customHeight="1" x14ac:dyDescent="0.45">
      <c r="A70" s="89"/>
      <c r="I70" s="89"/>
      <c r="J70" s="89"/>
      <c r="K70" s="89"/>
      <c r="L70" s="89"/>
      <c r="M70" s="89"/>
      <c r="N70" s="89"/>
      <c r="O70" s="89"/>
      <c r="P70" s="89"/>
      <c r="Q70" s="89"/>
      <c r="R70" s="89"/>
      <c r="S70" s="89"/>
      <c r="T70" s="89"/>
      <c r="U70" s="89"/>
      <c r="V70" s="90"/>
      <c r="W70" s="90"/>
      <c r="X70" s="90"/>
      <c r="Y70" s="90"/>
      <c r="Z70" s="90"/>
      <c r="AA70" s="89"/>
      <c r="AB70" s="89"/>
      <c r="AC70" s="89"/>
      <c r="AD70" s="89"/>
      <c r="AE70" s="74"/>
      <c r="AF70" s="74"/>
      <c r="AG70" s="74"/>
      <c r="AH70" s="74"/>
      <c r="AI70" s="74"/>
      <c r="AJ70" s="74"/>
      <c r="AK70" s="74"/>
      <c r="AL70" s="74"/>
    </row>
    <row r="71" spans="1:38" ht="15.75" customHeight="1" x14ac:dyDescent="0.45">
      <c r="A71" s="89"/>
      <c r="B71" s="91" t="s">
        <v>161</v>
      </c>
      <c r="C71" s="89" t="s">
        <v>162</v>
      </c>
      <c r="D71" s="89"/>
      <c r="E71" s="89"/>
      <c r="F71" s="89"/>
      <c r="G71" s="89"/>
      <c r="H71" s="89" t="s">
        <v>163</v>
      </c>
      <c r="I71" s="89"/>
      <c r="J71" s="89"/>
      <c r="K71" s="89"/>
      <c r="L71" s="89"/>
      <c r="M71" s="89"/>
      <c r="N71" s="89"/>
      <c r="O71" s="89"/>
      <c r="P71" s="89"/>
      <c r="Q71" s="89"/>
      <c r="R71" s="89"/>
      <c r="S71" s="89"/>
      <c r="T71" s="89"/>
      <c r="U71" s="89"/>
      <c r="V71" s="90"/>
      <c r="W71" s="90"/>
      <c r="X71" s="90" t="s">
        <v>110</v>
      </c>
      <c r="Y71" s="90"/>
      <c r="Z71" s="90"/>
      <c r="AA71" s="89"/>
      <c r="AB71" s="89"/>
      <c r="AC71" s="89"/>
      <c r="AD71" s="89"/>
      <c r="AE71" s="74"/>
      <c r="AF71" s="74"/>
      <c r="AG71" s="74"/>
      <c r="AH71" s="74"/>
      <c r="AI71" s="74"/>
      <c r="AJ71" s="74"/>
      <c r="AK71" s="74"/>
      <c r="AL71" s="74"/>
    </row>
    <row r="72" spans="1:38" ht="15.75" customHeight="1" x14ac:dyDescent="0.45">
      <c r="A72" s="89"/>
      <c r="B72" s="91"/>
      <c r="C72" s="89"/>
      <c r="D72" s="89"/>
      <c r="E72" s="89"/>
      <c r="F72" s="89"/>
      <c r="G72" s="89"/>
      <c r="H72" s="89"/>
      <c r="I72" s="89"/>
      <c r="J72" s="89"/>
      <c r="K72" s="89"/>
      <c r="L72" s="89"/>
      <c r="M72" s="89"/>
      <c r="N72" s="89"/>
      <c r="O72" s="89"/>
      <c r="P72" s="89"/>
      <c r="Q72" s="89"/>
      <c r="R72" s="89"/>
      <c r="S72" s="89"/>
      <c r="T72" s="89"/>
      <c r="U72" s="89"/>
      <c r="V72" s="90"/>
      <c r="W72" s="90"/>
      <c r="X72" s="90"/>
      <c r="Y72" s="90"/>
      <c r="Z72" s="90"/>
      <c r="AA72" s="89"/>
      <c r="AB72" s="89"/>
      <c r="AC72" s="89"/>
      <c r="AD72" s="89"/>
      <c r="AE72" s="74"/>
      <c r="AF72" s="74"/>
      <c r="AG72" s="74"/>
      <c r="AH72" s="74"/>
      <c r="AI72" s="74"/>
      <c r="AJ72" s="74"/>
      <c r="AK72" s="74"/>
      <c r="AL72" s="74"/>
    </row>
    <row r="73" spans="1:38" ht="19.2" x14ac:dyDescent="0.45">
      <c r="A73" s="89"/>
      <c r="B73" s="214" t="s">
        <v>164</v>
      </c>
      <c r="C73" s="214"/>
      <c r="D73" s="214"/>
      <c r="E73" s="214"/>
      <c r="F73" s="214"/>
      <c r="G73" s="214"/>
      <c r="H73" s="214"/>
      <c r="I73" s="214"/>
      <c r="J73" s="214"/>
      <c r="K73" s="214"/>
      <c r="L73" s="89"/>
      <c r="M73" s="89"/>
      <c r="N73" s="89"/>
      <c r="O73" s="89"/>
      <c r="P73" s="89"/>
      <c r="Q73" s="89"/>
      <c r="R73" s="89"/>
      <c r="S73" s="89"/>
      <c r="T73" s="89"/>
      <c r="U73" s="89"/>
      <c r="V73" s="89"/>
      <c r="W73" s="89"/>
      <c r="X73" s="89"/>
      <c r="Y73" s="89"/>
      <c r="Z73" s="89"/>
      <c r="AA73" s="89"/>
      <c r="AB73" s="89"/>
      <c r="AC73" s="89"/>
      <c r="AD73" s="89"/>
    </row>
    <row r="74" spans="1:38" ht="19.2" x14ac:dyDescent="0.45">
      <c r="A74" s="89"/>
      <c r="B74" s="214"/>
      <c r="C74" s="214"/>
      <c r="D74" s="214"/>
      <c r="E74" s="214"/>
      <c r="F74" s="214"/>
      <c r="G74" s="214"/>
      <c r="H74" s="214"/>
      <c r="I74" s="214"/>
      <c r="J74" s="214"/>
      <c r="K74" s="214"/>
      <c r="L74" s="89"/>
      <c r="M74" s="89"/>
      <c r="N74" s="89"/>
      <c r="T74" s="89"/>
      <c r="U74" s="89"/>
      <c r="V74" s="89"/>
      <c r="W74" s="89"/>
      <c r="X74" s="89"/>
      <c r="Y74" s="89"/>
      <c r="Z74" s="89"/>
      <c r="AA74" s="89"/>
      <c r="AB74" s="89"/>
      <c r="AC74" s="89"/>
      <c r="AD74" s="89"/>
    </row>
    <row r="75" spans="1:38" ht="19.2" x14ac:dyDescent="0.45">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row>
    <row r="76" spans="1:38" ht="19.2" customHeight="1" x14ac:dyDescent="0.45">
      <c r="A76" s="89"/>
      <c r="B76" s="89"/>
      <c r="C76" s="203" t="s">
        <v>165</v>
      </c>
      <c r="D76" s="203"/>
      <c r="E76" s="203"/>
      <c r="F76" s="203"/>
      <c r="G76" s="203" t="s">
        <v>166</v>
      </c>
      <c r="H76" s="203"/>
      <c r="I76" s="203"/>
      <c r="J76" s="203"/>
      <c r="K76" s="203"/>
      <c r="L76" s="203"/>
      <c r="M76" s="203"/>
      <c r="N76" s="203"/>
      <c r="O76" s="203"/>
      <c r="P76" s="203"/>
      <c r="Q76" s="203"/>
      <c r="R76" s="203"/>
      <c r="S76" s="203"/>
      <c r="T76" s="203"/>
      <c r="U76" s="203"/>
      <c r="V76" s="203"/>
      <c r="W76" s="203"/>
      <c r="X76" s="89"/>
      <c r="Y76" s="89"/>
      <c r="Z76" s="89"/>
      <c r="AA76" s="89"/>
      <c r="AB76" s="89"/>
      <c r="AC76" s="89"/>
      <c r="AD76" s="89"/>
    </row>
    <row r="77" spans="1:38" ht="19.2" customHeight="1" x14ac:dyDescent="0.45">
      <c r="A77" s="89"/>
      <c r="B77" s="89"/>
      <c r="C77" s="203"/>
      <c r="D77" s="203"/>
      <c r="E77" s="203"/>
      <c r="F77" s="203"/>
      <c r="G77" s="204"/>
      <c r="H77" s="204"/>
      <c r="I77" s="204"/>
      <c r="J77" s="204"/>
      <c r="K77" s="204"/>
      <c r="L77" s="204"/>
      <c r="M77" s="204"/>
      <c r="N77" s="204"/>
      <c r="O77" s="204"/>
      <c r="P77" s="204"/>
      <c r="Q77" s="204"/>
      <c r="R77" s="204"/>
      <c r="S77" s="204"/>
      <c r="T77" s="204"/>
      <c r="U77" s="204"/>
      <c r="V77" s="204"/>
      <c r="W77" s="204"/>
      <c r="X77" s="89"/>
      <c r="Y77" s="89"/>
      <c r="Z77" s="89"/>
      <c r="AA77" s="89"/>
      <c r="AB77" s="89"/>
      <c r="AC77" s="89"/>
      <c r="AD77" s="89"/>
    </row>
    <row r="78" spans="1:38" ht="19.2" customHeight="1" x14ac:dyDescent="0.45">
      <c r="A78" s="89"/>
      <c r="B78" s="89"/>
      <c r="C78" s="203"/>
      <c r="D78" s="203"/>
      <c r="E78" s="203"/>
      <c r="F78" s="203"/>
      <c r="G78" s="203" t="s">
        <v>167</v>
      </c>
      <c r="H78" s="203"/>
      <c r="I78" s="203"/>
      <c r="J78" s="203"/>
      <c r="K78" s="203"/>
      <c r="L78" s="203"/>
      <c r="M78" s="203"/>
      <c r="N78" s="203"/>
      <c r="O78" s="203"/>
      <c r="P78" s="203"/>
      <c r="Q78" s="203"/>
      <c r="R78" s="203"/>
      <c r="S78" s="203"/>
      <c r="T78" s="203"/>
      <c r="U78" s="203"/>
      <c r="V78" s="203"/>
      <c r="W78" s="203"/>
      <c r="X78" s="89"/>
      <c r="Y78" s="89"/>
      <c r="Z78" s="89"/>
      <c r="AA78" s="89"/>
      <c r="AB78" s="89"/>
      <c r="AC78" s="89"/>
      <c r="AD78" s="89"/>
    </row>
    <row r="79" spans="1:38" ht="19.2" customHeight="1" x14ac:dyDescent="0.45">
      <c r="A79" s="89"/>
      <c r="B79" s="89"/>
      <c r="C79" s="203"/>
      <c r="D79" s="203"/>
      <c r="E79" s="203"/>
      <c r="F79" s="203"/>
      <c r="G79" s="203"/>
      <c r="H79" s="203"/>
      <c r="I79" s="203"/>
      <c r="J79" s="203"/>
      <c r="K79" s="203"/>
      <c r="L79" s="203"/>
      <c r="M79" s="203"/>
      <c r="N79" s="203"/>
      <c r="O79" s="203"/>
      <c r="P79" s="203"/>
      <c r="Q79" s="203"/>
      <c r="R79" s="203"/>
      <c r="S79" s="203"/>
      <c r="T79" s="203"/>
      <c r="U79" s="203"/>
      <c r="V79" s="203"/>
      <c r="W79" s="203"/>
      <c r="X79" s="89"/>
      <c r="Y79" s="89"/>
      <c r="Z79" s="89"/>
      <c r="AA79" s="89"/>
      <c r="AB79" s="89"/>
      <c r="AC79" s="89"/>
      <c r="AD79" s="89"/>
    </row>
    <row r="80" spans="1:38" ht="19.2" x14ac:dyDescent="0.45">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row>
    <row r="81" spans="1:30" ht="19.2" x14ac:dyDescent="0.45">
      <c r="A81" s="89"/>
      <c r="B81" s="89"/>
      <c r="C81" s="89"/>
      <c r="D81" s="89"/>
      <c r="F81" s="89"/>
      <c r="G81" s="89"/>
      <c r="H81" s="89"/>
      <c r="I81" s="89"/>
      <c r="J81" s="89"/>
      <c r="K81" s="89"/>
      <c r="L81" s="89"/>
      <c r="M81" s="89"/>
      <c r="N81" s="89"/>
      <c r="O81" s="89"/>
      <c r="P81" s="89"/>
      <c r="Q81" s="89"/>
      <c r="R81" s="89"/>
      <c r="S81" s="89"/>
      <c r="T81" s="89"/>
      <c r="U81" s="89"/>
      <c r="V81" s="89"/>
      <c r="W81" s="89"/>
      <c r="X81" s="89"/>
      <c r="Y81" s="89"/>
      <c r="Z81" s="89"/>
      <c r="AA81" s="89"/>
      <c r="AB81" s="89"/>
      <c r="AC81" s="89"/>
      <c r="AD81" s="89"/>
    </row>
    <row r="82" spans="1:30" ht="21" customHeight="1" x14ac:dyDescent="0.45">
      <c r="A82" s="89"/>
      <c r="B82" s="89"/>
      <c r="C82" s="89"/>
      <c r="D82" s="206" t="s">
        <v>168</v>
      </c>
      <c r="E82" s="206"/>
      <c r="F82" s="206"/>
      <c r="G82" s="206"/>
      <c r="H82" s="216" t="s">
        <v>169</v>
      </c>
      <c r="I82" s="206" t="s">
        <v>170</v>
      </c>
      <c r="J82" s="206"/>
      <c r="K82" s="206"/>
      <c r="L82" s="208" t="s">
        <v>171</v>
      </c>
      <c r="M82" s="208"/>
      <c r="N82" s="208"/>
      <c r="O82" s="208"/>
      <c r="P82" s="209" t="s">
        <v>172</v>
      </c>
      <c r="Q82" s="89"/>
      <c r="R82" s="89"/>
      <c r="S82" s="89"/>
      <c r="T82" s="208" t="s">
        <v>173</v>
      </c>
      <c r="U82" s="208"/>
      <c r="V82" s="208"/>
      <c r="W82" s="208"/>
      <c r="X82" s="208"/>
      <c r="Y82" s="206" t="s">
        <v>174</v>
      </c>
      <c r="Z82" s="206"/>
      <c r="AA82" s="206"/>
      <c r="AB82" s="206"/>
      <c r="AC82" s="206"/>
      <c r="AD82" s="93"/>
    </row>
    <row r="83" spans="1:30" ht="19.2" customHeight="1" x14ac:dyDescent="0.45">
      <c r="A83" s="89"/>
      <c r="B83" s="89"/>
      <c r="C83" s="89"/>
      <c r="D83" s="206"/>
      <c r="E83" s="206"/>
      <c r="F83" s="206"/>
      <c r="G83" s="206"/>
      <c r="H83" s="216"/>
      <c r="I83" s="206"/>
      <c r="J83" s="206"/>
      <c r="K83" s="206"/>
      <c r="L83" s="208"/>
      <c r="M83" s="208"/>
      <c r="N83" s="208"/>
      <c r="O83" s="208"/>
      <c r="P83" s="209"/>
      <c r="Q83" s="89"/>
      <c r="R83" s="89"/>
      <c r="S83" s="89"/>
      <c r="T83" s="208"/>
      <c r="U83" s="208"/>
      <c r="V83" s="208"/>
      <c r="W83" s="208"/>
      <c r="X83" s="208"/>
      <c r="Y83" s="207"/>
      <c r="Z83" s="207"/>
      <c r="AA83" s="207"/>
      <c r="AB83" s="207"/>
      <c r="AC83" s="207"/>
      <c r="AD83" s="93"/>
    </row>
    <row r="84" spans="1:30" ht="19.2" x14ac:dyDescent="0.45">
      <c r="A84" s="89"/>
      <c r="B84" s="89"/>
      <c r="C84" s="89"/>
      <c r="D84" s="89"/>
      <c r="E84" s="89"/>
      <c r="F84" s="89"/>
      <c r="G84" s="89"/>
      <c r="H84" s="89"/>
      <c r="I84" s="89"/>
      <c r="J84" s="89"/>
      <c r="K84" s="89"/>
      <c r="L84" s="89"/>
      <c r="M84" s="89"/>
      <c r="N84" s="89"/>
      <c r="O84" s="89"/>
      <c r="P84" s="89"/>
      <c r="Q84" s="89"/>
      <c r="R84" s="89"/>
      <c r="S84" s="89"/>
      <c r="T84" s="208"/>
      <c r="U84" s="208"/>
      <c r="V84" s="208"/>
      <c r="W84" s="208"/>
      <c r="X84" s="208"/>
      <c r="Y84" s="206" t="s">
        <v>175</v>
      </c>
      <c r="Z84" s="206"/>
      <c r="AA84" s="206"/>
      <c r="AB84" s="206"/>
      <c r="AC84" s="206"/>
      <c r="AD84" s="93"/>
    </row>
    <row r="85" spans="1:30" ht="19.2" x14ac:dyDescent="0.45">
      <c r="A85" s="89"/>
      <c r="B85" s="89"/>
      <c r="C85" s="89"/>
      <c r="D85" s="89"/>
      <c r="E85" s="89"/>
      <c r="F85" s="89"/>
      <c r="G85" s="89"/>
      <c r="H85" s="89"/>
      <c r="I85" s="89"/>
      <c r="J85" s="89"/>
      <c r="K85" s="89"/>
      <c r="L85" s="89"/>
      <c r="M85" s="89"/>
      <c r="N85" s="89"/>
      <c r="O85" s="89"/>
      <c r="P85" s="89"/>
      <c r="Q85" s="89"/>
      <c r="R85" s="89"/>
      <c r="S85" s="89"/>
      <c r="T85" s="208"/>
      <c r="U85" s="208"/>
      <c r="V85" s="208"/>
      <c r="W85" s="208"/>
      <c r="X85" s="208"/>
      <c r="Y85" s="206"/>
      <c r="Z85" s="206"/>
      <c r="AA85" s="206"/>
      <c r="AB85" s="206"/>
      <c r="AC85" s="206"/>
      <c r="AD85" s="93"/>
    </row>
    <row r="86" spans="1:30" ht="19.2" customHeight="1" x14ac:dyDescent="0.45">
      <c r="A86" s="89"/>
      <c r="B86" s="89"/>
      <c r="C86" s="89"/>
      <c r="D86" s="89"/>
      <c r="E86" s="89"/>
      <c r="F86" s="89"/>
      <c r="H86" s="206" t="s">
        <v>176</v>
      </c>
      <c r="I86" s="206"/>
      <c r="J86" s="206"/>
      <c r="K86" s="206"/>
      <c r="L86" s="206"/>
      <c r="M86" s="89"/>
      <c r="N86" s="89"/>
      <c r="O86" s="89"/>
      <c r="P86" s="89"/>
      <c r="Q86" s="89"/>
      <c r="R86" s="89"/>
      <c r="S86" s="89"/>
      <c r="T86" s="89"/>
      <c r="U86" s="89"/>
      <c r="V86" s="89"/>
      <c r="W86" s="89"/>
      <c r="X86" s="89"/>
      <c r="Y86" s="89"/>
      <c r="Z86" s="89"/>
      <c r="AA86" s="89"/>
      <c r="AB86" s="89"/>
      <c r="AC86" s="89"/>
      <c r="AD86" s="94"/>
    </row>
    <row r="87" spans="1:30" ht="19.2" customHeight="1" x14ac:dyDescent="0.45">
      <c r="A87" s="89"/>
      <c r="B87" s="89"/>
      <c r="C87" s="89"/>
      <c r="D87" s="208" t="s">
        <v>177</v>
      </c>
      <c r="E87" s="208"/>
      <c r="F87" s="208"/>
      <c r="G87" s="208"/>
      <c r="H87" s="207"/>
      <c r="I87" s="207"/>
      <c r="J87" s="207"/>
      <c r="K87" s="207"/>
      <c r="L87" s="207"/>
      <c r="M87" s="89"/>
      <c r="N87" s="89"/>
      <c r="O87" s="89"/>
      <c r="P87" s="89"/>
      <c r="Q87" s="89"/>
      <c r="R87" s="89"/>
      <c r="S87" s="89"/>
      <c r="T87" s="89"/>
      <c r="U87" s="89"/>
      <c r="V87" s="89"/>
      <c r="W87" s="89"/>
      <c r="X87" s="89"/>
      <c r="Y87" s="89"/>
      <c r="Z87" s="89"/>
      <c r="AA87" s="89"/>
      <c r="AB87" s="89"/>
      <c r="AC87" s="89"/>
      <c r="AD87" s="94"/>
    </row>
    <row r="88" spans="1:30" ht="19.2" x14ac:dyDescent="0.45">
      <c r="A88" s="89"/>
      <c r="B88" s="89"/>
      <c r="C88" s="89"/>
      <c r="D88" s="208"/>
      <c r="E88" s="208"/>
      <c r="F88" s="208"/>
      <c r="G88" s="208"/>
      <c r="H88" s="205" t="s">
        <v>178</v>
      </c>
      <c r="I88" s="205"/>
      <c r="J88" s="205"/>
      <c r="K88" s="205"/>
      <c r="L88" s="205"/>
      <c r="M88" s="89"/>
      <c r="N88" s="89"/>
      <c r="O88" s="89"/>
      <c r="P88" s="89"/>
      <c r="Q88" s="89"/>
      <c r="R88" s="89"/>
      <c r="S88" s="89"/>
      <c r="T88" s="89"/>
      <c r="U88" s="89"/>
      <c r="V88" s="89"/>
      <c r="W88" s="89"/>
      <c r="X88" s="89"/>
      <c r="Y88" s="89"/>
      <c r="Z88" s="89"/>
      <c r="AA88" s="89"/>
      <c r="AB88" s="89"/>
      <c r="AC88" s="89"/>
      <c r="AD88" s="94"/>
    </row>
    <row r="89" spans="1:30" ht="19.2" x14ac:dyDescent="0.45">
      <c r="A89" s="89"/>
      <c r="B89" s="89"/>
      <c r="C89" s="89"/>
      <c r="D89" s="89"/>
      <c r="E89" s="89"/>
      <c r="F89" s="89"/>
      <c r="G89" s="89"/>
      <c r="H89" s="206"/>
      <c r="I89" s="206"/>
      <c r="J89" s="206"/>
      <c r="K89" s="206"/>
      <c r="L89" s="206"/>
      <c r="M89" s="89"/>
      <c r="N89" s="89"/>
      <c r="O89" s="89"/>
      <c r="P89" s="89"/>
      <c r="Q89" s="89"/>
      <c r="R89" s="89"/>
      <c r="S89" s="89"/>
      <c r="T89" s="89"/>
      <c r="U89" s="89"/>
      <c r="V89" s="89"/>
      <c r="W89" s="89"/>
      <c r="X89" s="89"/>
      <c r="Y89" s="89"/>
      <c r="Z89" s="89"/>
      <c r="AA89" s="89"/>
      <c r="AB89" s="89"/>
      <c r="AC89" s="89"/>
      <c r="AD89" s="95"/>
    </row>
    <row r="90" spans="1:30" ht="19.2" customHeight="1" x14ac:dyDescent="0.45">
      <c r="A90" s="89"/>
      <c r="B90" s="89"/>
      <c r="C90" s="89"/>
      <c r="D90" s="89"/>
      <c r="E90" s="89"/>
      <c r="F90" s="89"/>
      <c r="G90" s="89"/>
      <c r="H90" s="96"/>
      <c r="I90" s="96"/>
      <c r="J90" s="96"/>
      <c r="K90" s="96"/>
      <c r="L90" s="96"/>
      <c r="M90" s="96"/>
      <c r="N90" s="96"/>
      <c r="O90" s="96"/>
      <c r="P90" s="96"/>
      <c r="Q90" s="96"/>
      <c r="R90" s="96"/>
      <c r="S90" s="89"/>
      <c r="T90" s="97"/>
      <c r="U90" s="97"/>
      <c r="V90" s="97"/>
      <c r="W90" s="97"/>
      <c r="X90" s="97"/>
      <c r="Y90" s="96"/>
      <c r="Z90" s="96"/>
      <c r="AA90" s="96"/>
      <c r="AB90" s="96"/>
      <c r="AC90" s="96"/>
      <c r="AD90" s="89"/>
    </row>
    <row r="91" spans="1:30" ht="19.2" customHeight="1" x14ac:dyDescent="0.45">
      <c r="A91" s="89"/>
      <c r="B91" s="89"/>
      <c r="C91" s="89"/>
      <c r="D91" s="217" t="s">
        <v>179</v>
      </c>
      <c r="E91" s="217"/>
      <c r="F91" s="217"/>
      <c r="G91" s="206" t="s">
        <v>180</v>
      </c>
      <c r="H91" s="216" t="s">
        <v>169</v>
      </c>
      <c r="I91" s="206" t="s">
        <v>181</v>
      </c>
      <c r="J91" s="206"/>
      <c r="K91" s="206"/>
      <c r="L91" s="206"/>
      <c r="M91" s="206" t="s">
        <v>182</v>
      </c>
      <c r="N91" s="206"/>
      <c r="O91" s="206"/>
      <c r="P91" s="206"/>
      <c r="Q91" s="216" t="s">
        <v>183</v>
      </c>
      <c r="R91" s="206"/>
      <c r="S91" s="89"/>
      <c r="T91" s="89"/>
      <c r="U91" s="89"/>
      <c r="V91" s="89"/>
      <c r="W91" s="97"/>
      <c r="X91" s="97"/>
      <c r="Y91" s="96"/>
      <c r="Z91" s="96"/>
      <c r="AA91" s="96"/>
      <c r="AB91" s="96"/>
      <c r="AC91" s="96"/>
      <c r="AD91" s="89"/>
    </row>
    <row r="92" spans="1:30" ht="19.2" customHeight="1" x14ac:dyDescent="0.45">
      <c r="A92" s="89"/>
      <c r="B92" s="89"/>
      <c r="C92" s="89"/>
      <c r="D92" s="217"/>
      <c r="E92" s="217"/>
      <c r="F92" s="217"/>
      <c r="G92" s="206"/>
      <c r="H92" s="216"/>
      <c r="I92" s="206"/>
      <c r="J92" s="206"/>
      <c r="K92" s="206"/>
      <c r="L92" s="206"/>
      <c r="M92" s="206"/>
      <c r="N92" s="206"/>
      <c r="O92" s="206"/>
      <c r="P92" s="206"/>
      <c r="Q92" s="216"/>
      <c r="R92" s="206"/>
      <c r="S92" s="89"/>
      <c r="T92" s="89"/>
      <c r="U92" s="89"/>
      <c r="V92" s="89"/>
      <c r="W92" s="97"/>
      <c r="X92" s="97"/>
      <c r="Y92" s="96"/>
      <c r="Z92" s="96"/>
      <c r="AA92" s="96"/>
      <c r="AB92" s="96"/>
      <c r="AC92" s="96"/>
      <c r="AD92" s="89"/>
    </row>
    <row r="93" spans="1:30" ht="14.7" customHeight="1" x14ac:dyDescent="0.45">
      <c r="A93" s="89"/>
      <c r="B93" s="89"/>
      <c r="C93" s="89"/>
      <c r="D93" s="98"/>
      <c r="E93" s="98"/>
      <c r="F93" s="98"/>
      <c r="G93" s="96"/>
      <c r="H93" s="99"/>
      <c r="I93" s="96"/>
      <c r="J93" s="96"/>
      <c r="K93" s="96"/>
      <c r="L93" s="96"/>
      <c r="M93" s="96"/>
      <c r="N93" s="96"/>
      <c r="O93" s="96"/>
      <c r="P93" s="96"/>
      <c r="Q93" s="99"/>
      <c r="R93" s="96"/>
      <c r="S93" s="96"/>
      <c r="T93" s="96"/>
      <c r="U93" s="96"/>
      <c r="V93" s="96"/>
      <c r="W93" s="97"/>
      <c r="X93" s="97"/>
      <c r="Y93" s="96"/>
      <c r="Z93" s="96"/>
      <c r="AA93" s="96"/>
      <c r="AB93" s="96"/>
      <c r="AC93" s="96"/>
      <c r="AD93" s="89"/>
    </row>
    <row r="94" spans="1:30" ht="19.2" x14ac:dyDescent="0.45">
      <c r="A94" s="89"/>
      <c r="B94" s="89"/>
      <c r="C94" s="89"/>
      <c r="D94" s="89"/>
      <c r="E94" s="89"/>
      <c r="F94" s="89"/>
      <c r="G94" s="89"/>
      <c r="H94" s="96"/>
      <c r="I94" s="206"/>
      <c r="J94" s="206"/>
      <c r="K94" s="206"/>
      <c r="L94" s="206"/>
      <c r="M94" s="206"/>
      <c r="N94" s="206"/>
      <c r="O94" s="206"/>
      <c r="P94" s="206"/>
      <c r="Q94" s="206"/>
      <c r="R94" s="206"/>
      <c r="S94" s="206"/>
      <c r="T94" s="206"/>
      <c r="U94" s="206"/>
      <c r="V94" s="206"/>
      <c r="W94" s="206"/>
      <c r="X94" s="206"/>
      <c r="Y94" s="206"/>
      <c r="Z94" s="206"/>
      <c r="AA94" s="206"/>
      <c r="AB94" s="206"/>
      <c r="AD94" s="89"/>
    </row>
    <row r="95" spans="1:30" ht="20.7" customHeight="1" x14ac:dyDescent="0.45">
      <c r="A95" s="89"/>
      <c r="B95" s="89"/>
      <c r="C95" s="89"/>
      <c r="D95" s="89"/>
      <c r="E95" s="89"/>
      <c r="F95" s="89"/>
      <c r="G95" s="89"/>
      <c r="H95" s="96"/>
      <c r="I95" s="96"/>
      <c r="J95" s="96"/>
      <c r="K95" s="96"/>
      <c r="L95" s="96"/>
      <c r="M95" s="96"/>
      <c r="N95" s="96"/>
      <c r="O95" s="96"/>
      <c r="P95" s="96"/>
      <c r="Q95" s="96"/>
      <c r="R95" s="96"/>
      <c r="S95" s="89"/>
      <c r="T95" s="97"/>
      <c r="U95" s="97"/>
      <c r="V95" s="97"/>
      <c r="W95" s="97"/>
      <c r="X95" s="97"/>
      <c r="Y95" s="96"/>
      <c r="Z95" s="96"/>
      <c r="AA95" s="96"/>
      <c r="AB95" s="96"/>
      <c r="AC95" s="96"/>
      <c r="AD95" s="89"/>
    </row>
    <row r="96" spans="1:30" ht="14.25" customHeight="1" x14ac:dyDescent="0.45">
      <c r="A96" s="210" t="s">
        <v>155</v>
      </c>
      <c r="B96" s="210"/>
      <c r="C96" s="210"/>
      <c r="D96" s="210"/>
      <c r="E96" s="210"/>
      <c r="F96" s="210"/>
      <c r="G96" s="210"/>
      <c r="H96" s="210"/>
      <c r="I96" s="210"/>
      <c r="J96" s="210"/>
      <c r="K96" s="210"/>
      <c r="L96" s="210"/>
      <c r="M96" s="210"/>
      <c r="N96" s="210"/>
      <c r="O96" s="210"/>
      <c r="P96" s="210"/>
      <c r="Q96" s="210"/>
      <c r="R96" s="210"/>
      <c r="S96" s="210"/>
      <c r="T96" s="210"/>
      <c r="U96" s="210"/>
      <c r="V96" s="210"/>
      <c r="W96" s="210"/>
      <c r="X96" s="210"/>
      <c r="Y96" s="210"/>
      <c r="Z96" s="210"/>
      <c r="AA96" s="210"/>
      <c r="AB96" s="210"/>
      <c r="AC96" s="211" t="s">
        <v>103</v>
      </c>
      <c r="AD96" s="212"/>
    </row>
    <row r="97" spans="1:30" ht="14.25" customHeight="1" x14ac:dyDescent="0.45">
      <c r="A97" s="210"/>
      <c r="B97" s="210"/>
      <c r="C97" s="210"/>
      <c r="D97" s="210"/>
      <c r="E97" s="210"/>
      <c r="F97" s="210"/>
      <c r="G97" s="210"/>
      <c r="H97" s="210"/>
      <c r="I97" s="210"/>
      <c r="J97" s="210"/>
      <c r="K97" s="210"/>
      <c r="L97" s="210"/>
      <c r="M97" s="210"/>
      <c r="N97" s="210"/>
      <c r="O97" s="210"/>
      <c r="P97" s="210"/>
      <c r="Q97" s="210"/>
      <c r="R97" s="210"/>
      <c r="S97" s="210"/>
      <c r="T97" s="210"/>
      <c r="U97" s="210"/>
      <c r="V97" s="210"/>
      <c r="W97" s="210"/>
      <c r="X97" s="210"/>
      <c r="Y97" s="210"/>
      <c r="Z97" s="210"/>
      <c r="AA97" s="210"/>
      <c r="AB97" s="210"/>
      <c r="AC97" s="211"/>
      <c r="AD97" s="212"/>
    </row>
    <row r="98" spans="1:30" ht="14.25" customHeight="1" x14ac:dyDescent="0.45">
      <c r="A98" s="210"/>
      <c r="B98" s="210"/>
      <c r="C98" s="210"/>
      <c r="D98" s="210"/>
      <c r="E98" s="210"/>
      <c r="F98" s="210"/>
      <c r="G98" s="210"/>
      <c r="H98" s="210"/>
      <c r="I98" s="210"/>
      <c r="J98" s="210"/>
      <c r="K98" s="210"/>
      <c r="L98" s="210"/>
      <c r="M98" s="210"/>
      <c r="N98" s="210"/>
      <c r="O98" s="210"/>
      <c r="P98" s="210"/>
      <c r="Q98" s="210"/>
      <c r="R98" s="210"/>
      <c r="S98" s="210"/>
      <c r="T98" s="210"/>
      <c r="U98" s="210"/>
      <c r="V98" s="210"/>
      <c r="W98" s="210"/>
      <c r="X98" s="210"/>
      <c r="Y98" s="210"/>
      <c r="Z98" s="210"/>
      <c r="AA98" s="210"/>
      <c r="AB98" s="210"/>
      <c r="AC98" s="213"/>
      <c r="AD98" s="212"/>
    </row>
    <row r="99" spans="1:30" ht="14.25" customHeight="1" x14ac:dyDescent="0.45">
      <c r="A99" s="210"/>
      <c r="B99" s="210"/>
      <c r="C99" s="210"/>
      <c r="D99" s="210"/>
      <c r="E99" s="210"/>
      <c r="F99" s="210"/>
      <c r="G99" s="210"/>
      <c r="H99" s="210"/>
      <c r="I99" s="210"/>
      <c r="J99" s="210"/>
      <c r="K99" s="210"/>
      <c r="L99" s="210"/>
      <c r="M99" s="210"/>
      <c r="N99" s="210"/>
      <c r="O99" s="210"/>
      <c r="P99" s="210"/>
      <c r="Q99" s="210"/>
      <c r="R99" s="210"/>
      <c r="S99" s="210"/>
      <c r="T99" s="210"/>
      <c r="U99" s="210"/>
      <c r="V99" s="210"/>
      <c r="W99" s="210"/>
      <c r="X99" s="210"/>
      <c r="Y99" s="210"/>
      <c r="Z99" s="210"/>
      <c r="AA99" s="210"/>
      <c r="AB99" s="210"/>
      <c r="AC99" s="213"/>
      <c r="AD99" s="212"/>
    </row>
    <row r="100" spans="1:30" ht="15.75" customHeight="1" x14ac:dyDescent="0.45">
      <c r="A100" s="89"/>
      <c r="B100" s="89"/>
      <c r="C100" s="89"/>
      <c r="D100" s="89"/>
      <c r="E100" s="89"/>
      <c r="F100" s="89"/>
      <c r="G100" s="89"/>
      <c r="H100" s="89"/>
      <c r="I100" s="89"/>
      <c r="J100" s="89"/>
      <c r="K100" s="89"/>
      <c r="L100" s="89"/>
      <c r="M100" s="89"/>
      <c r="N100" s="89"/>
      <c r="O100" s="89"/>
      <c r="P100" s="89"/>
      <c r="Q100" s="89"/>
      <c r="R100" s="89"/>
      <c r="S100" s="89"/>
      <c r="T100" s="89"/>
      <c r="U100" s="89"/>
      <c r="V100" s="90"/>
      <c r="W100" s="90"/>
      <c r="X100" s="90"/>
      <c r="Y100" s="90"/>
      <c r="Z100" s="90"/>
      <c r="AA100" s="89"/>
      <c r="AB100" s="89"/>
      <c r="AC100" s="89"/>
      <c r="AD100" s="89"/>
    </row>
    <row r="101" spans="1:30" ht="19.2" x14ac:dyDescent="0.45">
      <c r="A101" s="89"/>
      <c r="B101" s="214" t="s">
        <v>184</v>
      </c>
      <c r="C101" s="214"/>
      <c r="D101" s="214"/>
      <c r="E101" s="214"/>
      <c r="F101" s="214"/>
      <c r="G101" s="214"/>
      <c r="H101" s="214"/>
      <c r="I101" s="215"/>
      <c r="J101" s="215"/>
      <c r="K101" s="215"/>
      <c r="L101" s="215"/>
      <c r="M101" s="215"/>
      <c r="N101" s="215"/>
      <c r="O101" s="215"/>
      <c r="P101" s="215"/>
      <c r="Q101" s="215"/>
      <c r="R101" s="215"/>
      <c r="S101" s="215"/>
      <c r="T101" s="89"/>
      <c r="U101" s="89"/>
      <c r="V101" s="89"/>
      <c r="W101" s="89"/>
      <c r="X101" s="89"/>
      <c r="Y101" s="89"/>
      <c r="AB101" s="89"/>
      <c r="AC101" s="89"/>
      <c r="AD101" s="89"/>
    </row>
    <row r="102" spans="1:30" ht="19.2" x14ac:dyDescent="0.45">
      <c r="A102" s="89"/>
      <c r="B102" s="214"/>
      <c r="C102" s="214"/>
      <c r="D102" s="214"/>
      <c r="E102" s="214"/>
      <c r="F102" s="214"/>
      <c r="G102" s="214"/>
      <c r="H102" s="214"/>
      <c r="I102" s="215"/>
      <c r="J102" s="215"/>
      <c r="K102" s="215"/>
      <c r="L102" s="215"/>
      <c r="M102" s="215"/>
      <c r="N102" s="215"/>
      <c r="O102" s="215"/>
      <c r="P102" s="215"/>
      <c r="Q102" s="215"/>
      <c r="R102" s="215"/>
      <c r="S102" s="215"/>
      <c r="T102" s="89"/>
      <c r="U102" s="89"/>
      <c r="V102" s="89"/>
      <c r="W102" s="89"/>
      <c r="X102" s="89"/>
      <c r="Y102" s="89"/>
      <c r="AB102" s="89"/>
      <c r="AC102" s="89"/>
      <c r="AD102" s="89"/>
    </row>
    <row r="103" spans="1:30" ht="28.8" x14ac:dyDescent="0.45">
      <c r="A103" s="89"/>
      <c r="B103" s="100"/>
      <c r="C103" s="100"/>
      <c r="D103" s="100"/>
      <c r="E103" s="100"/>
      <c r="F103" s="100"/>
      <c r="G103" s="100"/>
      <c r="H103" s="100"/>
      <c r="I103" s="101"/>
      <c r="J103" s="101"/>
      <c r="K103" s="101"/>
      <c r="L103" s="101"/>
      <c r="M103" s="101"/>
      <c r="N103" s="101"/>
      <c r="O103" s="101"/>
      <c r="P103" s="101"/>
      <c r="Q103" s="101"/>
      <c r="R103" s="101"/>
      <c r="S103" s="101"/>
      <c r="T103" s="89"/>
      <c r="U103" s="89"/>
      <c r="V103" s="89"/>
      <c r="W103" s="89"/>
      <c r="X103" s="89"/>
      <c r="Y103" s="89"/>
      <c r="AB103" s="89"/>
      <c r="AC103" s="89"/>
      <c r="AD103" s="89"/>
    </row>
    <row r="104" spans="1:30" ht="19.5" customHeight="1" x14ac:dyDescent="0.45">
      <c r="A104" s="89"/>
      <c r="B104" s="201" t="s">
        <v>107</v>
      </c>
      <c r="C104" s="202"/>
      <c r="D104" s="202"/>
      <c r="E104" s="202"/>
      <c r="F104" s="202"/>
      <c r="G104" s="202"/>
      <c r="H104" s="202"/>
      <c r="I104" s="202"/>
      <c r="J104" s="101"/>
      <c r="K104" s="101"/>
      <c r="L104" s="101"/>
      <c r="M104" s="101"/>
      <c r="N104" s="101"/>
      <c r="O104" s="101"/>
      <c r="P104" s="101"/>
      <c r="Q104" s="101"/>
      <c r="R104" s="101"/>
      <c r="S104" s="101"/>
      <c r="T104" s="89"/>
      <c r="U104" s="89"/>
      <c r="V104" s="89"/>
      <c r="W104" s="89"/>
      <c r="X104" s="89"/>
      <c r="Y104" s="89"/>
      <c r="AB104" s="89"/>
      <c r="AC104" s="89"/>
      <c r="AD104" s="89"/>
    </row>
    <row r="105" spans="1:30" ht="19.5" customHeight="1" x14ac:dyDescent="0.45">
      <c r="A105" s="89"/>
      <c r="B105" s="202"/>
      <c r="C105" s="202"/>
      <c r="D105" s="202"/>
      <c r="E105" s="202"/>
      <c r="F105" s="202"/>
      <c r="G105" s="202"/>
      <c r="H105" s="202"/>
      <c r="I105" s="202"/>
      <c r="J105" s="101"/>
      <c r="K105" s="101"/>
      <c r="L105" s="101"/>
      <c r="M105" s="101"/>
      <c r="N105" s="101"/>
      <c r="O105" s="101"/>
      <c r="P105" s="101"/>
      <c r="Q105" s="101"/>
      <c r="R105" s="101"/>
      <c r="S105" s="101"/>
      <c r="T105" s="89"/>
      <c r="U105" s="89"/>
      <c r="V105" s="89"/>
      <c r="W105" s="89"/>
      <c r="X105" s="89"/>
      <c r="Y105" s="89"/>
      <c r="AB105" s="89"/>
      <c r="AC105" s="89"/>
      <c r="AD105" s="89"/>
    </row>
    <row r="106" spans="1:30" ht="15.6" customHeight="1" x14ac:dyDescent="0.45">
      <c r="A106" s="89"/>
      <c r="B106" s="102"/>
      <c r="C106" s="102"/>
      <c r="D106" s="102"/>
      <c r="E106" s="102"/>
      <c r="F106" s="102"/>
      <c r="G106" s="102"/>
      <c r="H106" s="102"/>
      <c r="I106" s="102"/>
      <c r="J106" s="101"/>
      <c r="K106" s="101"/>
      <c r="L106" s="101"/>
      <c r="M106" s="101"/>
      <c r="N106" s="101"/>
      <c r="O106" s="101"/>
      <c r="P106" s="101"/>
      <c r="Q106" s="101"/>
      <c r="R106" s="101"/>
      <c r="S106" s="101"/>
      <c r="T106" s="89"/>
      <c r="U106" s="89"/>
      <c r="V106" s="89"/>
      <c r="W106" s="89"/>
      <c r="X106" s="89"/>
      <c r="Y106" s="89"/>
      <c r="AB106" s="89"/>
      <c r="AC106" s="89"/>
      <c r="AD106" s="89"/>
    </row>
    <row r="107" spans="1:30" ht="19.2" x14ac:dyDescent="0.45">
      <c r="A107" s="89"/>
      <c r="B107" s="103" t="s">
        <v>185</v>
      </c>
      <c r="G107" s="89" t="s">
        <v>186</v>
      </c>
      <c r="AD107" s="89"/>
    </row>
    <row r="108" spans="1:30" ht="19.2" x14ac:dyDescent="0.45">
      <c r="A108" s="89"/>
      <c r="B108" s="89"/>
      <c r="C108" s="89"/>
      <c r="D108" s="89"/>
      <c r="E108" s="89"/>
      <c r="F108" s="89"/>
      <c r="G108" s="89"/>
      <c r="H108" s="89"/>
      <c r="I108" s="89"/>
      <c r="K108" s="89"/>
      <c r="L108" s="89"/>
      <c r="M108" s="89"/>
      <c r="N108" s="89"/>
      <c r="O108" s="89"/>
      <c r="P108" s="89"/>
      <c r="Q108" s="89"/>
      <c r="R108" s="89"/>
      <c r="S108" s="89"/>
      <c r="T108" s="89"/>
      <c r="U108" s="89"/>
      <c r="V108" s="89"/>
      <c r="W108" s="89"/>
      <c r="X108" s="89"/>
      <c r="Y108" s="89"/>
      <c r="Z108" s="89"/>
      <c r="AA108" s="89"/>
      <c r="AB108" s="89"/>
      <c r="AC108" s="89"/>
      <c r="AD108" s="89"/>
    </row>
    <row r="109" spans="1:30" ht="19.2" x14ac:dyDescent="0.45">
      <c r="A109" s="89"/>
      <c r="C109" s="89"/>
      <c r="D109" s="89"/>
      <c r="E109" s="89"/>
      <c r="F109" s="89"/>
      <c r="G109" s="89" t="s">
        <v>187</v>
      </c>
      <c r="H109" s="89"/>
      <c r="I109" s="89"/>
      <c r="K109" s="89"/>
      <c r="L109" s="89"/>
      <c r="M109" s="89"/>
      <c r="N109" s="89"/>
      <c r="O109" s="89"/>
      <c r="P109" s="89"/>
      <c r="Q109" s="89"/>
      <c r="R109" s="89"/>
      <c r="S109" s="89"/>
      <c r="T109" s="89"/>
      <c r="U109" s="89"/>
      <c r="V109" s="89"/>
      <c r="W109" s="89"/>
      <c r="X109" s="89"/>
      <c r="Y109" s="89"/>
      <c r="Z109" s="89"/>
      <c r="AA109" s="89"/>
      <c r="AB109" s="89"/>
      <c r="AC109" s="89"/>
      <c r="AD109" s="89"/>
    </row>
    <row r="110" spans="1:30" ht="19.2" x14ac:dyDescent="0.45">
      <c r="A110" s="89"/>
      <c r="H110" s="89"/>
      <c r="I110" s="89"/>
      <c r="K110" s="89"/>
      <c r="L110" s="89"/>
      <c r="M110" s="89"/>
      <c r="N110" s="90"/>
      <c r="O110" s="89"/>
      <c r="P110" s="89"/>
      <c r="Q110" s="89"/>
      <c r="R110" s="89"/>
      <c r="S110" s="89"/>
      <c r="T110" s="89"/>
      <c r="U110" s="89"/>
      <c r="V110" s="89"/>
      <c r="W110" s="89"/>
      <c r="X110" s="89"/>
      <c r="Y110" s="89"/>
      <c r="Z110" s="89"/>
      <c r="AA110" s="89"/>
      <c r="AB110" s="89"/>
      <c r="AC110" s="89"/>
      <c r="AD110" s="89"/>
    </row>
    <row r="111" spans="1:30" ht="19.5" customHeight="1" x14ac:dyDescent="0.45">
      <c r="A111" s="89"/>
      <c r="B111" s="201" t="s">
        <v>116</v>
      </c>
      <c r="C111" s="202"/>
      <c r="D111" s="202"/>
      <c r="E111" s="202"/>
      <c r="F111" s="202"/>
      <c r="G111" s="202"/>
      <c r="H111" s="202"/>
      <c r="I111" s="202"/>
      <c r="J111" s="96"/>
      <c r="K111" s="96"/>
      <c r="L111" s="96"/>
      <c r="M111" s="96"/>
      <c r="N111" s="96"/>
      <c r="O111" s="96"/>
      <c r="P111" s="96"/>
      <c r="Q111" s="89"/>
      <c r="R111" s="89"/>
      <c r="S111" s="89"/>
      <c r="T111" s="89"/>
      <c r="U111" s="89"/>
      <c r="V111" s="89"/>
      <c r="W111" s="89"/>
      <c r="X111" s="89"/>
      <c r="Y111" s="89"/>
      <c r="AB111" s="89"/>
      <c r="AC111" s="89"/>
      <c r="AD111" s="89"/>
    </row>
    <row r="112" spans="1:30" ht="19.5" customHeight="1" x14ac:dyDescent="0.45">
      <c r="A112" s="89"/>
      <c r="B112" s="202"/>
      <c r="C112" s="202"/>
      <c r="D112" s="202"/>
      <c r="E112" s="202"/>
      <c r="F112" s="202"/>
      <c r="G112" s="202"/>
      <c r="H112" s="202"/>
      <c r="I112" s="202"/>
      <c r="J112" s="96"/>
      <c r="K112" s="96"/>
      <c r="L112" s="96"/>
      <c r="M112" s="96"/>
      <c r="N112" s="96"/>
      <c r="O112" s="96"/>
      <c r="P112" s="96"/>
      <c r="Q112" s="89"/>
      <c r="R112" s="89"/>
      <c r="S112" s="89"/>
      <c r="T112" s="89"/>
      <c r="U112" s="89"/>
      <c r="V112" s="89"/>
      <c r="W112" s="89"/>
      <c r="X112" s="89"/>
      <c r="Y112" s="89"/>
      <c r="AB112" s="89"/>
      <c r="AC112" s="89"/>
      <c r="AD112" s="89"/>
    </row>
    <row r="113" spans="1:30" ht="21.6" x14ac:dyDescent="0.45">
      <c r="A113" s="89"/>
      <c r="B113" s="102"/>
      <c r="C113" s="102"/>
      <c r="D113" s="102"/>
      <c r="E113" s="102"/>
      <c r="F113" s="102"/>
      <c r="G113" s="102"/>
      <c r="H113" s="102"/>
      <c r="I113" s="102"/>
      <c r="J113" s="96"/>
      <c r="K113" s="96"/>
      <c r="L113" s="96"/>
      <c r="M113" s="96"/>
      <c r="N113" s="96"/>
      <c r="O113" s="96"/>
      <c r="P113" s="96"/>
      <c r="Q113" s="89"/>
      <c r="R113" s="89"/>
      <c r="S113" s="89"/>
      <c r="T113" s="89"/>
      <c r="U113" s="89"/>
      <c r="V113" s="89"/>
      <c r="W113" s="89"/>
      <c r="X113" s="89"/>
      <c r="Y113" s="89"/>
      <c r="AB113" s="89"/>
      <c r="AC113" s="89"/>
      <c r="AD113" s="89"/>
    </row>
    <row r="114" spans="1:30" ht="19.2" x14ac:dyDescent="0.45">
      <c r="A114" s="89"/>
      <c r="B114" s="103" t="s">
        <v>188</v>
      </c>
      <c r="C114" s="103"/>
      <c r="D114" s="103"/>
      <c r="E114" s="103"/>
      <c r="F114" s="104"/>
      <c r="G114" s="103" t="s">
        <v>189</v>
      </c>
      <c r="H114" s="103"/>
      <c r="I114" s="103"/>
      <c r="J114" s="89"/>
      <c r="K114" s="89"/>
      <c r="L114" s="89"/>
      <c r="M114" s="89"/>
      <c r="N114" s="89"/>
      <c r="O114" s="89"/>
      <c r="P114" s="89"/>
      <c r="Q114" s="89"/>
      <c r="R114" s="89"/>
      <c r="S114" s="89"/>
      <c r="T114" s="89"/>
      <c r="U114" s="89"/>
      <c r="V114" s="89"/>
      <c r="W114" s="89"/>
      <c r="X114" s="89"/>
      <c r="Y114" s="89"/>
      <c r="AB114" s="89"/>
      <c r="AC114" s="89"/>
      <c r="AD114" s="89"/>
    </row>
    <row r="115" spans="1:30" ht="19.2" x14ac:dyDescent="0.45">
      <c r="A115" s="89"/>
      <c r="B115" s="103"/>
      <c r="C115" s="103"/>
      <c r="D115" s="103"/>
      <c r="E115" s="103"/>
      <c r="F115" s="103"/>
      <c r="G115" s="138"/>
      <c r="H115" s="103"/>
      <c r="I115" s="103"/>
      <c r="J115" s="89"/>
      <c r="K115" s="89"/>
      <c r="L115" s="89"/>
      <c r="M115" s="89"/>
      <c r="N115" s="89"/>
      <c r="O115" s="105"/>
      <c r="P115" s="105"/>
      <c r="Q115" s="105"/>
      <c r="R115" s="105"/>
      <c r="S115" s="105"/>
      <c r="T115" s="105"/>
      <c r="U115" s="105"/>
      <c r="V115" s="105"/>
      <c r="W115" s="105"/>
      <c r="X115" s="105"/>
      <c r="Y115" s="105"/>
      <c r="Z115" s="105"/>
      <c r="AA115" s="105"/>
      <c r="AB115" s="105"/>
      <c r="AC115" s="105"/>
      <c r="AD115" s="89"/>
    </row>
    <row r="116" spans="1:30" ht="19.2" x14ac:dyDescent="0.45">
      <c r="A116" s="89"/>
      <c r="B116" s="103" t="s">
        <v>190</v>
      </c>
      <c r="C116" s="103"/>
      <c r="D116" s="103"/>
      <c r="E116" s="103"/>
      <c r="F116" s="104"/>
      <c r="G116" s="139" t="s">
        <v>191</v>
      </c>
      <c r="H116" s="103"/>
      <c r="I116" s="103"/>
      <c r="J116" s="89"/>
      <c r="K116" s="89"/>
      <c r="L116" s="89"/>
      <c r="M116" s="89"/>
      <c r="N116" s="89"/>
      <c r="O116" s="105"/>
      <c r="P116" s="105"/>
      <c r="Q116" s="105"/>
      <c r="R116" s="105"/>
      <c r="S116" s="105"/>
      <c r="T116" s="105"/>
      <c r="U116" s="105"/>
      <c r="V116" s="105"/>
      <c r="W116" s="105"/>
      <c r="X116" s="105"/>
      <c r="Y116" s="105"/>
      <c r="Z116" s="105"/>
      <c r="AA116" s="105"/>
      <c r="AB116" s="105"/>
      <c r="AC116" s="105"/>
      <c r="AD116" s="89"/>
    </row>
    <row r="117" spans="1:30" ht="19.2" x14ac:dyDescent="0.45">
      <c r="A117" s="89"/>
      <c r="B117" s="103"/>
      <c r="C117" s="103"/>
      <c r="D117" s="103"/>
      <c r="E117" s="103"/>
      <c r="F117" s="103"/>
      <c r="G117" s="104"/>
      <c r="H117" s="103"/>
      <c r="I117" s="103"/>
      <c r="J117" s="89"/>
      <c r="K117" s="89"/>
      <c r="L117" s="89"/>
      <c r="M117" s="89"/>
      <c r="N117" s="89"/>
      <c r="O117" s="105"/>
      <c r="P117" s="105"/>
      <c r="Q117" s="105"/>
      <c r="R117" s="105"/>
      <c r="S117" s="105"/>
      <c r="T117" s="105"/>
      <c r="U117" s="105"/>
      <c r="V117" s="105"/>
      <c r="W117" s="105"/>
      <c r="X117" s="105"/>
      <c r="Y117" s="105"/>
      <c r="Z117" s="105"/>
      <c r="AA117" s="105"/>
      <c r="AB117" s="105"/>
      <c r="AC117" s="105"/>
      <c r="AD117" s="89"/>
    </row>
    <row r="118" spans="1:30" ht="19.2" x14ac:dyDescent="0.45">
      <c r="A118" s="89"/>
      <c r="B118" s="103" t="s">
        <v>192</v>
      </c>
      <c r="C118" s="103"/>
      <c r="D118" s="103"/>
      <c r="E118" s="103"/>
      <c r="F118" s="104"/>
      <c r="G118" s="103" t="s">
        <v>193</v>
      </c>
      <c r="H118" s="103"/>
      <c r="I118" s="103"/>
      <c r="J118" s="89"/>
      <c r="K118" s="89"/>
      <c r="L118" s="89"/>
      <c r="M118" s="89"/>
      <c r="N118" s="89"/>
      <c r="O118" s="105"/>
      <c r="P118" s="105"/>
      <c r="Q118" s="105"/>
      <c r="R118" s="105"/>
      <c r="S118" s="105"/>
      <c r="T118" s="105"/>
      <c r="U118" s="105"/>
      <c r="V118" s="105"/>
      <c r="W118" s="105"/>
      <c r="X118" s="105"/>
      <c r="Y118" s="105"/>
      <c r="Z118" s="105"/>
      <c r="AA118" s="105"/>
      <c r="AB118" s="105"/>
      <c r="AC118" s="105"/>
      <c r="AD118" s="89"/>
    </row>
    <row r="119" spans="1:30" ht="19.2" x14ac:dyDescent="0.45">
      <c r="A119" s="89"/>
      <c r="B119" s="103"/>
      <c r="C119" s="103"/>
      <c r="D119" s="103"/>
      <c r="E119" s="103"/>
      <c r="F119" s="103"/>
      <c r="G119" s="103"/>
      <c r="H119" s="103"/>
      <c r="I119" s="103"/>
      <c r="J119" s="89"/>
      <c r="K119" s="89"/>
      <c r="L119" s="89"/>
      <c r="M119" s="89"/>
      <c r="N119" s="89"/>
      <c r="O119" s="105"/>
      <c r="P119" s="105"/>
      <c r="Q119" s="105"/>
      <c r="R119" s="105"/>
      <c r="S119" s="105"/>
      <c r="T119" s="105"/>
      <c r="U119" s="105"/>
      <c r="V119" s="105"/>
      <c r="W119" s="105"/>
      <c r="X119" s="105"/>
      <c r="Y119" s="105"/>
      <c r="Z119" s="105"/>
      <c r="AA119" s="105"/>
      <c r="AB119" s="105"/>
      <c r="AC119" s="105"/>
      <c r="AD119" s="89"/>
    </row>
    <row r="120" spans="1:30" ht="19.2" x14ac:dyDescent="0.45">
      <c r="A120" s="89"/>
      <c r="B120" s="103" t="s">
        <v>194</v>
      </c>
      <c r="C120" s="104"/>
      <c r="D120" s="104"/>
      <c r="E120" s="103"/>
      <c r="G120" s="103" t="s">
        <v>195</v>
      </c>
      <c r="H120" s="103"/>
      <c r="I120" s="89"/>
      <c r="J120" s="89"/>
      <c r="K120" s="89"/>
      <c r="L120" s="89"/>
      <c r="M120" s="89"/>
      <c r="N120" s="105"/>
      <c r="O120" s="105"/>
      <c r="P120" s="105"/>
      <c r="Q120" s="105"/>
      <c r="R120" s="105"/>
      <c r="S120" s="105"/>
      <c r="T120" s="105"/>
      <c r="U120" s="105"/>
      <c r="V120" s="105"/>
      <c r="W120" s="105"/>
      <c r="X120" s="105"/>
      <c r="Y120" s="105"/>
      <c r="Z120" s="105"/>
      <c r="AA120" s="105"/>
      <c r="AB120" s="105"/>
      <c r="AC120" s="105"/>
      <c r="AD120" s="89"/>
    </row>
    <row r="121" spans="1:30" ht="19.2" x14ac:dyDescent="0.45">
      <c r="A121" s="89"/>
      <c r="B121" s="103"/>
      <c r="C121" s="104"/>
      <c r="D121" s="104"/>
      <c r="E121" s="103"/>
      <c r="G121" s="103" t="s">
        <v>196</v>
      </c>
      <c r="H121" s="103"/>
      <c r="I121" s="89"/>
      <c r="J121" s="89"/>
      <c r="K121" s="89"/>
      <c r="L121" s="89"/>
      <c r="M121" s="89"/>
      <c r="N121" s="105"/>
      <c r="O121" s="105"/>
      <c r="P121" s="105"/>
      <c r="Q121" s="105"/>
      <c r="R121" s="105"/>
      <c r="S121" s="105"/>
      <c r="T121" s="105"/>
      <c r="U121" s="105"/>
      <c r="V121" s="105"/>
      <c r="W121" s="105"/>
      <c r="X121" s="105"/>
      <c r="Y121" s="105"/>
      <c r="Z121" s="105"/>
      <c r="AA121" s="105"/>
      <c r="AB121" s="105"/>
      <c r="AC121" s="105"/>
      <c r="AD121" s="89"/>
    </row>
    <row r="122" spans="1:30" ht="19.2" x14ac:dyDescent="0.45">
      <c r="A122" s="89"/>
      <c r="B122" s="103"/>
      <c r="C122" s="104"/>
      <c r="D122" s="104"/>
      <c r="E122" s="103"/>
      <c r="G122" s="103"/>
      <c r="H122" s="103"/>
      <c r="I122" s="89"/>
      <c r="J122" s="89"/>
      <c r="K122" s="89"/>
      <c r="L122" s="89"/>
      <c r="M122" s="89"/>
      <c r="N122" s="105"/>
      <c r="O122" s="105"/>
      <c r="P122" s="105"/>
      <c r="Q122" s="105"/>
      <c r="R122" s="105"/>
      <c r="S122" s="105"/>
      <c r="T122" s="105"/>
      <c r="U122" s="105"/>
      <c r="V122" s="105"/>
      <c r="W122" s="105"/>
      <c r="X122" s="105"/>
      <c r="Y122" s="105"/>
      <c r="Z122" s="105"/>
      <c r="AA122" s="105"/>
      <c r="AB122" s="105"/>
      <c r="AD122" s="89"/>
    </row>
    <row r="123" spans="1:30" ht="19.2" x14ac:dyDescent="0.45">
      <c r="A123" s="89"/>
      <c r="B123" s="103"/>
      <c r="C123" s="104"/>
      <c r="D123" s="104"/>
      <c r="E123" s="103"/>
      <c r="G123" s="103" t="s">
        <v>197</v>
      </c>
      <c r="H123" s="103"/>
      <c r="I123" s="89"/>
      <c r="J123" s="89"/>
      <c r="K123" s="89"/>
      <c r="L123" s="89"/>
      <c r="M123" s="89"/>
      <c r="N123" s="105"/>
      <c r="O123" s="105"/>
      <c r="P123" s="105"/>
      <c r="Q123" s="105"/>
      <c r="R123" s="105"/>
      <c r="S123" s="105"/>
      <c r="T123" s="105"/>
      <c r="U123" s="105"/>
      <c r="V123" s="105"/>
      <c r="W123" s="105"/>
      <c r="X123" s="105"/>
      <c r="Y123" s="105"/>
      <c r="Z123" s="105"/>
      <c r="AA123" s="105"/>
      <c r="AB123" s="105"/>
      <c r="AD123" s="89"/>
    </row>
    <row r="124" spans="1:30" ht="19.2" x14ac:dyDescent="0.45">
      <c r="A124" s="89"/>
      <c r="B124" s="103"/>
      <c r="C124" s="103"/>
      <c r="D124" s="103"/>
      <c r="E124" s="103"/>
      <c r="H124" s="103"/>
      <c r="I124" s="89"/>
      <c r="J124" s="89"/>
      <c r="K124" s="89"/>
      <c r="L124" s="89"/>
      <c r="M124" s="89"/>
      <c r="N124" s="105"/>
      <c r="O124" s="105"/>
      <c r="P124" s="105"/>
      <c r="Q124" s="105"/>
      <c r="R124" s="105"/>
      <c r="S124" s="105"/>
      <c r="T124" s="105"/>
      <c r="U124" s="105"/>
      <c r="V124" s="105"/>
      <c r="W124" s="105"/>
      <c r="X124" s="105"/>
      <c r="Y124" s="105"/>
      <c r="Z124" s="105"/>
      <c r="AA124" s="105"/>
      <c r="AB124" s="105"/>
      <c r="AD124" s="89"/>
    </row>
    <row r="125" spans="1:30" ht="19.2" x14ac:dyDescent="0.45">
      <c r="A125" s="89"/>
      <c r="B125" s="89" t="s">
        <v>198</v>
      </c>
      <c r="G125" s="90" t="s">
        <v>199</v>
      </c>
      <c r="H125" s="90"/>
      <c r="I125" s="90"/>
      <c r="J125" s="90"/>
      <c r="K125" s="90"/>
      <c r="L125" s="90"/>
      <c r="M125" s="90"/>
      <c r="N125" s="90"/>
      <c r="O125" s="90"/>
      <c r="P125" s="90"/>
      <c r="Q125" s="90"/>
      <c r="R125" s="90"/>
      <c r="S125" s="90"/>
      <c r="T125" s="90"/>
      <c r="AD125" s="89"/>
    </row>
    <row r="126" spans="1:30" ht="19.2" x14ac:dyDescent="0.45">
      <c r="A126" s="89"/>
      <c r="G126" s="90"/>
      <c r="H126" s="90"/>
      <c r="I126" s="90"/>
      <c r="J126" s="90"/>
      <c r="K126" s="90"/>
      <c r="L126" s="90"/>
      <c r="M126" s="90"/>
      <c r="N126" s="90"/>
      <c r="O126" s="90"/>
      <c r="P126" s="90"/>
      <c r="Q126" s="90"/>
      <c r="R126" s="90"/>
      <c r="S126" s="90"/>
      <c r="U126" s="89"/>
      <c r="V126" s="89"/>
      <c r="W126" s="89"/>
      <c r="X126" s="89"/>
      <c r="Y126" s="89"/>
      <c r="Z126" s="89"/>
      <c r="AA126" s="89"/>
      <c r="AB126" s="89"/>
      <c r="AC126" s="89"/>
      <c r="AD126" s="89"/>
    </row>
    <row r="127" spans="1:30" ht="19.2" x14ac:dyDescent="0.45">
      <c r="A127" s="89"/>
      <c r="B127" s="89"/>
      <c r="C127" s="89"/>
      <c r="F127" s="103"/>
      <c r="G127" s="90" t="s">
        <v>200</v>
      </c>
      <c r="H127" s="89"/>
      <c r="I127" s="89"/>
      <c r="K127" s="89"/>
      <c r="L127" s="89"/>
      <c r="M127" s="89"/>
      <c r="N127" s="90"/>
      <c r="O127" s="89"/>
      <c r="P127" s="89"/>
      <c r="Q127" s="89"/>
      <c r="R127" s="89"/>
      <c r="S127" s="89"/>
      <c r="T127" s="89"/>
      <c r="U127" s="89"/>
      <c r="V127" s="89"/>
      <c r="W127" s="89"/>
      <c r="X127" s="89"/>
      <c r="Y127" s="89"/>
      <c r="Z127" s="89"/>
      <c r="AA127" s="89"/>
      <c r="AB127" s="89"/>
      <c r="AC127" s="89"/>
      <c r="AD127" s="89"/>
    </row>
    <row r="128" spans="1:30" ht="19.2" x14ac:dyDescent="0.45">
      <c r="A128" s="89"/>
      <c r="B128" s="89"/>
      <c r="C128" s="89"/>
      <c r="D128" s="89"/>
      <c r="E128" s="89"/>
      <c r="F128" s="89"/>
      <c r="G128" s="90" t="s">
        <v>201</v>
      </c>
      <c r="H128" s="89"/>
      <c r="I128" s="89"/>
      <c r="K128" s="89"/>
      <c r="L128" s="89"/>
      <c r="M128" s="89"/>
      <c r="N128" s="90"/>
      <c r="O128" s="89"/>
      <c r="P128" s="89"/>
      <c r="Q128" s="89"/>
      <c r="R128" s="89"/>
      <c r="S128" s="89"/>
      <c r="T128" s="89"/>
      <c r="U128" s="89"/>
      <c r="V128" s="89"/>
      <c r="W128" s="89"/>
      <c r="X128" s="89"/>
      <c r="Y128" s="89"/>
      <c r="Z128" s="89"/>
      <c r="AA128" s="89"/>
      <c r="AB128" s="89"/>
      <c r="AC128" s="89"/>
      <c r="AD128" s="89"/>
    </row>
    <row r="129" spans="1:30" ht="19.2" x14ac:dyDescent="0.45">
      <c r="A129" s="89"/>
      <c r="B129" s="89"/>
      <c r="C129" s="89"/>
      <c r="D129" s="89"/>
      <c r="E129" s="89"/>
      <c r="F129" s="90"/>
      <c r="G129" s="89"/>
      <c r="H129" s="89"/>
      <c r="I129" s="89"/>
      <c r="K129" s="89"/>
      <c r="L129" s="89"/>
      <c r="M129" s="89"/>
      <c r="N129" s="90"/>
      <c r="O129" s="89"/>
      <c r="P129" s="89"/>
      <c r="Q129" s="89"/>
      <c r="R129" s="89"/>
      <c r="S129" s="89"/>
      <c r="T129" s="89"/>
      <c r="U129" s="89"/>
      <c r="V129" s="89"/>
      <c r="W129" s="89"/>
      <c r="X129" s="89"/>
      <c r="Y129" s="89"/>
      <c r="Z129" s="89"/>
      <c r="AA129" s="89"/>
      <c r="AB129" s="89"/>
      <c r="AC129" s="89"/>
      <c r="AD129" s="89"/>
    </row>
    <row r="130" spans="1:30" ht="19.2" x14ac:dyDescent="0.45">
      <c r="A130" s="89"/>
      <c r="B130" s="89"/>
      <c r="C130" s="89"/>
      <c r="F130" s="103"/>
      <c r="H130" s="89"/>
      <c r="I130" s="89"/>
      <c r="K130" s="89"/>
      <c r="L130" s="89"/>
      <c r="M130" s="89"/>
      <c r="N130" s="90"/>
      <c r="O130" s="89"/>
      <c r="P130" s="89"/>
      <c r="Q130" s="89"/>
      <c r="R130" s="89"/>
      <c r="S130" s="89"/>
      <c r="T130" s="89"/>
      <c r="U130" s="89"/>
      <c r="V130" s="89"/>
      <c r="W130" s="89"/>
      <c r="X130" s="89"/>
      <c r="Y130" s="89"/>
      <c r="Z130" s="89"/>
      <c r="AA130" s="89"/>
      <c r="AB130" s="89"/>
      <c r="AC130" s="89"/>
      <c r="AD130" s="89"/>
    </row>
    <row r="131" spans="1:30" ht="19.2" x14ac:dyDescent="0.45">
      <c r="A131" s="89"/>
      <c r="B131" s="89"/>
      <c r="C131" s="89"/>
      <c r="D131" s="89"/>
      <c r="E131" s="89"/>
      <c r="F131" s="89"/>
      <c r="G131" s="89"/>
      <c r="H131" s="89"/>
      <c r="I131" s="89"/>
      <c r="K131" s="89"/>
      <c r="L131" s="89"/>
      <c r="M131" s="89"/>
      <c r="N131" s="90"/>
      <c r="O131" s="89"/>
      <c r="P131" s="89"/>
      <c r="Q131" s="89"/>
      <c r="R131" s="89"/>
      <c r="S131" s="89"/>
      <c r="T131" s="89"/>
      <c r="U131" s="89"/>
      <c r="V131" s="89"/>
      <c r="W131" s="89"/>
      <c r="X131" s="89"/>
      <c r="Y131" s="89"/>
      <c r="Z131" s="89"/>
      <c r="AA131" s="89"/>
      <c r="AB131" s="89"/>
      <c r="AC131" s="89"/>
      <c r="AD131" s="89"/>
    </row>
    <row r="132" spans="1:30" ht="19.2" x14ac:dyDescent="0.45">
      <c r="A132" s="89"/>
      <c r="G132" s="89"/>
      <c r="H132" s="89"/>
      <c r="I132" s="89"/>
      <c r="K132" s="89"/>
      <c r="L132" s="89"/>
      <c r="M132" s="89"/>
      <c r="N132" s="90"/>
      <c r="O132" s="89"/>
      <c r="P132" s="89"/>
      <c r="Q132" s="89"/>
      <c r="R132" s="89"/>
      <c r="S132" s="89"/>
      <c r="T132" s="89"/>
      <c r="U132" s="89"/>
      <c r="V132" s="89"/>
      <c r="W132" s="89"/>
      <c r="X132" s="89"/>
      <c r="Y132" s="89"/>
      <c r="Z132" s="89"/>
      <c r="AA132" s="89"/>
      <c r="AB132" s="89"/>
      <c r="AC132" s="89"/>
      <c r="AD132" s="89"/>
    </row>
    <row r="133" spans="1:30" ht="19.2" x14ac:dyDescent="0.45">
      <c r="A133" s="89"/>
      <c r="B133" s="89"/>
      <c r="C133" s="89"/>
      <c r="F133" s="103"/>
      <c r="G133" s="89"/>
      <c r="H133" s="89"/>
      <c r="I133" s="89"/>
      <c r="K133" s="89"/>
      <c r="L133" s="89"/>
      <c r="M133" s="89"/>
      <c r="N133" s="90"/>
      <c r="O133" s="89"/>
      <c r="P133" s="89"/>
      <c r="Q133" s="89"/>
      <c r="R133" s="89"/>
      <c r="S133" s="89"/>
      <c r="T133" s="89"/>
      <c r="U133" s="89"/>
      <c r="V133" s="89"/>
      <c r="W133" s="89"/>
      <c r="X133" s="89"/>
      <c r="Y133" s="89"/>
      <c r="Z133" s="89"/>
      <c r="AA133" s="89"/>
      <c r="AB133" s="89"/>
      <c r="AC133" s="89"/>
      <c r="AD133" s="89"/>
    </row>
    <row r="134" spans="1:30" ht="19.2" x14ac:dyDescent="0.45">
      <c r="A134" s="89"/>
      <c r="B134" s="89"/>
      <c r="C134" s="89"/>
      <c r="D134" s="89"/>
      <c r="E134" s="89"/>
      <c r="F134" s="89"/>
      <c r="G134" s="89"/>
      <c r="H134" s="89"/>
      <c r="I134" s="89"/>
      <c r="K134" s="89"/>
      <c r="L134" s="89"/>
      <c r="M134" s="89"/>
      <c r="N134" s="90"/>
      <c r="O134" s="89"/>
      <c r="P134" s="89"/>
      <c r="Q134" s="89"/>
      <c r="R134" s="89"/>
      <c r="S134" s="89"/>
      <c r="T134" s="89"/>
      <c r="U134" s="89"/>
      <c r="V134" s="89"/>
      <c r="W134" s="89"/>
      <c r="X134" s="89"/>
      <c r="Y134" s="89"/>
      <c r="Z134" s="89"/>
      <c r="AA134" s="89"/>
      <c r="AB134" s="89"/>
      <c r="AC134" s="89"/>
      <c r="AD134" s="89"/>
    </row>
    <row r="135" spans="1:30" ht="19.2" x14ac:dyDescent="0.45">
      <c r="A135" s="89"/>
      <c r="B135" s="89"/>
      <c r="C135" s="89"/>
      <c r="D135" s="89"/>
      <c r="E135" s="89"/>
      <c r="F135" s="106"/>
      <c r="G135" s="89"/>
      <c r="H135" s="89"/>
      <c r="I135" s="89"/>
      <c r="K135" s="89"/>
      <c r="L135" s="89"/>
      <c r="M135" s="89"/>
      <c r="N135" s="90"/>
      <c r="O135" s="89"/>
      <c r="P135" s="89"/>
      <c r="Q135" s="89"/>
      <c r="R135" s="89"/>
      <c r="S135" s="89"/>
      <c r="T135" s="89"/>
      <c r="U135" s="89"/>
      <c r="V135" s="89"/>
      <c r="W135" s="89"/>
      <c r="X135" s="89"/>
      <c r="Y135" s="89"/>
      <c r="Z135" s="89"/>
      <c r="AA135" s="89"/>
      <c r="AB135" s="89"/>
      <c r="AC135" s="89"/>
      <c r="AD135" s="89"/>
    </row>
    <row r="136" spans="1:30" ht="19.2" x14ac:dyDescent="0.45">
      <c r="A136" s="89"/>
      <c r="B136" s="89"/>
      <c r="C136" s="89"/>
      <c r="F136" s="103"/>
      <c r="G136" s="89"/>
      <c r="H136" s="89"/>
      <c r="I136" s="89"/>
      <c r="K136" s="89"/>
      <c r="L136" s="89"/>
      <c r="M136" s="89"/>
      <c r="N136" s="90"/>
      <c r="O136" s="89"/>
      <c r="P136" s="89"/>
      <c r="Q136" s="89"/>
      <c r="R136" s="89"/>
      <c r="S136" s="89"/>
      <c r="T136" s="89"/>
      <c r="U136" s="89"/>
      <c r="V136" s="89"/>
      <c r="W136" s="89"/>
      <c r="X136" s="89"/>
      <c r="Y136" s="89"/>
      <c r="Z136" s="89"/>
      <c r="AA136" s="89"/>
      <c r="AB136" s="89"/>
      <c r="AC136" s="89"/>
      <c r="AD136" s="89"/>
    </row>
    <row r="137" spans="1:30" ht="19.2" x14ac:dyDescent="0.45">
      <c r="A137" s="89"/>
      <c r="B137" s="89"/>
      <c r="C137" s="89"/>
      <c r="D137" s="89"/>
      <c r="E137" s="89"/>
      <c r="F137" s="89"/>
      <c r="G137" s="89"/>
      <c r="H137" s="89"/>
      <c r="I137" s="89"/>
      <c r="K137" s="89"/>
      <c r="L137" s="89"/>
      <c r="M137" s="89"/>
      <c r="N137" s="90"/>
      <c r="O137" s="89"/>
      <c r="P137" s="89"/>
      <c r="Q137" s="89"/>
      <c r="R137" s="89"/>
      <c r="S137" s="89"/>
      <c r="T137" s="89"/>
      <c r="U137" s="89"/>
      <c r="V137" s="89"/>
      <c r="W137" s="89"/>
      <c r="X137" s="89"/>
      <c r="Y137" s="89"/>
      <c r="Z137" s="89"/>
      <c r="AA137" s="89"/>
      <c r="AB137" s="89"/>
      <c r="AC137" s="89"/>
      <c r="AD137" s="89"/>
    </row>
    <row r="138" spans="1:30" ht="19.2" x14ac:dyDescent="0.45">
      <c r="A138" s="89"/>
      <c r="B138" s="89"/>
      <c r="C138" s="89"/>
      <c r="D138" s="89"/>
      <c r="E138" s="89"/>
      <c r="F138" s="89"/>
      <c r="G138" s="89"/>
      <c r="H138" s="89"/>
      <c r="I138" s="89"/>
      <c r="K138" s="89"/>
      <c r="L138" s="89"/>
      <c r="M138" s="89"/>
      <c r="N138" s="90"/>
      <c r="O138" s="89"/>
      <c r="P138" s="89"/>
      <c r="Q138" s="89"/>
      <c r="R138" s="89"/>
      <c r="S138" s="89"/>
      <c r="T138" s="89"/>
      <c r="U138" s="89"/>
      <c r="V138" s="89"/>
      <c r="W138" s="89"/>
      <c r="X138" s="89"/>
      <c r="Y138" s="89"/>
      <c r="Z138" s="89"/>
      <c r="AA138" s="89"/>
      <c r="AB138" s="89"/>
      <c r="AC138" s="89"/>
      <c r="AD138" s="89"/>
    </row>
    <row r="139" spans="1:30" ht="19.2" x14ac:dyDescent="0.45">
      <c r="A139" s="89"/>
      <c r="G139" s="89"/>
      <c r="H139" s="89"/>
      <c r="I139" s="89"/>
      <c r="K139" s="89"/>
      <c r="L139" s="89"/>
      <c r="M139" s="89"/>
      <c r="N139" s="90"/>
      <c r="O139" s="89"/>
      <c r="P139" s="89"/>
      <c r="Q139" s="89"/>
      <c r="R139" s="89"/>
      <c r="S139" s="89"/>
      <c r="T139" s="89"/>
      <c r="U139" s="89"/>
      <c r="V139" s="89"/>
      <c r="W139" s="89"/>
      <c r="X139" s="89"/>
      <c r="Y139" s="89"/>
      <c r="Z139" s="89"/>
      <c r="AA139" s="89"/>
      <c r="AB139" s="89"/>
      <c r="AC139" s="89"/>
      <c r="AD139" s="89"/>
    </row>
    <row r="140" spans="1:30" ht="19.2" x14ac:dyDescent="0.45">
      <c r="A140" s="89"/>
      <c r="B140" s="89"/>
      <c r="C140" s="89"/>
      <c r="F140" s="103"/>
      <c r="G140" s="89"/>
      <c r="H140" s="89"/>
      <c r="I140" s="89"/>
      <c r="K140" s="89"/>
      <c r="L140" s="89"/>
      <c r="M140" s="89"/>
      <c r="N140" s="90"/>
      <c r="O140" s="89"/>
      <c r="P140" s="89"/>
      <c r="Q140" s="89"/>
      <c r="R140" s="89"/>
      <c r="S140" s="89"/>
      <c r="T140" s="89"/>
      <c r="U140" s="89"/>
      <c r="V140" s="89"/>
      <c r="W140" s="89"/>
      <c r="X140" s="89"/>
      <c r="Y140" s="89"/>
      <c r="Z140" s="89"/>
      <c r="AA140" s="89"/>
      <c r="AB140" s="89"/>
      <c r="AC140" s="89"/>
      <c r="AD140" s="89"/>
    </row>
    <row r="141" spans="1:30" ht="19.2" x14ac:dyDescent="0.45">
      <c r="A141" s="89"/>
      <c r="B141" s="89"/>
      <c r="C141" s="89"/>
      <c r="D141" s="89"/>
      <c r="E141" s="89"/>
      <c r="F141" s="89"/>
      <c r="G141" s="90"/>
      <c r="H141" s="90"/>
      <c r="I141" s="89"/>
      <c r="K141" s="90"/>
      <c r="L141" s="90"/>
      <c r="M141" s="90"/>
      <c r="N141" s="90"/>
      <c r="O141" s="89"/>
      <c r="P141" s="89"/>
      <c r="Q141" s="89"/>
      <c r="R141" s="89"/>
      <c r="S141" s="89"/>
      <c r="T141" s="89"/>
      <c r="U141" s="89"/>
      <c r="V141" s="89"/>
      <c r="W141" s="89"/>
      <c r="X141" s="89"/>
      <c r="Y141" s="89"/>
      <c r="Z141" s="89"/>
      <c r="AA141" s="89"/>
      <c r="AB141" s="89"/>
      <c r="AC141" s="89"/>
      <c r="AD141" s="89"/>
    </row>
    <row r="142" spans="1:30" ht="19.2" x14ac:dyDescent="0.45">
      <c r="A142" s="89"/>
      <c r="B142" s="89"/>
      <c r="C142" s="89"/>
      <c r="D142" s="89"/>
      <c r="E142" s="90"/>
      <c r="F142" s="89"/>
      <c r="G142" s="218"/>
      <c r="H142" s="218"/>
      <c r="I142" s="90"/>
      <c r="J142" s="90"/>
      <c r="K142" s="90"/>
      <c r="L142" s="90"/>
      <c r="M142" s="90"/>
      <c r="N142" s="90"/>
      <c r="O142" s="89"/>
      <c r="P142" s="89"/>
      <c r="Q142" s="89"/>
      <c r="R142" s="89"/>
      <c r="S142" s="89"/>
      <c r="T142" s="89"/>
      <c r="U142" s="89"/>
      <c r="V142" s="89"/>
      <c r="W142" s="89"/>
      <c r="X142" s="89"/>
      <c r="Y142" s="89"/>
      <c r="Z142" s="89"/>
      <c r="AA142" s="89"/>
      <c r="AB142" s="89"/>
      <c r="AC142" s="89"/>
      <c r="AD142" s="89"/>
    </row>
    <row r="143" spans="1:30" ht="19.2" x14ac:dyDescent="0.45">
      <c r="A143" s="89"/>
      <c r="B143" s="89"/>
      <c r="C143" s="89"/>
      <c r="F143" s="103"/>
      <c r="G143" s="90"/>
      <c r="H143" s="90"/>
      <c r="I143" s="89"/>
      <c r="J143" s="90"/>
      <c r="K143" s="90"/>
      <c r="L143" s="90"/>
      <c r="M143" s="90"/>
      <c r="N143" s="90"/>
      <c r="O143" s="89"/>
      <c r="P143" s="89"/>
      <c r="Q143" s="89"/>
      <c r="R143" s="89"/>
      <c r="S143" s="89"/>
      <c r="T143" s="89"/>
      <c r="U143" s="89"/>
      <c r="V143" s="89"/>
      <c r="W143" s="89"/>
      <c r="X143" s="89"/>
      <c r="Y143" s="89"/>
      <c r="Z143" s="89"/>
      <c r="AA143" s="89"/>
      <c r="AB143" s="89"/>
      <c r="AC143" s="89"/>
      <c r="AD143" s="89"/>
    </row>
    <row r="144" spans="1:30" ht="19.2" x14ac:dyDescent="0.45">
      <c r="A144" s="89"/>
      <c r="B144" s="89"/>
      <c r="C144" s="89"/>
      <c r="D144" s="89"/>
      <c r="E144" s="89"/>
      <c r="F144" s="89"/>
      <c r="G144" s="90"/>
      <c r="H144" s="90"/>
      <c r="I144" s="89"/>
      <c r="J144" s="90"/>
      <c r="K144" s="90"/>
      <c r="L144" s="90"/>
      <c r="M144" s="90"/>
      <c r="N144" s="90"/>
      <c r="O144" s="89"/>
      <c r="P144" s="89"/>
      <c r="Q144" s="89"/>
      <c r="R144" s="89"/>
      <c r="S144" s="89"/>
      <c r="T144" s="89"/>
      <c r="U144" s="89"/>
      <c r="V144" s="89"/>
      <c r="W144" s="89"/>
      <c r="X144" s="89"/>
      <c r="Y144" s="89"/>
      <c r="Z144" s="89"/>
      <c r="AA144" s="89"/>
      <c r="AB144" s="89"/>
      <c r="AC144" s="89"/>
      <c r="AD144" s="89"/>
    </row>
    <row r="145" spans="1:30" ht="19.2" x14ac:dyDescent="0.45">
      <c r="A145" s="89"/>
      <c r="G145" s="90"/>
      <c r="H145" s="90"/>
      <c r="I145" s="89"/>
      <c r="J145" s="90"/>
      <c r="K145" s="90"/>
      <c r="L145" s="90"/>
      <c r="M145" s="90"/>
      <c r="N145" s="90"/>
      <c r="O145" s="90"/>
      <c r="P145" s="90"/>
      <c r="Q145" s="90"/>
      <c r="R145" s="90"/>
      <c r="S145" s="89"/>
      <c r="T145" s="89"/>
      <c r="U145" s="89"/>
      <c r="V145" s="89"/>
      <c r="W145" s="89"/>
      <c r="X145" s="89"/>
      <c r="Y145" s="89"/>
      <c r="Z145" s="89"/>
      <c r="AA145" s="89"/>
      <c r="AB145" s="89"/>
      <c r="AC145" s="89"/>
      <c r="AD145" s="89"/>
    </row>
    <row r="146" spans="1:30" ht="19.2" x14ac:dyDescent="0.45">
      <c r="A146" s="89"/>
      <c r="B146" s="89"/>
      <c r="C146" s="89"/>
      <c r="F146" s="103"/>
      <c r="G146" s="107"/>
      <c r="H146" s="107"/>
      <c r="I146" s="89"/>
      <c r="J146" s="90"/>
      <c r="K146" s="89"/>
      <c r="L146" s="89"/>
      <c r="M146" s="89"/>
      <c r="N146" s="90"/>
      <c r="O146" s="90"/>
      <c r="P146" s="90"/>
      <c r="Q146" s="90"/>
      <c r="R146" s="90"/>
      <c r="S146" s="90"/>
      <c r="T146" s="89"/>
      <c r="U146" s="89"/>
      <c r="V146" s="89"/>
      <c r="W146" s="89"/>
      <c r="X146" s="89"/>
      <c r="Y146" s="89"/>
      <c r="Z146" s="89"/>
      <c r="AA146" s="89"/>
      <c r="AB146" s="89"/>
      <c r="AC146" s="89"/>
      <c r="AD146" s="89"/>
    </row>
    <row r="147" spans="1:30" ht="19.2" x14ac:dyDescent="0.45">
      <c r="A147" s="89"/>
      <c r="B147" s="89"/>
      <c r="C147" s="89"/>
      <c r="D147" s="89"/>
      <c r="E147" s="89"/>
      <c r="F147" s="89"/>
      <c r="G147" s="90"/>
      <c r="H147" s="90"/>
      <c r="I147" s="89"/>
      <c r="J147" s="90"/>
      <c r="K147" s="89"/>
      <c r="L147" s="89"/>
      <c r="M147" s="89"/>
      <c r="N147" s="90"/>
      <c r="O147" s="90"/>
      <c r="P147" s="90"/>
      <c r="Q147" s="90"/>
      <c r="R147" s="90"/>
      <c r="S147" s="89"/>
      <c r="T147" s="89"/>
      <c r="U147" s="89"/>
      <c r="V147" s="89"/>
      <c r="W147" s="89"/>
      <c r="X147" s="89"/>
      <c r="Y147" s="89"/>
      <c r="Z147" s="89"/>
      <c r="AA147" s="89"/>
      <c r="AB147" s="89"/>
      <c r="AC147" s="89"/>
      <c r="AD147" s="89"/>
    </row>
    <row r="148" spans="1:30" ht="19.2" x14ac:dyDescent="0.45">
      <c r="A148" s="89"/>
      <c r="B148" s="89"/>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c r="AA148" s="89"/>
      <c r="AB148" s="89"/>
      <c r="AC148" s="89"/>
      <c r="AD148" s="89"/>
    </row>
    <row r="149" spans="1:30" ht="19.2" x14ac:dyDescent="0.45">
      <c r="A149" s="89"/>
      <c r="B149" s="89"/>
      <c r="C149" s="89"/>
      <c r="F149" s="103"/>
      <c r="G149" s="90"/>
      <c r="H149" s="89"/>
      <c r="I149" s="89"/>
      <c r="J149" s="90"/>
      <c r="K149" s="89"/>
      <c r="L149" s="89"/>
      <c r="M149" s="89"/>
      <c r="N149" s="89"/>
      <c r="O149" s="89"/>
      <c r="P149" s="89"/>
      <c r="Q149" s="89"/>
      <c r="R149" s="89"/>
      <c r="S149" s="89"/>
      <c r="T149" s="89"/>
      <c r="U149" s="89"/>
      <c r="V149" s="89"/>
      <c r="W149" s="89"/>
      <c r="X149" s="89"/>
      <c r="Y149" s="89"/>
      <c r="Z149" s="89"/>
      <c r="AA149" s="89"/>
      <c r="AB149" s="89"/>
      <c r="AC149" s="89"/>
      <c r="AD149" s="89"/>
    </row>
    <row r="150" spans="1:30" ht="19.2" x14ac:dyDescent="0.45">
      <c r="A150" s="89"/>
      <c r="B150" s="89"/>
      <c r="C150" s="89"/>
      <c r="D150" s="89"/>
      <c r="E150" s="89"/>
      <c r="F150" s="89"/>
      <c r="G150" s="89"/>
      <c r="H150" s="89"/>
      <c r="I150" s="90"/>
      <c r="J150" s="90"/>
      <c r="K150" s="89"/>
      <c r="L150" s="89"/>
      <c r="M150" s="89"/>
      <c r="N150" s="89"/>
      <c r="O150" s="89"/>
      <c r="P150" s="89"/>
      <c r="Q150" s="89"/>
      <c r="R150" s="89"/>
      <c r="S150" s="89"/>
      <c r="T150" s="89"/>
      <c r="U150" s="89"/>
      <c r="V150" s="89"/>
      <c r="W150" s="89"/>
      <c r="X150" s="89"/>
      <c r="Y150" s="89"/>
      <c r="Z150" s="89"/>
      <c r="AA150" s="89"/>
      <c r="AB150" s="89"/>
      <c r="AC150" s="89"/>
      <c r="AD150" s="89"/>
    </row>
    <row r="151" spans="1:30" ht="19.2" x14ac:dyDescent="0.45">
      <c r="A151" s="89"/>
      <c r="G151" s="90"/>
      <c r="H151" s="89"/>
      <c r="I151" s="90"/>
      <c r="J151" s="89"/>
      <c r="K151" s="89"/>
      <c r="L151" s="89"/>
      <c r="M151" s="89"/>
      <c r="N151" s="89"/>
      <c r="O151" s="89"/>
      <c r="P151" s="89"/>
      <c r="Q151" s="89"/>
      <c r="R151" s="89"/>
      <c r="S151" s="89"/>
      <c r="T151" s="89"/>
      <c r="U151" s="89"/>
      <c r="V151" s="89"/>
      <c r="W151" s="89"/>
      <c r="X151" s="89"/>
      <c r="Y151" s="89"/>
      <c r="Z151" s="89"/>
      <c r="AA151" s="89"/>
      <c r="AB151" s="89"/>
      <c r="AC151" s="89"/>
      <c r="AD151" s="89"/>
    </row>
    <row r="152" spans="1:30" ht="19.2" x14ac:dyDescent="0.45">
      <c r="A152" s="89"/>
      <c r="B152" s="89"/>
      <c r="C152" s="89"/>
      <c r="F152" s="103"/>
      <c r="G152" s="90"/>
      <c r="H152" s="89"/>
      <c r="I152" s="89"/>
      <c r="J152" s="89"/>
      <c r="K152" s="89"/>
      <c r="L152" s="89"/>
      <c r="M152" s="89"/>
      <c r="N152" s="89"/>
      <c r="O152" s="89"/>
      <c r="P152" s="89"/>
      <c r="Q152" s="89"/>
      <c r="R152" s="89"/>
      <c r="S152" s="89"/>
      <c r="T152" s="89"/>
      <c r="U152" s="89"/>
      <c r="V152" s="89"/>
      <c r="W152" s="89"/>
      <c r="X152" s="89"/>
      <c r="Y152" s="89"/>
      <c r="Z152" s="89"/>
      <c r="AA152" s="89"/>
      <c r="AB152" s="89"/>
      <c r="AC152" s="89"/>
      <c r="AD152" s="89"/>
    </row>
    <row r="153" spans="1:30" ht="19.2" x14ac:dyDescent="0.45">
      <c r="A153" s="89"/>
      <c r="B153" s="89"/>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9"/>
      <c r="AC153" s="89"/>
      <c r="AD153" s="89"/>
    </row>
    <row r="154" spans="1:30" ht="19.2" x14ac:dyDescent="0.45">
      <c r="A154" s="89"/>
      <c r="B154" s="89"/>
      <c r="C154" s="89"/>
      <c r="D154" s="89"/>
      <c r="E154" s="89"/>
      <c r="F154" s="89"/>
      <c r="G154" s="90"/>
      <c r="H154" s="89"/>
      <c r="I154" s="89"/>
      <c r="J154" s="89"/>
      <c r="K154" s="89"/>
      <c r="L154" s="89"/>
      <c r="M154" s="89"/>
      <c r="N154" s="89"/>
      <c r="O154" s="89"/>
      <c r="P154" s="89"/>
      <c r="Q154" s="89"/>
      <c r="R154" s="89"/>
      <c r="S154" s="89"/>
      <c r="T154" s="89"/>
      <c r="U154" s="89"/>
      <c r="V154" s="89"/>
      <c r="W154" s="89"/>
      <c r="X154" s="89"/>
      <c r="Y154" s="89"/>
      <c r="Z154" s="89"/>
      <c r="AA154" s="89"/>
      <c r="AB154" s="89"/>
      <c r="AC154" s="89"/>
      <c r="AD154" s="89"/>
    </row>
    <row r="155" spans="1:30" ht="19.2" x14ac:dyDescent="0.45">
      <c r="A155" s="89"/>
      <c r="B155" s="201"/>
      <c r="C155" s="202"/>
      <c r="D155" s="202"/>
      <c r="E155" s="202"/>
      <c r="F155" s="202"/>
      <c r="G155" s="202"/>
      <c r="H155" s="202"/>
      <c r="I155" s="202"/>
      <c r="J155" s="89"/>
      <c r="K155" s="89"/>
      <c r="L155" s="89"/>
      <c r="M155" s="89"/>
      <c r="N155" s="89"/>
      <c r="O155" s="89"/>
      <c r="P155" s="89"/>
      <c r="Q155" s="89"/>
      <c r="R155" s="89"/>
      <c r="S155" s="89"/>
      <c r="T155" s="89"/>
      <c r="U155" s="89"/>
      <c r="V155" s="89"/>
      <c r="W155" s="89"/>
      <c r="X155" s="89"/>
      <c r="Y155" s="89"/>
      <c r="Z155" s="89"/>
      <c r="AA155" s="89"/>
      <c r="AB155" s="89"/>
      <c r="AC155" s="89"/>
      <c r="AD155" s="89"/>
    </row>
    <row r="156" spans="1:30" ht="19.2" x14ac:dyDescent="0.45">
      <c r="A156" s="89"/>
      <c r="B156" s="202"/>
      <c r="C156" s="202"/>
      <c r="D156" s="202"/>
      <c r="E156" s="202"/>
      <c r="F156" s="202"/>
      <c r="G156" s="202"/>
      <c r="H156" s="202"/>
      <c r="I156" s="202"/>
      <c r="J156" s="89"/>
      <c r="K156" s="89"/>
      <c r="L156" s="89"/>
      <c r="M156" s="89"/>
      <c r="N156" s="89"/>
      <c r="O156" s="89"/>
      <c r="P156" s="89"/>
      <c r="Q156" s="89"/>
      <c r="R156" s="89"/>
      <c r="S156" s="89"/>
      <c r="T156" s="89"/>
      <c r="U156" s="89"/>
      <c r="V156" s="89"/>
      <c r="W156" s="89"/>
      <c r="X156" s="89"/>
      <c r="Y156" s="89"/>
      <c r="Z156" s="89"/>
      <c r="AA156" s="89"/>
      <c r="AB156" s="89"/>
      <c r="AC156" s="89"/>
      <c r="AD156" s="89"/>
    </row>
    <row r="157" spans="1:30" ht="19.2" x14ac:dyDescent="0.45">
      <c r="A157" s="89"/>
      <c r="B157" s="89"/>
      <c r="C157" s="89"/>
      <c r="D157" s="89"/>
      <c r="E157" s="89"/>
      <c r="F157" s="89"/>
      <c r="G157" s="90"/>
      <c r="H157" s="89"/>
      <c r="I157" s="89"/>
      <c r="J157" s="89"/>
      <c r="K157" s="89"/>
      <c r="L157" s="89"/>
      <c r="M157" s="89"/>
      <c r="N157" s="89"/>
      <c r="O157" s="89"/>
      <c r="P157" s="89"/>
      <c r="Q157" s="89"/>
      <c r="R157" s="89"/>
      <c r="S157" s="89"/>
      <c r="T157" s="89"/>
      <c r="U157" s="89"/>
      <c r="V157" s="89"/>
      <c r="W157" s="89"/>
      <c r="X157" s="89"/>
      <c r="Y157" s="89"/>
      <c r="Z157" s="89"/>
      <c r="AA157" s="89"/>
      <c r="AB157" s="89"/>
      <c r="AC157" s="89"/>
      <c r="AD157" s="89"/>
    </row>
    <row r="158" spans="1:30" ht="19.2" x14ac:dyDescent="0.45">
      <c r="A158" s="89"/>
      <c r="B158" s="89"/>
      <c r="C158" s="89"/>
      <c r="D158" s="89"/>
      <c r="E158" s="89"/>
      <c r="F158" s="89"/>
      <c r="G158" s="90"/>
      <c r="H158" s="89"/>
      <c r="I158" s="89"/>
      <c r="J158" s="89"/>
      <c r="K158" s="89"/>
      <c r="L158" s="89"/>
      <c r="M158" s="89"/>
      <c r="N158" s="89"/>
      <c r="O158" s="89"/>
      <c r="P158" s="89"/>
      <c r="Q158" s="89"/>
      <c r="R158" s="89"/>
      <c r="S158" s="89"/>
      <c r="T158" s="89"/>
      <c r="U158" s="89"/>
      <c r="V158" s="89"/>
      <c r="W158" s="89"/>
      <c r="X158" s="89"/>
      <c r="Y158" s="89"/>
      <c r="Z158" s="89"/>
      <c r="AA158" s="89"/>
      <c r="AB158" s="89"/>
      <c r="AC158" s="89"/>
      <c r="AD158" s="89"/>
    </row>
    <row r="159" spans="1:30" ht="19.2" x14ac:dyDescent="0.45">
      <c r="A159" s="89"/>
      <c r="B159" s="89"/>
      <c r="C159" s="89"/>
      <c r="D159" s="89"/>
      <c r="E159" s="89"/>
      <c r="F159" s="89"/>
      <c r="G159" s="90"/>
      <c r="H159" s="89"/>
      <c r="I159" s="89"/>
      <c r="J159" s="89"/>
      <c r="K159" s="89"/>
      <c r="L159" s="89"/>
      <c r="M159" s="89"/>
      <c r="N159" s="89"/>
      <c r="O159" s="89"/>
      <c r="P159" s="89"/>
      <c r="Q159" s="89"/>
      <c r="R159" s="89"/>
      <c r="S159" s="89"/>
      <c r="T159" s="89"/>
      <c r="U159" s="89"/>
      <c r="V159" s="89"/>
      <c r="W159" s="89"/>
      <c r="X159" s="89"/>
      <c r="Y159" s="89"/>
      <c r="Z159" s="89"/>
      <c r="AA159" s="89"/>
      <c r="AB159" s="89"/>
      <c r="AC159" s="89"/>
      <c r="AD159" s="89"/>
    </row>
    <row r="160" spans="1:30" ht="19.2" x14ac:dyDescent="0.45">
      <c r="A160" s="89"/>
      <c r="B160" s="89"/>
      <c r="C160" s="89"/>
      <c r="D160" s="89"/>
      <c r="E160" s="89"/>
      <c r="F160" s="89"/>
      <c r="G160" s="90"/>
      <c r="H160" s="89"/>
      <c r="I160" s="89"/>
      <c r="J160" s="89"/>
      <c r="K160" s="89"/>
      <c r="L160" s="89"/>
      <c r="M160" s="89"/>
      <c r="N160" s="89"/>
      <c r="O160" s="89"/>
      <c r="P160" s="89"/>
      <c r="Q160" s="89"/>
      <c r="R160" s="89"/>
      <c r="S160" s="89"/>
      <c r="T160" s="89"/>
      <c r="U160" s="89"/>
      <c r="V160" s="89"/>
      <c r="W160" s="89"/>
      <c r="X160" s="89"/>
      <c r="Y160" s="89"/>
      <c r="Z160" s="89"/>
      <c r="AA160" s="89"/>
      <c r="AB160" s="89"/>
      <c r="AC160" s="89"/>
      <c r="AD160" s="89"/>
    </row>
    <row r="161" spans="1:30" ht="19.2" x14ac:dyDescent="0.45">
      <c r="A161" s="89"/>
      <c r="B161" s="89"/>
      <c r="C161" s="89"/>
      <c r="D161" s="89"/>
      <c r="E161" s="89"/>
      <c r="F161" s="89"/>
      <c r="G161" s="90"/>
      <c r="H161" s="89"/>
      <c r="I161" s="89"/>
      <c r="J161" s="89"/>
      <c r="K161" s="89"/>
      <c r="L161" s="89"/>
      <c r="M161" s="89"/>
      <c r="N161" s="89"/>
      <c r="O161" s="89"/>
      <c r="P161" s="89"/>
      <c r="Q161" s="89"/>
      <c r="R161" s="89"/>
      <c r="S161" s="89"/>
      <c r="T161" s="89"/>
      <c r="U161" s="89"/>
      <c r="V161" s="89"/>
      <c r="W161" s="89"/>
      <c r="X161" s="89"/>
      <c r="Y161" s="89"/>
      <c r="Z161" s="89"/>
      <c r="AA161" s="89"/>
      <c r="AB161" s="89"/>
      <c r="AC161" s="89"/>
      <c r="AD161" s="89"/>
    </row>
    <row r="162" spans="1:30" ht="19.2" x14ac:dyDescent="0.45">
      <c r="A162" s="89"/>
      <c r="B162" s="89"/>
      <c r="C162" s="89"/>
      <c r="D162" s="89"/>
      <c r="E162" s="89"/>
      <c r="F162" s="89"/>
      <c r="G162" s="90"/>
      <c r="H162" s="89"/>
      <c r="I162" s="89"/>
      <c r="J162" s="89"/>
      <c r="K162" s="89"/>
      <c r="L162" s="89"/>
      <c r="M162" s="89"/>
      <c r="N162" s="89"/>
      <c r="O162" s="89"/>
      <c r="P162" s="89"/>
      <c r="Q162" s="89"/>
      <c r="R162" s="89"/>
      <c r="S162" s="89"/>
      <c r="T162" s="89"/>
      <c r="U162" s="89"/>
      <c r="V162" s="89"/>
      <c r="W162" s="89"/>
      <c r="X162" s="89"/>
      <c r="Y162" s="89"/>
      <c r="Z162" s="89"/>
      <c r="AA162" s="89"/>
      <c r="AB162" s="89"/>
      <c r="AC162" s="89"/>
      <c r="AD162" s="89"/>
    </row>
    <row r="163" spans="1:30" ht="19.2" x14ac:dyDescent="0.45">
      <c r="A163" s="89"/>
      <c r="B163" s="89"/>
      <c r="C163" s="89"/>
      <c r="D163" s="89"/>
      <c r="E163" s="89"/>
      <c r="F163" s="89"/>
      <c r="G163" s="90"/>
      <c r="H163" s="89"/>
      <c r="I163" s="89"/>
      <c r="J163" s="89"/>
      <c r="K163" s="89"/>
      <c r="L163" s="89"/>
      <c r="M163" s="89"/>
      <c r="N163" s="89"/>
      <c r="O163" s="89"/>
      <c r="P163" s="89"/>
      <c r="Q163" s="89"/>
      <c r="R163" s="89"/>
      <c r="S163" s="89"/>
      <c r="T163" s="89"/>
      <c r="U163" s="89"/>
      <c r="V163" s="89"/>
      <c r="W163" s="89"/>
      <c r="X163" s="89"/>
      <c r="Y163" s="89"/>
      <c r="Z163" s="89"/>
      <c r="AA163" s="89"/>
      <c r="AB163" s="89"/>
      <c r="AC163" s="89"/>
      <c r="AD163" s="89"/>
    </row>
    <row r="164" spans="1:30" ht="19.2" x14ac:dyDescent="0.45">
      <c r="A164" s="89"/>
      <c r="B164" s="89"/>
      <c r="C164" s="89"/>
      <c r="D164" s="89"/>
      <c r="E164" s="89"/>
      <c r="F164" s="89"/>
      <c r="G164" s="90"/>
      <c r="H164" s="89"/>
      <c r="I164" s="89"/>
      <c r="J164" s="89"/>
      <c r="K164" s="89"/>
      <c r="L164" s="89"/>
      <c r="M164" s="89"/>
      <c r="N164" s="89"/>
      <c r="O164" s="89"/>
      <c r="P164" s="89"/>
      <c r="Q164" s="89"/>
      <c r="R164" s="89"/>
      <c r="S164" s="89"/>
      <c r="T164" s="89"/>
      <c r="U164" s="89"/>
      <c r="V164" s="89"/>
      <c r="W164" s="89"/>
      <c r="X164" s="89"/>
      <c r="Y164" s="89"/>
      <c r="Z164" s="89"/>
      <c r="AA164" s="89"/>
      <c r="AB164" s="89"/>
      <c r="AC164" s="89"/>
      <c r="AD164" s="89"/>
    </row>
    <row r="165" spans="1:30" ht="19.2" x14ac:dyDescent="0.45">
      <c r="A165" s="89"/>
      <c r="B165" s="89"/>
      <c r="C165" s="89"/>
      <c r="D165" s="89"/>
      <c r="E165" s="89"/>
      <c r="F165" s="89"/>
      <c r="G165" s="90"/>
      <c r="H165" s="89"/>
      <c r="I165" s="89"/>
      <c r="J165" s="89"/>
      <c r="K165" s="89"/>
      <c r="L165" s="89"/>
      <c r="M165" s="89"/>
      <c r="N165" s="89"/>
      <c r="O165" s="89"/>
      <c r="P165" s="89"/>
      <c r="Q165" s="89"/>
      <c r="R165" s="89"/>
      <c r="S165" s="89"/>
      <c r="T165" s="89"/>
      <c r="U165" s="89"/>
      <c r="V165" s="89"/>
      <c r="W165" s="89"/>
      <c r="X165" s="89"/>
      <c r="Y165" s="89"/>
      <c r="Z165" s="89"/>
      <c r="AA165" s="89"/>
      <c r="AB165" s="89"/>
      <c r="AC165" s="89"/>
      <c r="AD165" s="89"/>
    </row>
    <row r="166" spans="1:30" ht="19.2" x14ac:dyDescent="0.45">
      <c r="A166" s="89"/>
      <c r="B166" s="89"/>
      <c r="C166" s="89"/>
      <c r="D166" s="89"/>
      <c r="E166" s="89"/>
      <c r="F166" s="89"/>
      <c r="G166" s="90"/>
      <c r="H166" s="89"/>
      <c r="I166" s="89"/>
      <c r="J166" s="89"/>
      <c r="K166" s="89"/>
      <c r="L166" s="89"/>
      <c r="M166" s="89"/>
      <c r="N166" s="89"/>
      <c r="O166" s="89"/>
      <c r="P166" s="89"/>
      <c r="Q166" s="89"/>
      <c r="R166" s="89"/>
      <c r="S166" s="89"/>
      <c r="T166" s="89"/>
      <c r="U166" s="89"/>
      <c r="V166" s="89"/>
      <c r="W166" s="89"/>
      <c r="X166" s="89"/>
      <c r="Y166" s="89"/>
      <c r="Z166" s="89"/>
      <c r="AA166" s="89"/>
      <c r="AB166" s="89"/>
      <c r="AC166" s="89"/>
      <c r="AD166" s="89"/>
    </row>
    <row r="167" spans="1:30" ht="19.2" x14ac:dyDescent="0.45">
      <c r="A167" s="89"/>
      <c r="B167" s="89"/>
      <c r="C167" s="89"/>
      <c r="D167" s="89"/>
      <c r="E167" s="89"/>
      <c r="F167" s="89"/>
      <c r="G167" s="90"/>
      <c r="H167" s="89"/>
      <c r="I167" s="89"/>
      <c r="J167" s="89"/>
      <c r="K167" s="89"/>
      <c r="L167" s="89"/>
      <c r="M167" s="89"/>
      <c r="N167" s="89"/>
      <c r="O167" s="89"/>
      <c r="P167" s="89"/>
      <c r="Q167" s="89"/>
      <c r="R167" s="89"/>
      <c r="S167" s="89"/>
      <c r="T167" s="89"/>
      <c r="U167" s="89"/>
      <c r="V167" s="89"/>
      <c r="W167" s="89"/>
      <c r="X167" s="89"/>
      <c r="Y167" s="89"/>
      <c r="Z167" s="89"/>
      <c r="AA167" s="89"/>
      <c r="AB167" s="89"/>
      <c r="AC167" s="89"/>
      <c r="AD167" s="89"/>
    </row>
    <row r="168" spans="1:30" ht="19.2" x14ac:dyDescent="0.45">
      <c r="A168" s="89"/>
      <c r="B168" s="89"/>
      <c r="C168" s="89"/>
      <c r="D168" s="89"/>
      <c r="E168" s="89"/>
      <c r="F168" s="89"/>
      <c r="G168" s="90"/>
      <c r="H168" s="89"/>
      <c r="I168" s="89"/>
      <c r="J168" s="89"/>
      <c r="K168" s="89"/>
      <c r="L168" s="89"/>
      <c r="M168" s="89"/>
      <c r="N168" s="89"/>
      <c r="O168" s="89"/>
      <c r="P168" s="89"/>
      <c r="Q168" s="89"/>
      <c r="R168" s="89"/>
      <c r="S168" s="89"/>
      <c r="T168" s="89"/>
      <c r="U168" s="89"/>
      <c r="V168" s="89"/>
      <c r="W168" s="89"/>
      <c r="X168" s="89"/>
      <c r="Y168" s="89"/>
      <c r="Z168" s="89"/>
      <c r="AA168" s="89"/>
      <c r="AB168" s="89"/>
      <c r="AC168" s="89"/>
      <c r="AD168" s="89"/>
    </row>
    <row r="169" spans="1:30" ht="19.2" x14ac:dyDescent="0.45">
      <c r="A169" s="89"/>
      <c r="B169" s="89"/>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c r="AA169" s="89"/>
      <c r="AB169" s="89"/>
      <c r="AC169" s="89"/>
      <c r="AD169" s="89"/>
    </row>
  </sheetData>
  <mergeCells count="40">
    <mergeCell ref="B104:I105"/>
    <mergeCell ref="B111:I112"/>
    <mergeCell ref="G142:H142"/>
    <mergeCell ref="B155:I156"/>
    <mergeCell ref="I94:AB94"/>
    <mergeCell ref="A96:AB99"/>
    <mergeCell ref="AC96:AD99"/>
    <mergeCell ref="B101:H102"/>
    <mergeCell ref="I101:S102"/>
    <mergeCell ref="Q91:Q92"/>
    <mergeCell ref="R91:R92"/>
    <mergeCell ref="D91:F92"/>
    <mergeCell ref="G91:G92"/>
    <mergeCell ref="H91:H92"/>
    <mergeCell ref="I91:L92"/>
    <mergeCell ref="M91:P92"/>
    <mergeCell ref="Y82:AC83"/>
    <mergeCell ref="Y84:AC85"/>
    <mergeCell ref="B21:I22"/>
    <mergeCell ref="A60:AB63"/>
    <mergeCell ref="AC60:AD63"/>
    <mergeCell ref="B73:K74"/>
    <mergeCell ref="C76:F79"/>
    <mergeCell ref="D82:G83"/>
    <mergeCell ref="H82:H83"/>
    <mergeCell ref="I82:K83"/>
    <mergeCell ref="L82:O83"/>
    <mergeCell ref="T82:X85"/>
    <mergeCell ref="A1:AB4"/>
    <mergeCell ref="AC1:AD4"/>
    <mergeCell ref="B6:K7"/>
    <mergeCell ref="L6:V7"/>
    <mergeCell ref="B8:I9"/>
    <mergeCell ref="B12:I13"/>
    <mergeCell ref="G78:W79"/>
    <mergeCell ref="G76:W77"/>
    <mergeCell ref="H88:L89"/>
    <mergeCell ref="H86:L87"/>
    <mergeCell ref="D87:G88"/>
    <mergeCell ref="P82:P83"/>
  </mergeCells>
  <phoneticPr fontId="4"/>
  <printOptions horizontalCentered="1"/>
  <pageMargins left="0.39370078740157483" right="0.19685039370078741" top="0.39370078740157483" bottom="0.39370078740157483" header="0.19685039370078741" footer="0.19685039370078741"/>
  <pageSetup paperSize="9" scale="47" fitToHeight="0" orientation="landscape" horizontalDpi="300" verticalDpi="300" r:id="rId1"/>
  <headerFooter>
    <oddFooter>&amp;C&amp;16&amp;P/&amp;N</oddFooter>
  </headerFooter>
  <rowBreaks count="2" manualBreakCount="2">
    <brk id="59" max="29" man="1"/>
    <brk id="95" max="2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tabColor rgb="FF7030A0"/>
  </sheetPr>
  <dimension ref="A1:K382"/>
  <sheetViews>
    <sheetView zoomScaleNormal="100" workbookViewId="0">
      <selection activeCell="D3" sqref="D3:D4"/>
    </sheetView>
  </sheetViews>
  <sheetFormatPr defaultColWidth="10.33203125" defaultRowHeight="12.6" x14ac:dyDescent="0.45"/>
  <cols>
    <col min="1" max="1" width="10.33203125" style="74"/>
    <col min="2" max="2" width="12.44140625" style="74" bestFit="1" customWidth="1"/>
    <col min="3" max="3" width="17" style="74" customWidth="1"/>
    <col min="4" max="9" width="13.33203125" style="74" customWidth="1"/>
    <col min="10" max="16384" width="10.33203125" style="74"/>
  </cols>
  <sheetData>
    <row r="1" spans="1:9" ht="12.6" customHeight="1" x14ac:dyDescent="0.45">
      <c r="A1" s="74" t="s">
        <v>202</v>
      </c>
      <c r="D1" s="124" t="s">
        <v>203</v>
      </c>
      <c r="E1" s="87"/>
      <c r="F1" s="87"/>
      <c r="G1" s="87"/>
      <c r="H1" s="87"/>
    </row>
    <row r="2" spans="1:9" ht="15" x14ac:dyDescent="0.45">
      <c r="A2" s="86"/>
      <c r="C2" s="86"/>
      <c r="D2" s="74" t="s">
        <v>204</v>
      </c>
    </row>
    <row r="3" spans="1:9" ht="26.7" customHeight="1" x14ac:dyDescent="0.45">
      <c r="A3" s="85"/>
      <c r="B3" s="85"/>
      <c r="C3" s="85"/>
      <c r="D3" s="219" t="s">
        <v>205</v>
      </c>
      <c r="E3" s="219" t="s">
        <v>206</v>
      </c>
      <c r="F3" s="221" t="s">
        <v>207</v>
      </c>
      <c r="G3" s="221" t="s">
        <v>208</v>
      </c>
      <c r="H3" s="221" t="s">
        <v>209</v>
      </c>
      <c r="I3" s="219" t="s">
        <v>210</v>
      </c>
    </row>
    <row r="4" spans="1:9" ht="49.2" customHeight="1" x14ac:dyDescent="0.45">
      <c r="A4" s="83" t="s">
        <v>211</v>
      </c>
      <c r="B4" s="83" t="s">
        <v>212</v>
      </c>
      <c r="C4" s="83" t="s">
        <v>213</v>
      </c>
      <c r="D4" s="220"/>
      <c r="E4" s="220"/>
      <c r="F4" s="222"/>
      <c r="G4" s="222"/>
      <c r="H4" s="222"/>
      <c r="I4" s="220"/>
    </row>
    <row r="5" spans="1:9" ht="15" x14ac:dyDescent="0.45">
      <c r="A5" s="82" t="s">
        <v>214</v>
      </c>
      <c r="B5" s="81" t="s">
        <v>215</v>
      </c>
      <c r="C5" s="80" t="s">
        <v>216</v>
      </c>
      <c r="D5" s="144">
        <v>112.16968157628865</v>
      </c>
      <c r="E5" s="144">
        <v>107225.99999999999</v>
      </c>
      <c r="F5" s="151">
        <v>1266.5424399999999</v>
      </c>
      <c r="G5" s="155">
        <v>1</v>
      </c>
      <c r="H5" s="159">
        <v>0.75475304049713132</v>
      </c>
      <c r="I5" s="163">
        <v>1</v>
      </c>
    </row>
    <row r="6" spans="1:9" ht="15" x14ac:dyDescent="0.45">
      <c r="A6" s="79" t="s">
        <v>217</v>
      </c>
      <c r="B6" s="78" t="s">
        <v>3</v>
      </c>
      <c r="C6" s="77" t="s">
        <v>218</v>
      </c>
      <c r="D6" s="145">
        <v>100.42233670287533</v>
      </c>
      <c r="E6" s="148">
        <v>3523.1088407676962</v>
      </c>
      <c r="F6" s="152">
        <v>52.269834654233897</v>
      </c>
      <c r="G6" s="156">
        <v>1.0519693387882489</v>
      </c>
      <c r="H6" s="160">
        <v>0.63803063145947592</v>
      </c>
      <c r="I6" s="164">
        <v>1</v>
      </c>
    </row>
    <row r="7" spans="1:9" ht="15" x14ac:dyDescent="0.45">
      <c r="A7" s="73" t="s">
        <v>219</v>
      </c>
      <c r="B7" s="76" t="s">
        <v>3</v>
      </c>
      <c r="C7" s="75" t="s">
        <v>220</v>
      </c>
      <c r="D7" s="146">
        <v>94.292422189234117</v>
      </c>
      <c r="E7" s="149">
        <v>271.18255750935822</v>
      </c>
      <c r="F7" s="153">
        <v>3.6297142022420501</v>
      </c>
      <c r="G7" s="157">
        <v>1.1057823508755997</v>
      </c>
      <c r="H7" s="161">
        <v>0.71942170604853661</v>
      </c>
      <c r="I7" s="165">
        <v>0.996</v>
      </c>
    </row>
    <row r="8" spans="1:9" ht="15" x14ac:dyDescent="0.45">
      <c r="A8" s="73" t="s">
        <v>219</v>
      </c>
      <c r="B8" s="76" t="s">
        <v>3</v>
      </c>
      <c r="C8" s="75" t="s">
        <v>221</v>
      </c>
      <c r="D8" s="146">
        <v>51.227108622997285</v>
      </c>
      <c r="E8" s="149">
        <v>3.646993550031965</v>
      </c>
      <c r="F8" s="153">
        <v>0.21530567182374499</v>
      </c>
      <c r="G8" s="157">
        <v>1.1901040491165198</v>
      </c>
      <c r="H8" s="161">
        <v>0.27867601364622907</v>
      </c>
      <c r="I8" s="165">
        <v>0.997</v>
      </c>
    </row>
    <row r="9" spans="1:9" ht="15" x14ac:dyDescent="0.45">
      <c r="A9" s="73" t="s">
        <v>219</v>
      </c>
      <c r="B9" s="76" t="s">
        <v>3</v>
      </c>
      <c r="C9" s="75" t="s">
        <v>222</v>
      </c>
      <c r="D9" s="146">
        <v>56.485874647211652</v>
      </c>
      <c r="E9" s="149">
        <v>5.5501190160402967</v>
      </c>
      <c r="F9" s="153">
        <v>0.33370428990732198</v>
      </c>
      <c r="G9" s="157">
        <v>1.1639417892326303</v>
      </c>
      <c r="H9" s="161">
        <v>0.25021781763600626</v>
      </c>
      <c r="I9" s="165">
        <v>1.0109999999999999</v>
      </c>
    </row>
    <row r="10" spans="1:9" ht="15" x14ac:dyDescent="0.45">
      <c r="A10" s="73" t="s">
        <v>219</v>
      </c>
      <c r="B10" s="76" t="s">
        <v>3</v>
      </c>
      <c r="C10" s="75" t="s">
        <v>223</v>
      </c>
      <c r="D10" s="146">
        <v>122.52626018774356</v>
      </c>
      <c r="E10" s="149">
        <v>1946.337386789934</v>
      </c>
      <c r="F10" s="153">
        <v>23.846035722360199</v>
      </c>
      <c r="G10" s="157">
        <v>0.99548169899831485</v>
      </c>
      <c r="H10" s="161">
        <v>0.67051567527561184</v>
      </c>
      <c r="I10" s="165">
        <v>0.998</v>
      </c>
    </row>
    <row r="11" spans="1:9" ht="15" x14ac:dyDescent="0.45">
      <c r="A11" s="73" t="s">
        <v>219</v>
      </c>
      <c r="B11" s="76" t="s">
        <v>3</v>
      </c>
      <c r="C11" s="75" t="s">
        <v>224</v>
      </c>
      <c r="D11" s="146">
        <v>94.181041465055586</v>
      </c>
      <c r="E11" s="149">
        <v>149.71217708274315</v>
      </c>
      <c r="F11" s="153">
        <v>2.0053059636495001</v>
      </c>
      <c r="G11" s="157">
        <v>1.1465447468382763</v>
      </c>
      <c r="H11" s="161">
        <v>0.67783159963794481</v>
      </c>
      <c r="I11" s="165">
        <v>1.02</v>
      </c>
    </row>
    <row r="12" spans="1:9" ht="15" x14ac:dyDescent="0.45">
      <c r="A12" s="73" t="s">
        <v>219</v>
      </c>
      <c r="B12" s="76" t="s">
        <v>3</v>
      </c>
      <c r="C12" s="75" t="s">
        <v>225</v>
      </c>
      <c r="D12" s="146">
        <v>91.091669741427737</v>
      </c>
      <c r="E12" s="149">
        <v>103.67643258167338</v>
      </c>
      <c r="F12" s="153">
        <v>1.52704115136714</v>
      </c>
      <c r="G12" s="157">
        <v>1.157350866939362</v>
      </c>
      <c r="H12" s="161">
        <v>0.65116238997204723</v>
      </c>
      <c r="I12" s="165">
        <v>0.98899999999999999</v>
      </c>
    </row>
    <row r="13" spans="1:9" ht="15" x14ac:dyDescent="0.45">
      <c r="A13" s="73" t="s">
        <v>219</v>
      </c>
      <c r="B13" s="76" t="s">
        <v>3</v>
      </c>
      <c r="C13" s="75" t="s">
        <v>226</v>
      </c>
      <c r="D13" s="146">
        <v>85.826614091796031</v>
      </c>
      <c r="E13" s="149">
        <v>42.266646268061898</v>
      </c>
      <c r="F13" s="153">
        <v>0.99650253414154999</v>
      </c>
      <c r="G13" s="157">
        <v>1.1739746010726215</v>
      </c>
      <c r="H13" s="161">
        <v>0.42349892923542937</v>
      </c>
      <c r="I13" s="165">
        <v>0.99399999999999999</v>
      </c>
    </row>
    <row r="14" spans="1:9" ht="15" x14ac:dyDescent="0.45">
      <c r="A14" s="73" t="s">
        <v>219</v>
      </c>
      <c r="B14" s="76" t="s">
        <v>3</v>
      </c>
      <c r="C14" s="75" t="s">
        <v>227</v>
      </c>
      <c r="D14" s="146">
        <v>90.683789306482851</v>
      </c>
      <c r="E14" s="149">
        <v>19.19225068725606</v>
      </c>
      <c r="F14" s="153">
        <v>0.29951180107990799</v>
      </c>
      <c r="G14" s="157">
        <v>1.2138681272524554</v>
      </c>
      <c r="H14" s="161">
        <v>0.57749771398482141</v>
      </c>
      <c r="I14" s="165">
        <v>1.008</v>
      </c>
    </row>
    <row r="15" spans="1:9" ht="15" x14ac:dyDescent="0.45">
      <c r="A15" s="73" t="s">
        <v>219</v>
      </c>
      <c r="B15" s="76" t="s">
        <v>3</v>
      </c>
      <c r="C15" s="75" t="s">
        <v>228</v>
      </c>
      <c r="D15" s="146">
        <v>84.563780780885921</v>
      </c>
      <c r="E15" s="149">
        <v>106.24180887655363</v>
      </c>
      <c r="F15" s="153">
        <v>1.76485846178419</v>
      </c>
      <c r="G15" s="157">
        <v>1.1295511712127932</v>
      </c>
      <c r="H15" s="161">
        <v>0.62896655317915395</v>
      </c>
      <c r="I15" s="165">
        <v>1.002</v>
      </c>
    </row>
    <row r="16" spans="1:9" ht="15" x14ac:dyDescent="0.45">
      <c r="A16" s="73" t="s">
        <v>219</v>
      </c>
      <c r="B16" s="76" t="s">
        <v>3</v>
      </c>
      <c r="C16" s="75" t="s">
        <v>229</v>
      </c>
      <c r="D16" s="146">
        <v>74.219158539943152</v>
      </c>
      <c r="E16" s="149">
        <v>111.79985646518359</v>
      </c>
      <c r="F16" s="153">
        <v>2.0625201281951702</v>
      </c>
      <c r="G16" s="157">
        <v>1.0389572863739542</v>
      </c>
      <c r="H16" s="161">
        <v>0.695309519598862</v>
      </c>
      <c r="I16" s="165">
        <v>1.0109999999999999</v>
      </c>
    </row>
    <row r="17" spans="1:11" ht="15" x14ac:dyDescent="0.45">
      <c r="A17" s="73" t="s">
        <v>219</v>
      </c>
      <c r="B17" s="76" t="s">
        <v>3</v>
      </c>
      <c r="C17" s="75" t="s">
        <v>230</v>
      </c>
      <c r="D17" s="146">
        <v>73.349614748976506</v>
      </c>
      <c r="E17" s="149">
        <v>29.304075529804926</v>
      </c>
      <c r="F17" s="153">
        <v>0.64279678835390497</v>
      </c>
      <c r="G17" s="157">
        <v>1.0902813664362543</v>
      </c>
      <c r="H17" s="161">
        <v>0.56948701016087222</v>
      </c>
      <c r="I17" s="165">
        <v>1.0009999999999999</v>
      </c>
    </row>
    <row r="18" spans="1:11" ht="15" x14ac:dyDescent="0.45">
      <c r="A18" s="73" t="s">
        <v>219</v>
      </c>
      <c r="B18" s="76" t="s">
        <v>3</v>
      </c>
      <c r="C18" s="75" t="s">
        <v>231</v>
      </c>
      <c r="D18" s="146">
        <v>98.655037214600824</v>
      </c>
      <c r="E18" s="149">
        <v>264.08159919436406</v>
      </c>
      <c r="F18" s="153">
        <v>3.8387994212870198</v>
      </c>
      <c r="G18" s="157">
        <v>1.0889439287804255</v>
      </c>
      <c r="H18" s="161">
        <v>0.64227760559502711</v>
      </c>
      <c r="I18" s="165">
        <v>0.997</v>
      </c>
    </row>
    <row r="19" spans="1:11" ht="15" x14ac:dyDescent="0.45">
      <c r="A19" s="73" t="s">
        <v>219</v>
      </c>
      <c r="B19" s="76" t="s">
        <v>3</v>
      </c>
      <c r="C19" s="75" t="s">
        <v>232</v>
      </c>
      <c r="D19" s="146">
        <v>73.340624217271696</v>
      </c>
      <c r="E19" s="149">
        <v>19.352338892334245</v>
      </c>
      <c r="F19" s="153">
        <v>0.608004255850082</v>
      </c>
      <c r="G19" s="157">
        <v>1.1312572553010229</v>
      </c>
      <c r="H19" s="161">
        <v>0.38248986226207726</v>
      </c>
      <c r="I19" s="165">
        <v>1.0029999999999999</v>
      </c>
    </row>
    <row r="20" spans="1:11" ht="15" x14ac:dyDescent="0.45">
      <c r="A20" s="73" t="s">
        <v>219</v>
      </c>
      <c r="B20" s="76" t="s">
        <v>3</v>
      </c>
      <c r="C20" s="75" t="s">
        <v>233</v>
      </c>
      <c r="D20" s="146">
        <v>65.156224855605657</v>
      </c>
      <c r="E20" s="149">
        <v>13.768540746983678</v>
      </c>
      <c r="F20" s="153">
        <v>0.40072916856228702</v>
      </c>
      <c r="G20" s="157">
        <v>1.0749047781468417</v>
      </c>
      <c r="H20" s="161">
        <v>0.48476420000478426</v>
      </c>
      <c r="I20" s="165">
        <v>1.012</v>
      </c>
    </row>
    <row r="21" spans="1:11" ht="15" x14ac:dyDescent="0.45">
      <c r="A21" s="73" t="s">
        <v>219</v>
      </c>
      <c r="B21" s="76" t="s">
        <v>3</v>
      </c>
      <c r="C21" s="75" t="s">
        <v>234</v>
      </c>
      <c r="D21" s="146">
        <v>80.40393019015842</v>
      </c>
      <c r="E21" s="149">
        <v>22.634076746491726</v>
      </c>
      <c r="F21" s="153">
        <v>0.43548169815434901</v>
      </c>
      <c r="G21" s="157">
        <v>1.1663847552021451</v>
      </c>
      <c r="H21" s="161">
        <v>0.55255158723598896</v>
      </c>
      <c r="I21" s="165">
        <v>1.0029999999999999</v>
      </c>
    </row>
    <row r="22" spans="1:11" ht="15" x14ac:dyDescent="0.45">
      <c r="A22" s="73" t="s">
        <v>219</v>
      </c>
      <c r="B22" s="76" t="s">
        <v>3</v>
      </c>
      <c r="C22" s="75" t="s">
        <v>235</v>
      </c>
      <c r="D22" s="146">
        <v>67.581475946142248</v>
      </c>
      <c r="E22" s="149">
        <v>15.862497494290789</v>
      </c>
      <c r="F22" s="153">
        <v>0.61430471445238399</v>
      </c>
      <c r="G22" s="157">
        <v>1.0789089590872045</v>
      </c>
      <c r="H22" s="161">
        <v>0.35202804658754744</v>
      </c>
      <c r="I22" s="165">
        <v>1.006</v>
      </c>
    </row>
    <row r="23" spans="1:11" ht="15" x14ac:dyDescent="0.45">
      <c r="A23" s="73" t="s">
        <v>219</v>
      </c>
      <c r="B23" s="76" t="s">
        <v>3</v>
      </c>
      <c r="C23" s="75" t="s">
        <v>236</v>
      </c>
      <c r="D23" s="146">
        <v>72.958373429752427</v>
      </c>
      <c r="E23" s="149">
        <v>90.748934977751972</v>
      </c>
      <c r="F23" s="153">
        <v>2.0787513096420498</v>
      </c>
      <c r="G23" s="157">
        <v>1.088279447353433</v>
      </c>
      <c r="H23" s="161">
        <v>0.54982366777177061</v>
      </c>
      <c r="I23" s="165">
        <v>1</v>
      </c>
    </row>
    <row r="24" spans="1:11" ht="15" x14ac:dyDescent="0.45">
      <c r="A24" s="73" t="s">
        <v>219</v>
      </c>
      <c r="B24" s="76" t="s">
        <v>3</v>
      </c>
      <c r="C24" s="75" t="s">
        <v>237</v>
      </c>
      <c r="D24" s="146">
        <v>104.14441399047867</v>
      </c>
      <c r="E24" s="149">
        <v>20.210963024195379</v>
      </c>
      <c r="F24" s="153">
        <v>0.65679780747013194</v>
      </c>
      <c r="G24" s="157">
        <v>1.1296850751156358</v>
      </c>
      <c r="H24" s="161">
        <v>0.26051229730611325</v>
      </c>
      <c r="I24" s="165">
        <v>1.004</v>
      </c>
    </row>
    <row r="25" spans="1:11" ht="15" x14ac:dyDescent="0.45">
      <c r="A25" s="73" t="s">
        <v>219</v>
      </c>
      <c r="B25" s="76" t="s">
        <v>3</v>
      </c>
      <c r="C25" s="75" t="s">
        <v>238</v>
      </c>
      <c r="D25" s="146">
        <v>76.901802904456332</v>
      </c>
      <c r="E25" s="149">
        <v>177.28678789346353</v>
      </c>
      <c r="F25" s="153">
        <v>3.3454135083591301</v>
      </c>
      <c r="G25" s="157">
        <v>1.0497671542991802</v>
      </c>
      <c r="H25" s="161">
        <v>0.65710016346973343</v>
      </c>
      <c r="I25" s="165">
        <v>0.999</v>
      </c>
    </row>
    <row r="26" spans="1:11" ht="15" x14ac:dyDescent="0.45">
      <c r="A26" s="73" t="s">
        <v>219</v>
      </c>
      <c r="B26" s="76" t="s">
        <v>3</v>
      </c>
      <c r="C26" s="75" t="s">
        <v>239</v>
      </c>
      <c r="D26" s="146">
        <v>68.088046739534391</v>
      </c>
      <c r="E26" s="149">
        <v>97.616702827307876</v>
      </c>
      <c r="F26" s="153">
        <v>2.2408231066403101</v>
      </c>
      <c r="G26" s="157">
        <v>1.0802697930993512</v>
      </c>
      <c r="H26" s="161">
        <v>0.59226143204974335</v>
      </c>
      <c r="I26" s="165">
        <v>1</v>
      </c>
    </row>
    <row r="27" spans="1:11" ht="15" x14ac:dyDescent="0.45">
      <c r="A27" s="73" t="s">
        <v>219</v>
      </c>
      <c r="B27" s="76" t="s">
        <v>3</v>
      </c>
      <c r="C27" s="75" t="s">
        <v>240</v>
      </c>
      <c r="D27" s="146">
        <v>57.288360622080724</v>
      </c>
      <c r="E27" s="149">
        <v>12.6360946138713</v>
      </c>
      <c r="F27" s="153">
        <v>0.72743294891149501</v>
      </c>
      <c r="G27" s="157">
        <v>1.0257622090960208</v>
      </c>
      <c r="H27" s="161">
        <v>0.29442392526656386</v>
      </c>
      <c r="I27" s="165">
        <v>1.004</v>
      </c>
    </row>
    <row r="28" spans="1:11" ht="15" x14ac:dyDescent="0.45">
      <c r="A28" s="79" t="s">
        <v>217</v>
      </c>
      <c r="B28" s="78" t="s">
        <v>4</v>
      </c>
      <c r="C28" s="77" t="s">
        <v>241</v>
      </c>
      <c r="D28" s="145">
        <v>82.29989871729228</v>
      </c>
      <c r="E28" s="148">
        <v>849.2134971609554</v>
      </c>
      <c r="F28" s="152">
        <v>12.597066924347001</v>
      </c>
      <c r="G28" s="156">
        <v>1.0738483903310014</v>
      </c>
      <c r="H28" s="160">
        <v>0.76206561264681882</v>
      </c>
      <c r="I28" s="164">
        <v>1.000950994086006</v>
      </c>
      <c r="K28" s="126"/>
    </row>
    <row r="29" spans="1:11" ht="15" x14ac:dyDescent="0.45">
      <c r="A29" s="73" t="s">
        <v>219</v>
      </c>
      <c r="B29" s="76" t="s">
        <v>4</v>
      </c>
      <c r="C29" s="75" t="s">
        <v>242</v>
      </c>
      <c r="D29" s="147">
        <v>89.262415536888653</v>
      </c>
      <c r="E29" s="150">
        <v>209.06657847691972</v>
      </c>
      <c r="F29" s="154">
        <v>2.7784422392475299</v>
      </c>
      <c r="G29" s="158">
        <v>1.0786580330869266</v>
      </c>
      <c r="H29" s="162">
        <v>0.73985181366087382</v>
      </c>
      <c r="I29" s="166">
        <v>1.056297079423814</v>
      </c>
      <c r="K29" s="126"/>
    </row>
    <row r="30" spans="1:11" ht="15" x14ac:dyDescent="0.45">
      <c r="A30" s="73" t="s">
        <v>219</v>
      </c>
      <c r="B30" s="76" t="s">
        <v>4</v>
      </c>
      <c r="C30" s="75" t="s">
        <v>243</v>
      </c>
      <c r="D30" s="147">
        <v>83.075583648854874</v>
      </c>
      <c r="E30" s="150">
        <v>220.70403138362735</v>
      </c>
      <c r="F30" s="154">
        <v>3.1590399424662801</v>
      </c>
      <c r="G30" s="158">
        <v>1.0571231704473356</v>
      </c>
      <c r="H30" s="162">
        <v>0.76332069487800192</v>
      </c>
      <c r="I30" s="166">
        <v>1.0421953206844368</v>
      </c>
      <c r="K30" s="126"/>
    </row>
    <row r="31" spans="1:11" ht="15" x14ac:dyDescent="0.45">
      <c r="A31" s="73" t="s">
        <v>219</v>
      </c>
      <c r="B31" s="76" t="s">
        <v>4</v>
      </c>
      <c r="C31" s="75" t="s">
        <v>244</v>
      </c>
      <c r="D31" s="147">
        <v>90.53065535785251</v>
      </c>
      <c r="E31" s="150">
        <v>235.50524534068825</v>
      </c>
      <c r="F31" s="154">
        <v>2.9992683128942499</v>
      </c>
      <c r="G31" s="158">
        <v>1.061231408296194</v>
      </c>
      <c r="H31" s="162">
        <v>0.80547057743821115</v>
      </c>
      <c r="I31" s="166">
        <v>1.0146816935729512</v>
      </c>
      <c r="K31" s="126"/>
    </row>
    <row r="32" spans="1:11" ht="15" x14ac:dyDescent="0.45">
      <c r="A32" s="73" t="s">
        <v>219</v>
      </c>
      <c r="B32" s="76" t="s">
        <v>4</v>
      </c>
      <c r="C32" s="75" t="s">
        <v>245</v>
      </c>
      <c r="D32" s="147">
        <v>70.640574035116657</v>
      </c>
      <c r="E32" s="150">
        <v>65.006555631323693</v>
      </c>
      <c r="F32" s="154">
        <v>1.24885090225566</v>
      </c>
      <c r="G32" s="158">
        <v>1.1490179826572742</v>
      </c>
      <c r="H32" s="162">
        <v>0.75244767086802311</v>
      </c>
      <c r="I32" s="166">
        <v>0.85229357798165151</v>
      </c>
      <c r="K32" s="126"/>
    </row>
    <row r="33" spans="1:11" ht="15" x14ac:dyDescent="0.45">
      <c r="A33" s="73" t="s">
        <v>219</v>
      </c>
      <c r="B33" s="76" t="s">
        <v>4</v>
      </c>
      <c r="C33" s="75" t="s">
        <v>246</v>
      </c>
      <c r="D33" s="147">
        <v>66.737379464409216</v>
      </c>
      <c r="E33" s="150">
        <v>84.387590019488911</v>
      </c>
      <c r="F33" s="154">
        <v>1.70251392380522</v>
      </c>
      <c r="G33" s="158">
        <v>1.0625478810667239</v>
      </c>
      <c r="H33" s="162">
        <v>0.74517681405546521</v>
      </c>
      <c r="I33" s="166">
        <v>0.93801745356903121</v>
      </c>
      <c r="K33" s="126"/>
    </row>
    <row r="34" spans="1:11" ht="15" x14ac:dyDescent="0.45">
      <c r="A34" s="73" t="s">
        <v>219</v>
      </c>
      <c r="B34" s="76" t="s">
        <v>4</v>
      </c>
      <c r="C34" s="75" t="s">
        <v>247</v>
      </c>
      <c r="D34" s="147">
        <v>69.633947028050798</v>
      </c>
      <c r="E34" s="150">
        <v>34.543496308907528</v>
      </c>
      <c r="F34" s="154">
        <v>0.70895160367807597</v>
      </c>
      <c r="G34" s="158">
        <v>1.0776253740452346</v>
      </c>
      <c r="H34" s="162">
        <v>0.69355435200577265</v>
      </c>
      <c r="I34" s="166">
        <v>0.93622531563612799</v>
      </c>
      <c r="K34" s="126"/>
    </row>
    <row r="35" spans="1:11" ht="15" x14ac:dyDescent="0.45">
      <c r="A35" s="79" t="s">
        <v>217</v>
      </c>
      <c r="B35" s="78" t="s">
        <v>5</v>
      </c>
      <c r="C35" s="77" t="s">
        <v>248</v>
      </c>
      <c r="D35" s="145">
        <v>83.508009206643848</v>
      </c>
      <c r="E35" s="148">
        <v>807.50768411937861</v>
      </c>
      <c r="F35" s="152">
        <v>12.2091186860922</v>
      </c>
      <c r="G35" s="156">
        <v>1.0745701943140682</v>
      </c>
      <c r="H35" s="160">
        <v>0.74404978267134847</v>
      </c>
      <c r="I35" s="164">
        <v>0.99059796916133891</v>
      </c>
      <c r="K35" s="126"/>
    </row>
    <row r="36" spans="1:11" ht="15" x14ac:dyDescent="0.45">
      <c r="A36" s="73" t="s">
        <v>219</v>
      </c>
      <c r="B36" s="76" t="s">
        <v>5</v>
      </c>
      <c r="C36" s="75" t="s">
        <v>249</v>
      </c>
      <c r="D36" s="147">
        <v>94.664206317677909</v>
      </c>
      <c r="E36" s="150">
        <v>359.10792626089557</v>
      </c>
      <c r="F36" s="154">
        <v>4.6229664998030504</v>
      </c>
      <c r="G36" s="158">
        <v>1.0173158921309549</v>
      </c>
      <c r="H36" s="162">
        <v>0.74240123457251983</v>
      </c>
      <c r="I36" s="166">
        <v>1.0864854939405071</v>
      </c>
      <c r="K36" s="126"/>
    </row>
    <row r="37" spans="1:11" ht="15" x14ac:dyDescent="0.45">
      <c r="A37" s="73" t="s">
        <v>219</v>
      </c>
      <c r="B37" s="76" t="s">
        <v>5</v>
      </c>
      <c r="C37" s="75" t="s">
        <v>250</v>
      </c>
      <c r="D37" s="147">
        <v>78.742471302474428</v>
      </c>
      <c r="E37" s="150">
        <v>146.79110378359252</v>
      </c>
      <c r="F37" s="154">
        <v>2.1817488066977799</v>
      </c>
      <c r="G37" s="158">
        <v>1.0605220815770278</v>
      </c>
      <c r="H37" s="162">
        <v>0.8151077311854128</v>
      </c>
      <c r="I37" s="166">
        <v>0.98844206705511528</v>
      </c>
      <c r="K37" s="126"/>
    </row>
    <row r="38" spans="1:11" ht="15" x14ac:dyDescent="0.45">
      <c r="A38" s="73" t="s">
        <v>219</v>
      </c>
      <c r="B38" s="76" t="s">
        <v>5</v>
      </c>
      <c r="C38" s="75" t="s">
        <v>251</v>
      </c>
      <c r="D38" s="147">
        <v>79.378259988429235</v>
      </c>
      <c r="E38" s="150">
        <v>84.413138620500789</v>
      </c>
      <c r="F38" s="154">
        <v>1.3021447814487801</v>
      </c>
      <c r="G38" s="158">
        <v>1.0879470949797732</v>
      </c>
      <c r="H38" s="162">
        <v>0.77648266850088066</v>
      </c>
      <c r="I38" s="166">
        <v>0.9667399267399267</v>
      </c>
      <c r="K38" s="126"/>
    </row>
    <row r="39" spans="1:11" ht="15" x14ac:dyDescent="0.45">
      <c r="A39" s="73" t="s">
        <v>219</v>
      </c>
      <c r="B39" s="76" t="s">
        <v>5</v>
      </c>
      <c r="C39" s="75" t="s">
        <v>252</v>
      </c>
      <c r="D39" s="147">
        <v>78.577741278129295</v>
      </c>
      <c r="E39" s="150">
        <v>77.705013619175332</v>
      </c>
      <c r="F39" s="154">
        <v>1.20897799995823</v>
      </c>
      <c r="G39" s="158">
        <v>1.1231000304330205</v>
      </c>
      <c r="H39" s="162">
        <v>0.74745315313323102</v>
      </c>
      <c r="I39" s="166">
        <v>0.97438072616219884</v>
      </c>
      <c r="K39" s="126"/>
    </row>
    <row r="40" spans="1:11" ht="15" x14ac:dyDescent="0.45">
      <c r="A40" s="73" t="s">
        <v>219</v>
      </c>
      <c r="B40" s="76" t="s">
        <v>5</v>
      </c>
      <c r="C40" s="75" t="s">
        <v>253</v>
      </c>
      <c r="D40" s="147">
        <v>72.808183736654755</v>
      </c>
      <c r="E40" s="150">
        <v>31.816345819132266</v>
      </c>
      <c r="F40" s="154">
        <v>0.58973292590340598</v>
      </c>
      <c r="G40" s="158">
        <v>1.1593876841821675</v>
      </c>
      <c r="H40" s="162">
        <v>0.7053204738014256</v>
      </c>
      <c r="I40" s="166">
        <v>0.90614886731391575</v>
      </c>
      <c r="K40" s="126"/>
    </row>
    <row r="41" spans="1:11" ht="15" x14ac:dyDescent="0.45">
      <c r="A41" s="73" t="s">
        <v>219</v>
      </c>
      <c r="B41" s="76" t="s">
        <v>5</v>
      </c>
      <c r="C41" s="75" t="s">
        <v>254</v>
      </c>
      <c r="D41" s="147">
        <v>71.909233372116077</v>
      </c>
      <c r="E41" s="150">
        <v>20.464569086712501</v>
      </c>
      <c r="F41" s="154">
        <v>0.43542169378670798</v>
      </c>
      <c r="G41" s="158">
        <v>1.1590832913616638</v>
      </c>
      <c r="H41" s="162">
        <v>0.59271151160369495</v>
      </c>
      <c r="I41" s="166">
        <v>0.95137092602172779</v>
      </c>
      <c r="K41" s="126"/>
    </row>
    <row r="42" spans="1:11" ht="15" x14ac:dyDescent="0.45">
      <c r="A42" s="73" t="s">
        <v>219</v>
      </c>
      <c r="B42" s="76" t="s">
        <v>5</v>
      </c>
      <c r="C42" s="75" t="s">
        <v>255</v>
      </c>
      <c r="D42" s="147">
        <v>64.166969613103319</v>
      </c>
      <c r="E42" s="150">
        <v>38.529149466907462</v>
      </c>
      <c r="F42" s="154">
        <v>0.77674653838443297</v>
      </c>
      <c r="G42" s="158">
        <v>1.1576237338421278</v>
      </c>
      <c r="H42" s="162">
        <v>0.78993792253670014</v>
      </c>
      <c r="I42" s="166">
        <v>0.84535315985130111</v>
      </c>
      <c r="K42" s="126"/>
    </row>
    <row r="43" spans="1:11" ht="15" x14ac:dyDescent="0.45">
      <c r="A43" s="73" t="s">
        <v>219</v>
      </c>
      <c r="B43" s="76" t="s">
        <v>5</v>
      </c>
      <c r="C43" s="75" t="s">
        <v>256</v>
      </c>
      <c r="D43" s="147">
        <v>77.270650109427621</v>
      </c>
      <c r="E43" s="150">
        <v>21.868969068449612</v>
      </c>
      <c r="F43" s="154">
        <v>0.56820135864823695</v>
      </c>
      <c r="G43" s="158">
        <v>1.1114543309186145</v>
      </c>
      <c r="H43" s="162">
        <v>0.51849618764310679</v>
      </c>
      <c r="I43" s="166">
        <v>0.86431945040790048</v>
      </c>
      <c r="K43" s="126"/>
    </row>
    <row r="44" spans="1:11" ht="15" x14ac:dyDescent="0.45">
      <c r="A44" s="73" t="s">
        <v>219</v>
      </c>
      <c r="B44" s="76" t="s">
        <v>5</v>
      </c>
      <c r="C44" s="75" t="s">
        <v>257</v>
      </c>
      <c r="D44" s="147">
        <v>79.87062025676471</v>
      </c>
      <c r="E44" s="150">
        <v>26.81146839401265</v>
      </c>
      <c r="F44" s="154">
        <v>0.52317808146162903</v>
      </c>
      <c r="G44" s="158">
        <v>1.1643223112920955</v>
      </c>
      <c r="H44" s="162">
        <v>0.62494369238833114</v>
      </c>
      <c r="I44" s="166">
        <v>0.88179959100204508</v>
      </c>
      <c r="K44" s="126"/>
    </row>
    <row r="45" spans="1:11" ht="15" x14ac:dyDescent="0.45">
      <c r="A45" s="79" t="s">
        <v>217</v>
      </c>
      <c r="B45" s="78" t="s">
        <v>6</v>
      </c>
      <c r="C45" s="77" t="s">
        <v>258</v>
      </c>
      <c r="D45" s="145">
        <v>101.96938862519555</v>
      </c>
      <c r="E45" s="148">
        <v>1812.2419832877122</v>
      </c>
      <c r="F45" s="152">
        <v>22.821551151442101</v>
      </c>
      <c r="G45" s="156">
        <v>0.99568620112042316</v>
      </c>
      <c r="H45" s="160">
        <v>0.77981799960858456</v>
      </c>
      <c r="I45" s="164">
        <v>1.0029642857142855</v>
      </c>
      <c r="K45" s="126"/>
    </row>
    <row r="46" spans="1:11" ht="15" x14ac:dyDescent="0.45">
      <c r="A46" s="73" t="s">
        <v>219</v>
      </c>
      <c r="B46" s="76" t="s">
        <v>6</v>
      </c>
      <c r="C46" s="75" t="s">
        <v>259</v>
      </c>
      <c r="D46" s="147">
        <v>81.718811485564203</v>
      </c>
      <c r="E46" s="150">
        <v>90.116357539369957</v>
      </c>
      <c r="F46" s="154">
        <v>1.67517193361682</v>
      </c>
      <c r="G46" s="158">
        <v>1.072451017932984</v>
      </c>
      <c r="H46" s="162">
        <v>0.74192939184334661</v>
      </c>
      <c r="I46" s="166">
        <v>0.82733644859813094</v>
      </c>
      <c r="K46" s="126"/>
    </row>
    <row r="47" spans="1:11" ht="15" x14ac:dyDescent="0.45">
      <c r="A47" s="73" t="s">
        <v>219</v>
      </c>
      <c r="B47" s="76" t="s">
        <v>6</v>
      </c>
      <c r="C47" s="75" t="s">
        <v>260</v>
      </c>
      <c r="D47" s="147">
        <v>113.26962573959111</v>
      </c>
      <c r="E47" s="150">
        <v>1375.3456325573541</v>
      </c>
      <c r="F47" s="154">
        <v>15.1363517556335</v>
      </c>
      <c r="G47" s="158">
        <v>0.95277620606932145</v>
      </c>
      <c r="H47" s="162">
        <v>0.79857110629014827</v>
      </c>
      <c r="I47" s="166">
        <v>1.0543205702532894</v>
      </c>
      <c r="K47" s="126"/>
    </row>
    <row r="48" spans="1:11" ht="15" x14ac:dyDescent="0.45">
      <c r="A48" s="73" t="s">
        <v>219</v>
      </c>
      <c r="B48" s="76" t="s">
        <v>6</v>
      </c>
      <c r="C48" s="75" t="s">
        <v>261</v>
      </c>
      <c r="D48" s="147">
        <v>76.149730547691917</v>
      </c>
      <c r="E48" s="150">
        <v>153.46393153319841</v>
      </c>
      <c r="F48" s="154">
        <v>2.6307114861154601</v>
      </c>
      <c r="G48" s="158">
        <v>1.0783787661011872</v>
      </c>
      <c r="H48" s="162">
        <v>0.74316737453450421</v>
      </c>
      <c r="I48" s="166">
        <v>0.95588746092393195</v>
      </c>
      <c r="K48" s="126"/>
    </row>
    <row r="49" spans="1:11" ht="15" x14ac:dyDescent="0.45">
      <c r="A49" s="73" t="s">
        <v>219</v>
      </c>
      <c r="B49" s="76" t="s">
        <v>6</v>
      </c>
      <c r="C49" s="75" t="s">
        <v>262</v>
      </c>
      <c r="D49" s="147">
        <v>76.633943794058794</v>
      </c>
      <c r="E49" s="150">
        <v>193.31606165778985</v>
      </c>
      <c r="F49" s="154">
        <v>3.3793159760762799</v>
      </c>
      <c r="G49" s="158">
        <v>1.0854576915489005</v>
      </c>
      <c r="H49" s="162">
        <v>0.74283822647555398</v>
      </c>
      <c r="I49" s="166">
        <v>0.92578644217988459</v>
      </c>
      <c r="K49" s="126"/>
    </row>
    <row r="50" spans="1:11" ht="15" x14ac:dyDescent="0.45">
      <c r="A50" s="79" t="s">
        <v>217</v>
      </c>
      <c r="B50" s="78" t="s">
        <v>7</v>
      </c>
      <c r="C50" s="77" t="s">
        <v>263</v>
      </c>
      <c r="D50" s="145">
        <v>88.603320592870588</v>
      </c>
      <c r="E50" s="148">
        <v>696.43287200098257</v>
      </c>
      <c r="F50" s="152">
        <v>9.7135870395439508</v>
      </c>
      <c r="G50" s="156">
        <v>1.1284863325110766</v>
      </c>
      <c r="H50" s="160">
        <v>0.72153613598076038</v>
      </c>
      <c r="I50" s="164">
        <v>0.99379140797533261</v>
      </c>
      <c r="K50" s="126"/>
    </row>
    <row r="51" spans="1:11" ht="15" x14ac:dyDescent="0.45">
      <c r="A51" s="73" t="s">
        <v>219</v>
      </c>
      <c r="B51" s="76" t="s">
        <v>7</v>
      </c>
      <c r="C51" s="75" t="s">
        <v>264</v>
      </c>
      <c r="D51" s="147">
        <v>74.202386848520362</v>
      </c>
      <c r="E51" s="150">
        <v>124.94271304599836</v>
      </c>
      <c r="F51" s="154">
        <v>2.1521066490831391</v>
      </c>
      <c r="G51" s="158">
        <v>1.1900027175109458</v>
      </c>
      <c r="H51" s="162">
        <v>0.66749049204657163</v>
      </c>
      <c r="I51" s="166">
        <v>0.98499999999999999</v>
      </c>
      <c r="K51" s="126"/>
    </row>
    <row r="52" spans="1:11" ht="15" x14ac:dyDescent="0.45">
      <c r="A52" s="73" t="s">
        <v>219</v>
      </c>
      <c r="B52" s="76" t="s">
        <v>7</v>
      </c>
      <c r="C52" s="75" t="s">
        <v>265</v>
      </c>
      <c r="D52" s="147">
        <v>99.671105744107422</v>
      </c>
      <c r="E52" s="150">
        <v>392.21732196076005</v>
      </c>
      <c r="F52" s="154">
        <v>4.8492029672653967</v>
      </c>
      <c r="G52" s="158">
        <v>1.087035852072302</v>
      </c>
      <c r="H52" s="162">
        <v>0.72548408327383984</v>
      </c>
      <c r="I52" s="166">
        <v>1.0289999999999999</v>
      </c>
      <c r="K52" s="126"/>
    </row>
    <row r="53" spans="1:11" ht="15" x14ac:dyDescent="0.45">
      <c r="A53" s="73" t="s">
        <v>219</v>
      </c>
      <c r="B53" s="76" t="s">
        <v>7</v>
      </c>
      <c r="C53" s="75" t="s">
        <v>266</v>
      </c>
      <c r="D53" s="147">
        <v>80.15413203713598</v>
      </c>
      <c r="E53" s="150">
        <v>179.27283699422404</v>
      </c>
      <c r="F53" s="154">
        <v>2.7122774231954199</v>
      </c>
      <c r="G53" s="158">
        <v>1.1537831443215991</v>
      </c>
      <c r="H53" s="162">
        <v>0.74449029983988069</v>
      </c>
      <c r="I53" s="166">
        <v>0.96</v>
      </c>
      <c r="K53" s="126"/>
    </row>
    <row r="54" spans="1:11" ht="15" x14ac:dyDescent="0.45">
      <c r="A54" s="79" t="s">
        <v>217</v>
      </c>
      <c r="B54" s="78" t="s">
        <v>26</v>
      </c>
      <c r="C54" s="77" t="s">
        <v>267</v>
      </c>
      <c r="D54" s="145">
        <v>93.175969330619978</v>
      </c>
      <c r="E54" s="148">
        <v>815.16994401482714</v>
      </c>
      <c r="F54" s="152">
        <v>10.696398577135399</v>
      </c>
      <c r="G54" s="156">
        <v>1.0772819168845715</v>
      </c>
      <c r="H54" s="160">
        <v>0.7572507254117733</v>
      </c>
      <c r="I54" s="164">
        <v>1.0026228394595817</v>
      </c>
      <c r="K54" s="126"/>
    </row>
    <row r="55" spans="1:11" ht="15" x14ac:dyDescent="0.45">
      <c r="A55" s="73" t="s">
        <v>219</v>
      </c>
      <c r="B55" s="76" t="s">
        <v>26</v>
      </c>
      <c r="C55" s="75" t="s">
        <v>268</v>
      </c>
      <c r="D55" s="147">
        <v>103.31008118112702</v>
      </c>
      <c r="E55" s="150">
        <v>446.54835708877056</v>
      </c>
      <c r="F55" s="154">
        <v>5.3131267356815597</v>
      </c>
      <c r="G55" s="158">
        <v>1.0547135769101474</v>
      </c>
      <c r="H55" s="162">
        <v>0.75219994001942903</v>
      </c>
      <c r="I55" s="166">
        <v>1.0254341736694677</v>
      </c>
      <c r="K55" s="126"/>
    </row>
    <row r="56" spans="1:11" ht="15" x14ac:dyDescent="0.45">
      <c r="A56" s="73" t="s">
        <v>219</v>
      </c>
      <c r="B56" s="76" t="s">
        <v>26</v>
      </c>
      <c r="C56" s="75" t="s">
        <v>269</v>
      </c>
      <c r="D56" s="147">
        <v>74.437267086811829</v>
      </c>
      <c r="E56" s="150">
        <v>35.485866629864972</v>
      </c>
      <c r="F56" s="154">
        <v>0.71991240150049296</v>
      </c>
      <c r="G56" s="158">
        <v>1.1144739171966465</v>
      </c>
      <c r="H56" s="162">
        <v>0.63832452618976887</v>
      </c>
      <c r="I56" s="166">
        <v>0.93083756345177648</v>
      </c>
      <c r="K56" s="126"/>
    </row>
    <row r="57" spans="1:11" ht="15" x14ac:dyDescent="0.45">
      <c r="A57" s="73" t="s">
        <v>219</v>
      </c>
      <c r="B57" s="76" t="s">
        <v>26</v>
      </c>
      <c r="C57" s="75" t="s">
        <v>270</v>
      </c>
      <c r="D57" s="147">
        <v>81.998435950263897</v>
      </c>
      <c r="E57" s="150">
        <v>125.01988416763834</v>
      </c>
      <c r="F57" s="154">
        <v>2.0074761216125201</v>
      </c>
      <c r="G57" s="158">
        <v>1.0823164296431422</v>
      </c>
      <c r="H57" s="162">
        <v>0.73071034745078944</v>
      </c>
      <c r="I57" s="166">
        <v>0.9603369229128903</v>
      </c>
      <c r="K57" s="126"/>
    </row>
    <row r="58" spans="1:11" ht="15" x14ac:dyDescent="0.45">
      <c r="A58" s="73" t="s">
        <v>219</v>
      </c>
      <c r="B58" s="76" t="s">
        <v>26</v>
      </c>
      <c r="C58" s="75" t="s">
        <v>271</v>
      </c>
      <c r="D58" s="147">
        <v>87.16393172072452</v>
      </c>
      <c r="E58" s="150">
        <v>208.11583612855316</v>
      </c>
      <c r="F58" s="154">
        <v>2.6558833183408499</v>
      </c>
      <c r="G58" s="158">
        <v>1.1085433821442152</v>
      </c>
      <c r="H58" s="162">
        <v>0.81044076266037568</v>
      </c>
      <c r="I58" s="166">
        <v>1.0006572701380267</v>
      </c>
      <c r="K58" s="126"/>
    </row>
    <row r="59" spans="1:11" ht="15" x14ac:dyDescent="0.45">
      <c r="A59" s="79" t="s">
        <v>217</v>
      </c>
      <c r="B59" s="78" t="s">
        <v>54</v>
      </c>
      <c r="C59" s="77" t="s">
        <v>272</v>
      </c>
      <c r="D59" s="145">
        <v>92.969318067190002</v>
      </c>
      <c r="E59" s="148">
        <v>1325.5834282676938</v>
      </c>
      <c r="F59" s="152">
        <v>18.621945467529901</v>
      </c>
      <c r="G59" s="156">
        <v>1.0398743989167418</v>
      </c>
      <c r="H59" s="160">
        <v>0.74682880924671735</v>
      </c>
      <c r="I59" s="164">
        <v>0.98591715001705926</v>
      </c>
      <c r="K59" s="126"/>
    </row>
    <row r="60" spans="1:11" ht="15" x14ac:dyDescent="0.45">
      <c r="A60" s="73" t="s">
        <v>219</v>
      </c>
      <c r="B60" s="76" t="s">
        <v>54</v>
      </c>
      <c r="C60" s="75" t="s">
        <v>273</v>
      </c>
      <c r="D60" s="147">
        <v>105.22145234041041</v>
      </c>
      <c r="E60" s="150">
        <v>378.76773250883156</v>
      </c>
      <c r="F60" s="154">
        <v>4.6039851181726199</v>
      </c>
      <c r="G60" s="158">
        <v>1.0460234873214131</v>
      </c>
      <c r="H60" s="162">
        <v>0.73551086718411385</v>
      </c>
      <c r="I60" s="166">
        <v>1.0162586165913952</v>
      </c>
      <c r="K60" s="126"/>
    </row>
    <row r="61" spans="1:11" ht="15" x14ac:dyDescent="0.45">
      <c r="A61" s="73" t="s">
        <v>219</v>
      </c>
      <c r="B61" s="76" t="s">
        <v>54</v>
      </c>
      <c r="C61" s="75" t="s">
        <v>274</v>
      </c>
      <c r="D61" s="147">
        <v>89.7580461538207</v>
      </c>
      <c r="E61" s="150">
        <v>385.53247282452929</v>
      </c>
      <c r="F61" s="154">
        <v>5.1616057066601702</v>
      </c>
      <c r="G61" s="158">
        <v>1.0024953056398891</v>
      </c>
      <c r="H61" s="162">
        <v>0.76374490998032918</v>
      </c>
      <c r="I61" s="166">
        <v>1.0868561600434505</v>
      </c>
      <c r="K61" s="126"/>
    </row>
    <row r="62" spans="1:11" ht="15" x14ac:dyDescent="0.45">
      <c r="A62" s="73" t="s">
        <v>219</v>
      </c>
      <c r="B62" s="76" t="s">
        <v>54</v>
      </c>
      <c r="C62" s="75" t="s">
        <v>275</v>
      </c>
      <c r="D62" s="147">
        <v>93.092153162462552</v>
      </c>
      <c r="E62" s="150">
        <v>92.044254609920586</v>
      </c>
      <c r="F62" s="154">
        <v>1.3989218257257201</v>
      </c>
      <c r="G62" s="158">
        <v>1.0226099720694442</v>
      </c>
      <c r="H62" s="162">
        <v>0.71411619238436086</v>
      </c>
      <c r="I62" s="166">
        <v>0.96785714285714275</v>
      </c>
      <c r="K62" s="126"/>
    </row>
    <row r="63" spans="1:11" ht="15" x14ac:dyDescent="0.45">
      <c r="A63" s="73" t="s">
        <v>219</v>
      </c>
      <c r="B63" s="76" t="s">
        <v>54</v>
      </c>
      <c r="C63" s="75" t="s">
        <v>276</v>
      </c>
      <c r="D63" s="147">
        <v>96.137897594710935</v>
      </c>
      <c r="E63" s="150">
        <v>73.873276536206234</v>
      </c>
      <c r="F63" s="154">
        <v>1.6670513425294</v>
      </c>
      <c r="G63" s="158">
        <v>1.0733308284788223</v>
      </c>
      <c r="H63" s="162">
        <v>0.68655850586022071</v>
      </c>
      <c r="I63" s="166">
        <v>0.6255076281418066</v>
      </c>
      <c r="K63" s="126"/>
    </row>
    <row r="64" spans="1:11" ht="15" x14ac:dyDescent="0.45">
      <c r="A64" s="73" t="s">
        <v>219</v>
      </c>
      <c r="B64" s="76" t="s">
        <v>54</v>
      </c>
      <c r="C64" s="75" t="s">
        <v>277</v>
      </c>
      <c r="D64" s="147">
        <v>84.549238224171432</v>
      </c>
      <c r="E64" s="150">
        <v>250.66873989746446</v>
      </c>
      <c r="F64" s="154">
        <v>3.1851318416621601</v>
      </c>
      <c r="G64" s="158">
        <v>1.0338911600604204</v>
      </c>
      <c r="H64" s="162">
        <v>0.81818771788214195</v>
      </c>
      <c r="I64" s="166">
        <v>1.1003612479474547</v>
      </c>
      <c r="K64" s="126"/>
    </row>
    <row r="65" spans="1:11" ht="15" x14ac:dyDescent="0.45">
      <c r="A65" s="73" t="s">
        <v>219</v>
      </c>
      <c r="B65" s="76" t="s">
        <v>54</v>
      </c>
      <c r="C65" s="75" t="s">
        <v>278</v>
      </c>
      <c r="D65" s="147">
        <v>76.771508027864655</v>
      </c>
      <c r="E65" s="150">
        <v>144.69695189074167</v>
      </c>
      <c r="F65" s="154">
        <v>2.60524963277981</v>
      </c>
      <c r="G65" s="158">
        <v>1.0982416394506529</v>
      </c>
      <c r="H65" s="162">
        <v>0.66947759587910993</v>
      </c>
      <c r="I65" s="166">
        <v>0.98395676046671232</v>
      </c>
      <c r="K65" s="126"/>
    </row>
    <row r="66" spans="1:11" ht="15" x14ac:dyDescent="0.45">
      <c r="A66" s="79" t="s">
        <v>217</v>
      </c>
      <c r="B66" s="78" t="s">
        <v>57</v>
      </c>
      <c r="C66" s="77" t="s">
        <v>279</v>
      </c>
      <c r="D66" s="145">
        <v>88.159333366622462</v>
      </c>
      <c r="E66" s="148">
        <v>1775.1506665485308</v>
      </c>
      <c r="F66" s="152">
        <v>29.078866613410199</v>
      </c>
      <c r="G66" s="156">
        <v>1.0056196260852175</v>
      </c>
      <c r="H66" s="160">
        <v>0.70648593867534226</v>
      </c>
      <c r="I66" s="164">
        <v>0.97465784766421237</v>
      </c>
      <c r="K66" s="126"/>
    </row>
    <row r="67" spans="1:11" ht="15" x14ac:dyDescent="0.45">
      <c r="A67" s="73" t="s">
        <v>219</v>
      </c>
      <c r="B67" s="76" t="s">
        <v>57</v>
      </c>
      <c r="C67" s="75" t="s">
        <v>280</v>
      </c>
      <c r="D67" s="147">
        <v>99.010479844824232</v>
      </c>
      <c r="E67" s="150">
        <v>355.38082320444681</v>
      </c>
      <c r="F67" s="154">
        <v>4.6407977977203601</v>
      </c>
      <c r="G67" s="158">
        <v>1.0066164955708103</v>
      </c>
      <c r="H67" s="162">
        <v>0.67873716725637812</v>
      </c>
      <c r="I67" s="166">
        <v>1.1320210505009618</v>
      </c>
      <c r="K67" s="126"/>
    </row>
    <row r="68" spans="1:11" ht="15" x14ac:dyDescent="0.45">
      <c r="A68" s="73" t="s">
        <v>219</v>
      </c>
      <c r="B68" s="76" t="s">
        <v>57</v>
      </c>
      <c r="C68" s="75" t="s">
        <v>281</v>
      </c>
      <c r="D68" s="147">
        <v>68.414805177066086</v>
      </c>
      <c r="E68" s="150">
        <v>118.79076125605346</v>
      </c>
      <c r="F68" s="154">
        <v>2.4590089881108201</v>
      </c>
      <c r="G68" s="158">
        <v>1.063857982472328</v>
      </c>
      <c r="H68" s="162">
        <v>0.68034096117231135</v>
      </c>
      <c r="I68" s="166">
        <v>0.97557840616966585</v>
      </c>
      <c r="K68" s="126"/>
    </row>
    <row r="69" spans="1:11" ht="15" x14ac:dyDescent="0.45">
      <c r="A69" s="73" t="s">
        <v>219</v>
      </c>
      <c r="B69" s="76" t="s">
        <v>57</v>
      </c>
      <c r="C69" s="75" t="s">
        <v>282</v>
      </c>
      <c r="D69" s="147">
        <v>73.374639895587137</v>
      </c>
      <c r="E69" s="150">
        <v>183.16808386285797</v>
      </c>
      <c r="F69" s="154">
        <v>3.57976056618095</v>
      </c>
      <c r="G69" s="158">
        <v>1.030907782966034</v>
      </c>
      <c r="H69" s="162">
        <v>0.78584464034197354</v>
      </c>
      <c r="I69" s="166">
        <v>0.86078229541945461</v>
      </c>
      <c r="K69" s="126"/>
    </row>
    <row r="70" spans="1:11" ht="15" x14ac:dyDescent="0.45">
      <c r="A70" s="73" t="s">
        <v>219</v>
      </c>
      <c r="B70" s="76" t="s">
        <v>57</v>
      </c>
      <c r="C70" s="75" t="s">
        <v>283</v>
      </c>
      <c r="D70" s="147">
        <v>80.320743882281462</v>
      </c>
      <c r="E70" s="150">
        <v>112.10799094104161</v>
      </c>
      <c r="F70" s="154">
        <v>2.7252083644220502</v>
      </c>
      <c r="G70" s="158">
        <v>1.0015676213490674</v>
      </c>
      <c r="H70" s="162">
        <v>0.67658620719085472</v>
      </c>
      <c r="I70" s="166">
        <v>0.75579796498304153</v>
      </c>
      <c r="K70" s="126"/>
    </row>
    <row r="71" spans="1:11" ht="15" x14ac:dyDescent="0.45">
      <c r="A71" s="73" t="s">
        <v>219</v>
      </c>
      <c r="B71" s="76" t="s">
        <v>57</v>
      </c>
      <c r="C71" s="75" t="s">
        <v>284</v>
      </c>
      <c r="D71" s="147">
        <v>96.579468259582498</v>
      </c>
      <c r="E71" s="150">
        <v>177.92989887291756</v>
      </c>
      <c r="F71" s="154">
        <v>2.5623865128282799</v>
      </c>
      <c r="G71" s="158">
        <v>1.0207940085969602</v>
      </c>
      <c r="H71" s="162">
        <v>0.66663851328586021</v>
      </c>
      <c r="I71" s="166">
        <v>1.0565522265731715</v>
      </c>
      <c r="K71" s="126"/>
    </row>
    <row r="72" spans="1:11" ht="15" x14ac:dyDescent="0.45">
      <c r="A72" s="73" t="s">
        <v>219</v>
      </c>
      <c r="B72" s="76" t="s">
        <v>57</v>
      </c>
      <c r="C72" s="75" t="s">
        <v>285</v>
      </c>
      <c r="D72" s="147">
        <v>100.52712476188231</v>
      </c>
      <c r="E72" s="150">
        <v>276.71116890159141</v>
      </c>
      <c r="F72" s="154">
        <v>3.5651495026603701</v>
      </c>
      <c r="G72" s="158">
        <v>0.90819067786169183</v>
      </c>
      <c r="H72" s="162">
        <v>0.72904275072435254</v>
      </c>
      <c r="I72" s="166">
        <v>1.1660995978966904</v>
      </c>
      <c r="K72" s="126"/>
    </row>
    <row r="73" spans="1:11" ht="15" x14ac:dyDescent="0.45">
      <c r="A73" s="73" t="s">
        <v>219</v>
      </c>
      <c r="B73" s="76" t="s">
        <v>57</v>
      </c>
      <c r="C73" s="75" t="s">
        <v>286</v>
      </c>
      <c r="D73" s="147">
        <v>86.1356166136231</v>
      </c>
      <c r="E73" s="150">
        <v>279.07805212314531</v>
      </c>
      <c r="F73" s="154">
        <v>4.6540787644249004</v>
      </c>
      <c r="G73" s="158">
        <v>1.0215197795324933</v>
      </c>
      <c r="H73" s="162">
        <v>0.69179078936499172</v>
      </c>
      <c r="I73" s="166">
        <v>0.98511658673722513</v>
      </c>
      <c r="K73" s="126"/>
    </row>
    <row r="74" spans="1:11" ht="15" x14ac:dyDescent="0.45">
      <c r="A74" s="73" t="s">
        <v>219</v>
      </c>
      <c r="B74" s="76" t="s">
        <v>57</v>
      </c>
      <c r="C74" s="75" t="s">
        <v>287</v>
      </c>
      <c r="D74" s="147">
        <v>99.385512727396559</v>
      </c>
      <c r="E74" s="150">
        <v>154.66787609689342</v>
      </c>
      <c r="F74" s="154">
        <v>2.5996492251333199</v>
      </c>
      <c r="G74" s="158">
        <v>1.0192623023707881</v>
      </c>
      <c r="H74" s="162">
        <v>0.75232330050583107</v>
      </c>
      <c r="I74" s="166">
        <v>0.78067776949208745</v>
      </c>
      <c r="K74" s="126"/>
    </row>
    <row r="75" spans="1:11" ht="15" x14ac:dyDescent="0.45">
      <c r="A75" s="73" t="s">
        <v>219</v>
      </c>
      <c r="B75" s="76" t="s">
        <v>57</v>
      </c>
      <c r="C75" s="75" t="s">
        <v>288</v>
      </c>
      <c r="D75" s="147">
        <v>79.098490117780713</v>
      </c>
      <c r="E75" s="150">
        <v>117.31601128958307</v>
      </c>
      <c r="F75" s="154">
        <v>2.2928268919291499</v>
      </c>
      <c r="G75" s="158">
        <v>0.99326871230938085</v>
      </c>
      <c r="H75" s="162">
        <v>0.70796479906196896</v>
      </c>
      <c r="I75" s="166">
        <v>0.91989743589743589</v>
      </c>
      <c r="K75" s="126"/>
    </row>
    <row r="76" spans="1:11" ht="15" x14ac:dyDescent="0.45">
      <c r="A76" s="79" t="s">
        <v>217</v>
      </c>
      <c r="B76" s="78" t="s">
        <v>58</v>
      </c>
      <c r="C76" s="77" t="s">
        <v>289</v>
      </c>
      <c r="D76" s="145">
        <v>98.780167395167538</v>
      </c>
      <c r="E76" s="148">
        <v>1475.5701921723132</v>
      </c>
      <c r="F76" s="152">
        <v>19.5554334149205</v>
      </c>
      <c r="G76" s="156">
        <v>0.99855829973797972</v>
      </c>
      <c r="H76" s="160">
        <v>0.75754283598748728</v>
      </c>
      <c r="I76" s="164">
        <v>1.0098155374631781</v>
      </c>
      <c r="K76" s="126"/>
    </row>
    <row r="77" spans="1:11" ht="15" x14ac:dyDescent="0.45">
      <c r="A77" s="73" t="s">
        <v>219</v>
      </c>
      <c r="B77" s="76" t="s">
        <v>58</v>
      </c>
      <c r="C77" s="75" t="s">
        <v>290</v>
      </c>
      <c r="D77" s="147">
        <v>80.716869117753262</v>
      </c>
      <c r="E77" s="150">
        <v>205.17199044733343</v>
      </c>
      <c r="F77" s="154">
        <v>3.69948928108056</v>
      </c>
      <c r="G77" s="158">
        <v>1.0189224778912611</v>
      </c>
      <c r="H77" s="162">
        <v>0.71957371001175996</v>
      </c>
      <c r="I77" s="166">
        <v>0.9371207614515169</v>
      </c>
      <c r="K77" s="126"/>
    </row>
    <row r="78" spans="1:11" ht="15" x14ac:dyDescent="0.45">
      <c r="A78" s="73" t="s">
        <v>219</v>
      </c>
      <c r="B78" s="76" t="s">
        <v>58</v>
      </c>
      <c r="C78" s="75" t="s">
        <v>291</v>
      </c>
      <c r="D78" s="147">
        <v>98.263563248184994</v>
      </c>
      <c r="E78" s="150">
        <v>111.89580675416383</v>
      </c>
      <c r="F78" s="154">
        <v>1.7652084872620899</v>
      </c>
      <c r="G78" s="158">
        <v>1.0537040340923243</v>
      </c>
      <c r="H78" s="162">
        <v>0.72416445494873316</v>
      </c>
      <c r="I78" s="166">
        <v>0.84541402768003782</v>
      </c>
      <c r="K78" s="126"/>
    </row>
    <row r="79" spans="1:11" ht="15" x14ac:dyDescent="0.45">
      <c r="A79" s="73" t="s">
        <v>219</v>
      </c>
      <c r="B79" s="76" t="s">
        <v>58</v>
      </c>
      <c r="C79" s="75" t="s">
        <v>292</v>
      </c>
      <c r="D79" s="147">
        <v>109.56807945244384</v>
      </c>
      <c r="E79" s="150">
        <v>487.54897682286162</v>
      </c>
      <c r="F79" s="154">
        <v>5.2114193325301201</v>
      </c>
      <c r="G79" s="158">
        <v>0.95561570395238649</v>
      </c>
      <c r="H79" s="162">
        <v>0.82402392831148297</v>
      </c>
      <c r="I79" s="166">
        <v>1.0843140352262854</v>
      </c>
      <c r="K79" s="126"/>
    </row>
    <row r="80" spans="1:11" ht="15" x14ac:dyDescent="0.45">
      <c r="A80" s="73" t="s">
        <v>219</v>
      </c>
      <c r="B80" s="76" t="s">
        <v>58</v>
      </c>
      <c r="C80" s="75" t="s">
        <v>293</v>
      </c>
      <c r="D80" s="147">
        <v>107.30869197860358</v>
      </c>
      <c r="E80" s="150">
        <v>104.17701513538296</v>
      </c>
      <c r="F80" s="154">
        <v>1.4217834897969299</v>
      </c>
      <c r="G80" s="158">
        <v>1.0070019500781877</v>
      </c>
      <c r="H80" s="162">
        <v>0.8182210357744204</v>
      </c>
      <c r="I80" s="166">
        <v>0.82871001970592706</v>
      </c>
      <c r="K80" s="126"/>
    </row>
    <row r="81" spans="1:11" ht="15" x14ac:dyDescent="0.45">
      <c r="A81" s="73" t="s">
        <v>219</v>
      </c>
      <c r="B81" s="76" t="s">
        <v>58</v>
      </c>
      <c r="C81" s="75" t="s">
        <v>294</v>
      </c>
      <c r="D81" s="147">
        <v>99.510478379858071</v>
      </c>
      <c r="E81" s="150">
        <v>369.52693517479787</v>
      </c>
      <c r="F81" s="154">
        <v>4.8236011037385804</v>
      </c>
      <c r="G81" s="158">
        <v>0.98392463128238528</v>
      </c>
      <c r="H81" s="162">
        <v>0.71076931166812907</v>
      </c>
      <c r="I81" s="166">
        <v>1.1008176876341875</v>
      </c>
      <c r="K81" s="126"/>
    </row>
    <row r="82" spans="1:11" ht="15" x14ac:dyDescent="0.45">
      <c r="A82" s="73" t="s">
        <v>219</v>
      </c>
      <c r="B82" s="76" t="s">
        <v>58</v>
      </c>
      <c r="C82" s="75" t="s">
        <v>295</v>
      </c>
      <c r="D82" s="147">
        <v>92.590760683534441</v>
      </c>
      <c r="E82" s="150">
        <v>197.24946783777347</v>
      </c>
      <c r="F82" s="154">
        <v>2.6339317205122001</v>
      </c>
      <c r="G82" s="158">
        <v>1.0402044185663404</v>
      </c>
      <c r="H82" s="162">
        <v>0.74469493590442015</v>
      </c>
      <c r="I82" s="166">
        <v>1.0441107826357554</v>
      </c>
      <c r="K82" s="126"/>
    </row>
    <row r="83" spans="1:11" ht="15" x14ac:dyDescent="0.45">
      <c r="A83" s="79" t="s">
        <v>217</v>
      </c>
      <c r="B83" s="78" t="s">
        <v>59</v>
      </c>
      <c r="C83" s="77" t="s">
        <v>296</v>
      </c>
      <c r="D83" s="145">
        <v>108.24016336735116</v>
      </c>
      <c r="E83" s="148">
        <v>1657.982369342873</v>
      </c>
      <c r="F83" s="152">
        <v>19.582435380358898</v>
      </c>
      <c r="G83" s="156">
        <v>1.0143332387287796</v>
      </c>
      <c r="H83" s="160">
        <v>0.76149973811519356</v>
      </c>
      <c r="I83" s="164">
        <v>1.0126849398579101</v>
      </c>
      <c r="K83" s="126"/>
    </row>
    <row r="84" spans="1:11" ht="15" x14ac:dyDescent="0.45">
      <c r="A84" s="73" t="s">
        <v>219</v>
      </c>
      <c r="B84" s="76" t="s">
        <v>59</v>
      </c>
      <c r="C84" s="75" t="s">
        <v>297</v>
      </c>
      <c r="D84" s="147">
        <v>133.88885760823771</v>
      </c>
      <c r="E84" s="150">
        <v>396.16681300836609</v>
      </c>
      <c r="F84" s="154">
        <v>3.3507938999909399</v>
      </c>
      <c r="G84" s="158">
        <v>1.014858008222326</v>
      </c>
      <c r="H84" s="162">
        <v>0.74593359145988614</v>
      </c>
      <c r="I84" s="166">
        <v>1.1664885802056897</v>
      </c>
      <c r="K84" s="126"/>
    </row>
    <row r="85" spans="1:11" ht="15" x14ac:dyDescent="0.45">
      <c r="A85" s="73" t="s">
        <v>219</v>
      </c>
      <c r="B85" s="76" t="s">
        <v>59</v>
      </c>
      <c r="C85" s="75" t="s">
        <v>298</v>
      </c>
      <c r="D85" s="147">
        <v>87.719359280123896</v>
      </c>
      <c r="E85" s="150">
        <v>67.979853095747856</v>
      </c>
      <c r="F85" s="154">
        <v>1.12251170618759</v>
      </c>
      <c r="G85" s="158">
        <v>1.0371778911210072</v>
      </c>
      <c r="H85" s="162">
        <v>0.69087820553109158</v>
      </c>
      <c r="I85" s="166">
        <v>0.96347211311861747</v>
      </c>
      <c r="K85" s="126"/>
    </row>
    <row r="86" spans="1:11" ht="15" x14ac:dyDescent="0.45">
      <c r="A86" s="73" t="s">
        <v>219</v>
      </c>
      <c r="B86" s="76" t="s">
        <v>59</v>
      </c>
      <c r="C86" s="75" t="s">
        <v>299</v>
      </c>
      <c r="D86" s="147">
        <v>94.242299085652078</v>
      </c>
      <c r="E86" s="150">
        <v>187.50091865330015</v>
      </c>
      <c r="F86" s="154">
        <v>2.4959016734820798</v>
      </c>
      <c r="G86" s="158">
        <v>0.95056550497457615</v>
      </c>
      <c r="H86" s="162">
        <v>0.79616530957822884</v>
      </c>
      <c r="I86" s="166">
        <v>1.0532822232870147</v>
      </c>
      <c r="K86" s="126"/>
    </row>
    <row r="87" spans="1:11" ht="15" x14ac:dyDescent="0.45">
      <c r="A87" s="73" t="s">
        <v>219</v>
      </c>
      <c r="B87" s="76" t="s">
        <v>59</v>
      </c>
      <c r="C87" s="75" t="s">
        <v>300</v>
      </c>
      <c r="D87" s="147">
        <v>115.20042210074629</v>
      </c>
      <c r="E87" s="150">
        <v>434.33459335521059</v>
      </c>
      <c r="F87" s="154">
        <v>4.28926220989573</v>
      </c>
      <c r="G87" s="158">
        <v>1.0097294204453413</v>
      </c>
      <c r="H87" s="162">
        <v>0.80693970159918305</v>
      </c>
      <c r="I87" s="166">
        <v>1.0788017952197053</v>
      </c>
      <c r="K87" s="126"/>
    </row>
    <row r="88" spans="1:11" ht="15" x14ac:dyDescent="0.45">
      <c r="A88" s="73" t="s">
        <v>219</v>
      </c>
      <c r="B88" s="76" t="s">
        <v>59</v>
      </c>
      <c r="C88" s="75" t="s">
        <v>301</v>
      </c>
      <c r="D88" s="147">
        <v>61.044464610839199</v>
      </c>
      <c r="E88" s="150">
        <v>37.684481159766619</v>
      </c>
      <c r="F88" s="154">
        <v>0.67205891830681896</v>
      </c>
      <c r="G88" s="158">
        <v>1.0562495766529862</v>
      </c>
      <c r="H88" s="162">
        <v>0.75084026847158092</v>
      </c>
      <c r="I88" s="166">
        <v>1.1582299698290313</v>
      </c>
      <c r="K88" s="126"/>
    </row>
    <row r="89" spans="1:11" ht="15" x14ac:dyDescent="0.45">
      <c r="A89" s="73" t="s">
        <v>219</v>
      </c>
      <c r="B89" s="76" t="s">
        <v>59</v>
      </c>
      <c r="C89" s="75" t="s">
        <v>302</v>
      </c>
      <c r="D89" s="147">
        <v>106.58610693206873</v>
      </c>
      <c r="E89" s="150">
        <v>56.52868380895076</v>
      </c>
      <c r="F89" s="154">
        <v>0.693830503032551</v>
      </c>
      <c r="G89" s="158">
        <v>1.1030984771218211</v>
      </c>
      <c r="H89" s="162">
        <v>0.71378498455338435</v>
      </c>
      <c r="I89" s="166">
        <v>0.97080765488160869</v>
      </c>
      <c r="K89" s="126"/>
    </row>
    <row r="90" spans="1:11" ht="15" x14ac:dyDescent="0.45">
      <c r="A90" s="73" t="s">
        <v>219</v>
      </c>
      <c r="B90" s="76" t="s">
        <v>59</v>
      </c>
      <c r="C90" s="75" t="s">
        <v>303</v>
      </c>
      <c r="D90" s="147">
        <v>87.14219304640369</v>
      </c>
      <c r="E90" s="150">
        <v>23.298599015516729</v>
      </c>
      <c r="F90" s="154">
        <v>0.53512895135012195</v>
      </c>
      <c r="G90" s="158">
        <v>1.1472137677727621</v>
      </c>
      <c r="H90" s="162">
        <v>0.61581724385251391</v>
      </c>
      <c r="I90" s="166">
        <v>0.70720720720720709</v>
      </c>
      <c r="K90" s="126"/>
    </row>
    <row r="91" spans="1:11" ht="15" x14ac:dyDescent="0.45">
      <c r="A91" s="73" t="s">
        <v>219</v>
      </c>
      <c r="B91" s="76" t="s">
        <v>59</v>
      </c>
      <c r="C91" s="75" t="s">
        <v>304</v>
      </c>
      <c r="D91" s="147">
        <v>97.679133881305376</v>
      </c>
      <c r="E91" s="150">
        <v>51.648099035271557</v>
      </c>
      <c r="F91" s="154">
        <v>0.79628796077950903</v>
      </c>
      <c r="G91" s="158">
        <v>1.1021591262004349</v>
      </c>
      <c r="H91" s="162">
        <v>0.63782068650644486</v>
      </c>
      <c r="I91" s="166">
        <v>0.94458161865569257</v>
      </c>
      <c r="K91" s="126"/>
    </row>
    <row r="92" spans="1:11" ht="15" x14ac:dyDescent="0.45">
      <c r="A92" s="73" t="s">
        <v>219</v>
      </c>
      <c r="B92" s="76" t="s">
        <v>59</v>
      </c>
      <c r="C92" s="75" t="s">
        <v>305</v>
      </c>
      <c r="D92" s="147">
        <v>110.6914866269327</v>
      </c>
      <c r="E92" s="150">
        <v>138.63852317278247</v>
      </c>
      <c r="F92" s="154">
        <v>1.5852753901626999</v>
      </c>
      <c r="G92" s="158">
        <v>1.076739093796913</v>
      </c>
      <c r="H92" s="162">
        <v>0.76707792591954971</v>
      </c>
      <c r="I92" s="166">
        <v>0.95656617271333677</v>
      </c>
      <c r="K92" s="126"/>
    </row>
    <row r="93" spans="1:11" ht="15" x14ac:dyDescent="0.45">
      <c r="A93" s="73" t="s">
        <v>219</v>
      </c>
      <c r="B93" s="76" t="s">
        <v>59</v>
      </c>
      <c r="C93" s="75" t="s">
        <v>306</v>
      </c>
      <c r="D93" s="147">
        <v>84.846554520687135</v>
      </c>
      <c r="E93" s="150">
        <v>264.20180503796041</v>
      </c>
      <c r="F93" s="154">
        <v>4.0413841671708797</v>
      </c>
      <c r="G93" s="158">
        <v>0.97023239120305838</v>
      </c>
      <c r="H93" s="162">
        <v>0.76792890899647548</v>
      </c>
      <c r="I93" s="166">
        <v>1.0341288331969019</v>
      </c>
      <c r="K93" s="126"/>
    </row>
    <row r="94" spans="1:11" ht="15" x14ac:dyDescent="0.45">
      <c r="A94" s="79" t="s">
        <v>217</v>
      </c>
      <c r="B94" s="78" t="s">
        <v>60</v>
      </c>
      <c r="C94" s="77" t="s">
        <v>307</v>
      </c>
      <c r="D94" s="145">
        <v>93.172653438713738</v>
      </c>
      <c r="E94" s="148">
        <v>4732.103881480798</v>
      </c>
      <c r="F94" s="152">
        <v>73.943372243241001</v>
      </c>
      <c r="G94" s="156">
        <v>0.97120451903255489</v>
      </c>
      <c r="H94" s="160">
        <v>0.7579609980008275</v>
      </c>
      <c r="I94" s="164">
        <v>0.933058770779016</v>
      </c>
      <c r="K94" s="126"/>
    </row>
    <row r="95" spans="1:11" ht="15" x14ac:dyDescent="0.45">
      <c r="A95" s="73" t="s">
        <v>219</v>
      </c>
      <c r="B95" s="76" t="s">
        <v>60</v>
      </c>
      <c r="C95" s="75" t="s">
        <v>308</v>
      </c>
      <c r="D95" s="147">
        <v>100.15302911850358</v>
      </c>
      <c r="E95" s="150">
        <v>511.87711075702811</v>
      </c>
      <c r="F95" s="154">
        <v>8.2421499355241092</v>
      </c>
      <c r="G95" s="158">
        <v>0.90664968173802607</v>
      </c>
      <c r="H95" s="162">
        <v>0.77771220861722379</v>
      </c>
      <c r="I95" s="166">
        <v>0.87943284224771612</v>
      </c>
      <c r="K95" s="126"/>
    </row>
    <row r="96" spans="1:11" ht="15" x14ac:dyDescent="0.45">
      <c r="A96" s="73" t="s">
        <v>219</v>
      </c>
      <c r="B96" s="76" t="s">
        <v>60</v>
      </c>
      <c r="C96" s="75" t="s">
        <v>309</v>
      </c>
      <c r="D96" s="147">
        <v>98.735227058061582</v>
      </c>
      <c r="E96" s="150">
        <v>427.031215098502</v>
      </c>
      <c r="F96" s="154">
        <v>7.3497749806955301</v>
      </c>
      <c r="G96" s="158">
        <v>0.93278721562143063</v>
      </c>
      <c r="H96" s="162">
        <v>0.75908643029252854</v>
      </c>
      <c r="I96" s="166">
        <v>0.83107388742990995</v>
      </c>
      <c r="K96" s="126"/>
    </row>
    <row r="97" spans="1:11" ht="15" x14ac:dyDescent="0.45">
      <c r="A97" s="73" t="s">
        <v>219</v>
      </c>
      <c r="B97" s="76" t="s">
        <v>60</v>
      </c>
      <c r="C97" s="75" t="s">
        <v>310</v>
      </c>
      <c r="D97" s="147">
        <v>80.191214947553632</v>
      </c>
      <c r="E97" s="150">
        <v>627.06234848389181</v>
      </c>
      <c r="F97" s="154">
        <v>11.667119234647201</v>
      </c>
      <c r="G97" s="158">
        <v>0.96685434617939003</v>
      </c>
      <c r="H97" s="162">
        <v>0.74188938480287803</v>
      </c>
      <c r="I97" s="166">
        <v>0.93437257772801663</v>
      </c>
      <c r="K97" s="126"/>
    </row>
    <row r="98" spans="1:11" ht="15" x14ac:dyDescent="0.45">
      <c r="A98" s="73" t="s">
        <v>219</v>
      </c>
      <c r="B98" s="76" t="s">
        <v>60</v>
      </c>
      <c r="C98" s="75" t="s">
        <v>311</v>
      </c>
      <c r="D98" s="147">
        <v>108.8370869619712</v>
      </c>
      <c r="E98" s="150">
        <v>1114.3834688277375</v>
      </c>
      <c r="F98" s="154">
        <v>13.2468542215311</v>
      </c>
      <c r="G98" s="158">
        <v>0.9305639531475367</v>
      </c>
      <c r="H98" s="162">
        <v>0.81133240219033653</v>
      </c>
      <c r="I98" s="166">
        <v>1.0237642230927064</v>
      </c>
      <c r="K98" s="126"/>
    </row>
    <row r="99" spans="1:11" ht="15" x14ac:dyDescent="0.45">
      <c r="A99" s="73" t="s">
        <v>219</v>
      </c>
      <c r="B99" s="76" t="s">
        <v>60</v>
      </c>
      <c r="C99" s="75" t="s">
        <v>312</v>
      </c>
      <c r="D99" s="147">
        <v>82.074336381091456</v>
      </c>
      <c r="E99" s="150">
        <v>322.95815891323696</v>
      </c>
      <c r="F99" s="154">
        <v>5.3373384980246996</v>
      </c>
      <c r="G99" s="158">
        <v>1.0003872680801422</v>
      </c>
      <c r="H99" s="162">
        <v>0.80967971516115866</v>
      </c>
      <c r="I99" s="166">
        <v>0.91019138144154099</v>
      </c>
      <c r="K99" s="126"/>
    </row>
    <row r="100" spans="1:11" ht="15" x14ac:dyDescent="0.45">
      <c r="A100" s="73" t="s">
        <v>219</v>
      </c>
      <c r="B100" s="76" t="s">
        <v>60</v>
      </c>
      <c r="C100" s="75" t="s">
        <v>313</v>
      </c>
      <c r="D100" s="147">
        <v>87.78829063305183</v>
      </c>
      <c r="E100" s="150">
        <v>479.40019291371232</v>
      </c>
      <c r="F100" s="154">
        <v>7.9060854738229196</v>
      </c>
      <c r="G100" s="158">
        <v>1.006810932609725</v>
      </c>
      <c r="H100" s="162">
        <v>0.68672464115351528</v>
      </c>
      <c r="I100" s="166">
        <v>0.99900934926629936</v>
      </c>
      <c r="K100" s="126"/>
    </row>
    <row r="101" spans="1:11" ht="15" x14ac:dyDescent="0.45">
      <c r="A101" s="73" t="s">
        <v>219</v>
      </c>
      <c r="B101" s="76" t="s">
        <v>60</v>
      </c>
      <c r="C101" s="75" t="s">
        <v>314</v>
      </c>
      <c r="D101" s="147">
        <v>88.324368552922806</v>
      </c>
      <c r="E101" s="150">
        <v>471.50090940914413</v>
      </c>
      <c r="F101" s="154">
        <v>7.7567746056763003</v>
      </c>
      <c r="G101" s="158">
        <v>1.0089883300758078</v>
      </c>
      <c r="H101" s="162">
        <v>0.73849317895490485</v>
      </c>
      <c r="I101" s="166">
        <v>0.92360907162669259</v>
      </c>
      <c r="K101" s="126"/>
    </row>
    <row r="102" spans="1:11" ht="15" x14ac:dyDescent="0.45">
      <c r="A102" s="73" t="s">
        <v>219</v>
      </c>
      <c r="B102" s="76" t="s">
        <v>60</v>
      </c>
      <c r="C102" s="75" t="s">
        <v>315</v>
      </c>
      <c r="D102" s="147">
        <v>87.568348427863754</v>
      </c>
      <c r="E102" s="150">
        <v>357.83405590860355</v>
      </c>
      <c r="F102" s="154">
        <v>6.4246176396791004</v>
      </c>
      <c r="G102" s="158">
        <v>1.0277312657251489</v>
      </c>
      <c r="H102" s="162">
        <v>0.7154088369606536</v>
      </c>
      <c r="I102" s="166">
        <v>0.86507419471588864</v>
      </c>
      <c r="K102" s="126"/>
    </row>
    <row r="103" spans="1:11" ht="15" x14ac:dyDescent="0.45">
      <c r="A103" s="73" t="s">
        <v>219</v>
      </c>
      <c r="B103" s="76" t="s">
        <v>60</v>
      </c>
      <c r="C103" s="75" t="s">
        <v>316</v>
      </c>
      <c r="D103" s="147">
        <v>93.793039449537616</v>
      </c>
      <c r="E103" s="150">
        <v>337.58505365425509</v>
      </c>
      <c r="F103" s="154">
        <v>5.0439071395324104</v>
      </c>
      <c r="G103" s="158">
        <v>1.0091156867121995</v>
      </c>
      <c r="H103" s="162">
        <v>0.75748675747136707</v>
      </c>
      <c r="I103" s="166">
        <v>0.93353265869365221</v>
      </c>
      <c r="K103" s="126"/>
    </row>
    <row r="104" spans="1:11" ht="15" x14ac:dyDescent="0.45">
      <c r="A104" s="73" t="s">
        <v>219</v>
      </c>
      <c r="B104" s="76" t="s">
        <v>60</v>
      </c>
      <c r="C104" s="75" t="s">
        <v>317</v>
      </c>
      <c r="D104" s="147">
        <v>113.41722596308014</v>
      </c>
      <c r="E104" s="150">
        <v>82.471367514688183</v>
      </c>
      <c r="F104" s="154">
        <v>0.96875051410760105</v>
      </c>
      <c r="G104" s="158">
        <v>1.0938507633489036</v>
      </c>
      <c r="H104" s="162">
        <v>0.74683008193058764</v>
      </c>
      <c r="I104" s="166">
        <v>0.91882404563405018</v>
      </c>
      <c r="K104" s="126"/>
    </row>
    <row r="105" spans="1:11" ht="15" x14ac:dyDescent="0.45">
      <c r="A105" s="79" t="s">
        <v>217</v>
      </c>
      <c r="B105" s="78" t="s">
        <v>61</v>
      </c>
      <c r="C105" s="77" t="s">
        <v>318</v>
      </c>
      <c r="D105" s="145">
        <v>88.567087279267099</v>
      </c>
      <c r="E105" s="148">
        <v>3930.8686614315511</v>
      </c>
      <c r="F105" s="152">
        <v>63.233522687026003</v>
      </c>
      <c r="G105" s="156">
        <v>0.98155360516359436</v>
      </c>
      <c r="H105" s="160">
        <v>0.73286691957452477</v>
      </c>
      <c r="I105" s="164">
        <v>0.97572998897338004</v>
      </c>
      <c r="K105" s="126"/>
    </row>
    <row r="106" spans="1:11" ht="15" x14ac:dyDescent="0.45">
      <c r="A106" s="73" t="s">
        <v>219</v>
      </c>
      <c r="B106" s="76" t="s">
        <v>61</v>
      </c>
      <c r="C106" s="75" t="s">
        <v>319</v>
      </c>
      <c r="D106" s="147">
        <v>102.99610136393588</v>
      </c>
      <c r="E106" s="150">
        <v>763.64003696197494</v>
      </c>
      <c r="F106" s="154">
        <v>9.7479695422022292</v>
      </c>
      <c r="G106" s="158">
        <v>0.96858318210955918</v>
      </c>
      <c r="H106" s="162">
        <v>0.74321728468290127</v>
      </c>
      <c r="I106" s="166">
        <v>1.0565766658409708</v>
      </c>
      <c r="K106" s="126"/>
    </row>
    <row r="107" spans="1:11" ht="15" x14ac:dyDescent="0.45">
      <c r="A107" s="73" t="s">
        <v>219</v>
      </c>
      <c r="B107" s="76" t="s">
        <v>61</v>
      </c>
      <c r="C107" s="75" t="s">
        <v>320</v>
      </c>
      <c r="D107" s="147">
        <v>92.25054766777275</v>
      </c>
      <c r="E107" s="150">
        <v>1121.9865832418925</v>
      </c>
      <c r="F107" s="154">
        <v>17.9409458984446</v>
      </c>
      <c r="G107" s="158">
        <v>0.9246246475601485</v>
      </c>
      <c r="H107" s="162">
        <v>0.75062943791983949</v>
      </c>
      <c r="I107" s="166">
        <v>0.97674751582142538</v>
      </c>
      <c r="K107" s="126"/>
    </row>
    <row r="108" spans="1:11" ht="15" x14ac:dyDescent="0.45">
      <c r="A108" s="73" t="s">
        <v>219</v>
      </c>
      <c r="B108" s="76" t="s">
        <v>61</v>
      </c>
      <c r="C108" s="75" t="s">
        <v>321</v>
      </c>
      <c r="D108" s="147">
        <v>89.952901072224009</v>
      </c>
      <c r="E108" s="150">
        <v>845.58164605246486</v>
      </c>
      <c r="F108" s="154">
        <v>14.1323986791765</v>
      </c>
      <c r="G108" s="158">
        <v>0.97432839065328458</v>
      </c>
      <c r="H108" s="162">
        <v>0.7132878011632876</v>
      </c>
      <c r="I108" s="166">
        <v>0.95709343813956882</v>
      </c>
      <c r="K108" s="126"/>
    </row>
    <row r="109" spans="1:11" ht="15" x14ac:dyDescent="0.45">
      <c r="A109" s="73" t="s">
        <v>219</v>
      </c>
      <c r="B109" s="76" t="s">
        <v>61</v>
      </c>
      <c r="C109" s="75" t="s">
        <v>322</v>
      </c>
      <c r="D109" s="147">
        <v>77.497106968544443</v>
      </c>
      <c r="E109" s="150">
        <v>373.39982406260935</v>
      </c>
      <c r="F109" s="154">
        <v>7.2972211553699804</v>
      </c>
      <c r="G109" s="158">
        <v>0.98816700394444468</v>
      </c>
      <c r="H109" s="162">
        <v>0.71166565799097659</v>
      </c>
      <c r="I109" s="166">
        <v>0.93891170431211501</v>
      </c>
      <c r="K109" s="126"/>
    </row>
    <row r="110" spans="1:11" ht="15" x14ac:dyDescent="0.45">
      <c r="A110" s="73" t="s">
        <v>219</v>
      </c>
      <c r="B110" s="76" t="s">
        <v>61</v>
      </c>
      <c r="C110" s="75" t="s">
        <v>323</v>
      </c>
      <c r="D110" s="147">
        <v>77.881848490164842</v>
      </c>
      <c r="E110" s="150">
        <v>146.58980261509234</v>
      </c>
      <c r="F110" s="154">
        <v>2.6759747807726399</v>
      </c>
      <c r="G110" s="158">
        <v>1.0912574611801771</v>
      </c>
      <c r="H110" s="162">
        <v>0.63810499154168354</v>
      </c>
      <c r="I110" s="166">
        <v>1.0101040796171084</v>
      </c>
      <c r="K110" s="126"/>
    </row>
    <row r="111" spans="1:11" ht="15" x14ac:dyDescent="0.45">
      <c r="A111" s="73" t="s">
        <v>219</v>
      </c>
      <c r="B111" s="76" t="s">
        <v>61</v>
      </c>
      <c r="C111" s="75" t="s">
        <v>324</v>
      </c>
      <c r="D111" s="147">
        <v>85.948335023607214</v>
      </c>
      <c r="E111" s="150">
        <v>253.19326767433418</v>
      </c>
      <c r="F111" s="154">
        <v>4.2017458396913696</v>
      </c>
      <c r="G111" s="158">
        <v>1.0961319172571071</v>
      </c>
      <c r="H111" s="162">
        <v>0.77418282532314875</v>
      </c>
      <c r="I111" s="166">
        <v>0.82618736820965943</v>
      </c>
      <c r="K111" s="126"/>
    </row>
    <row r="112" spans="1:11" ht="15" x14ac:dyDescent="0.45">
      <c r="A112" s="73" t="s">
        <v>219</v>
      </c>
      <c r="B112" s="76" t="s">
        <v>61</v>
      </c>
      <c r="C112" s="75" t="s">
        <v>325</v>
      </c>
      <c r="D112" s="147">
        <v>77.763818267252319</v>
      </c>
      <c r="E112" s="150">
        <v>101.35811786373948</v>
      </c>
      <c r="F112" s="154">
        <v>1.2249891653904299</v>
      </c>
      <c r="G112" s="158">
        <v>1.1876152348572593</v>
      </c>
      <c r="H112" s="162">
        <v>0.78548538750560326</v>
      </c>
      <c r="I112" s="166">
        <v>1.1406038756196484</v>
      </c>
      <c r="K112" s="126"/>
    </row>
    <row r="113" spans="1:11" ht="15" x14ac:dyDescent="0.45">
      <c r="A113" s="73" t="s">
        <v>219</v>
      </c>
      <c r="B113" s="76" t="s">
        <v>61</v>
      </c>
      <c r="C113" s="75" t="s">
        <v>326</v>
      </c>
      <c r="D113" s="147">
        <v>83.569129652958949</v>
      </c>
      <c r="E113" s="150">
        <v>190.73238928514149</v>
      </c>
      <c r="F113" s="154">
        <v>3.2743883385280999</v>
      </c>
      <c r="G113" s="158">
        <v>1.015420846015312</v>
      </c>
      <c r="H113" s="162">
        <v>0.72103541195790222</v>
      </c>
      <c r="I113" s="166">
        <v>0.95201921828333969</v>
      </c>
      <c r="K113" s="126"/>
    </row>
    <row r="114" spans="1:11" ht="15" x14ac:dyDescent="0.45">
      <c r="A114" s="73" t="s">
        <v>219</v>
      </c>
      <c r="B114" s="76" t="s">
        <v>61</v>
      </c>
      <c r="C114" s="75" t="s">
        <v>327</v>
      </c>
      <c r="D114" s="147">
        <v>69.430938018702733</v>
      </c>
      <c r="E114" s="150">
        <v>134.38699367430291</v>
      </c>
      <c r="F114" s="154">
        <v>2.7378892874501801</v>
      </c>
      <c r="G114" s="158">
        <v>1.0046857879024718</v>
      </c>
      <c r="H114" s="162">
        <v>0.76340681748179173</v>
      </c>
      <c r="I114" s="166">
        <v>0.92172640819312368</v>
      </c>
      <c r="K114" s="126"/>
    </row>
    <row r="115" spans="1:11" ht="15" x14ac:dyDescent="0.45">
      <c r="A115" s="79" t="s">
        <v>217</v>
      </c>
      <c r="B115" s="78" t="s">
        <v>62</v>
      </c>
      <c r="C115" s="77" t="s">
        <v>328</v>
      </c>
      <c r="D115" s="145">
        <v>149.30778610953303</v>
      </c>
      <c r="E115" s="148">
        <v>15884.422677051214</v>
      </c>
      <c r="F115" s="152">
        <v>138.44336711515299</v>
      </c>
      <c r="G115" s="156">
        <v>0.92337820721588515</v>
      </c>
      <c r="H115" s="160">
        <v>0.77809682970566563</v>
      </c>
      <c r="I115" s="164">
        <v>1.069556076301438</v>
      </c>
      <c r="K115" s="126"/>
    </row>
    <row r="116" spans="1:11" ht="15" x14ac:dyDescent="0.45">
      <c r="A116" s="73" t="s">
        <v>219</v>
      </c>
      <c r="B116" s="76" t="s">
        <v>62</v>
      </c>
      <c r="C116" s="75" t="s">
        <v>329</v>
      </c>
      <c r="D116" s="147">
        <v>270.09335327414544</v>
      </c>
      <c r="E116" s="150">
        <v>3013.4439690604931</v>
      </c>
      <c r="F116" s="154">
        <v>9.2712348412947101</v>
      </c>
      <c r="G116" s="158">
        <v>0.87437333821373331</v>
      </c>
      <c r="H116" s="162">
        <v>0.67748255993214368</v>
      </c>
      <c r="I116" s="166">
        <v>2.0314990133140158</v>
      </c>
      <c r="K116" s="126"/>
    </row>
    <row r="117" spans="1:11" ht="15" x14ac:dyDescent="0.45">
      <c r="A117" s="73" t="s">
        <v>219</v>
      </c>
      <c r="B117" s="76" t="s">
        <v>62</v>
      </c>
      <c r="C117" s="75" t="s">
        <v>330</v>
      </c>
      <c r="D117" s="147">
        <v>144.69611722875996</v>
      </c>
      <c r="E117" s="150">
        <v>1156.3547564470236</v>
      </c>
      <c r="F117" s="154">
        <v>11.401589907108001</v>
      </c>
      <c r="G117" s="158">
        <v>0.90861249567511737</v>
      </c>
      <c r="H117" s="162">
        <v>0.77555383006308332</v>
      </c>
      <c r="I117" s="166">
        <v>0.99466799800299555</v>
      </c>
      <c r="K117" s="126"/>
    </row>
    <row r="118" spans="1:11" ht="15" x14ac:dyDescent="0.45">
      <c r="A118" s="73" t="s">
        <v>219</v>
      </c>
      <c r="B118" s="76" t="s">
        <v>62</v>
      </c>
      <c r="C118" s="75" t="s">
        <v>331</v>
      </c>
      <c r="D118" s="147">
        <v>185.01008078795994</v>
      </c>
      <c r="E118" s="150">
        <v>2107.7606410930948</v>
      </c>
      <c r="F118" s="154">
        <v>14.3229925522601</v>
      </c>
      <c r="G118" s="158">
        <v>0.89132602226265778</v>
      </c>
      <c r="H118" s="162">
        <v>0.82241452050523656</v>
      </c>
      <c r="I118" s="166">
        <v>1.0850875389457368</v>
      </c>
      <c r="K118" s="126"/>
    </row>
    <row r="119" spans="1:11" ht="15" x14ac:dyDescent="0.45">
      <c r="A119" s="73" t="s">
        <v>219</v>
      </c>
      <c r="B119" s="76" t="s">
        <v>62</v>
      </c>
      <c r="C119" s="75" t="s">
        <v>332</v>
      </c>
      <c r="D119" s="147">
        <v>201.76207420738018</v>
      </c>
      <c r="E119" s="150">
        <v>1861.8792654974689</v>
      </c>
      <c r="F119" s="154">
        <v>12.5345823761769</v>
      </c>
      <c r="G119" s="158">
        <v>0.88306972801609529</v>
      </c>
      <c r="H119" s="162">
        <v>0.73897897250223132</v>
      </c>
      <c r="I119" s="166">
        <v>1.1281712670188233</v>
      </c>
      <c r="K119" s="126"/>
    </row>
    <row r="120" spans="1:11" ht="15" x14ac:dyDescent="0.45">
      <c r="A120" s="73" t="s">
        <v>219</v>
      </c>
      <c r="B120" s="76" t="s">
        <v>62</v>
      </c>
      <c r="C120" s="75" t="s">
        <v>333</v>
      </c>
      <c r="D120" s="147">
        <v>142.82820019142525</v>
      </c>
      <c r="E120" s="150">
        <v>1960.4747579052359</v>
      </c>
      <c r="F120" s="154">
        <v>19.509120043829601</v>
      </c>
      <c r="G120" s="158">
        <v>0.91614081594920838</v>
      </c>
      <c r="H120" s="162">
        <v>0.7819213512055555</v>
      </c>
      <c r="I120" s="166">
        <v>0.98216466548167503</v>
      </c>
      <c r="K120" s="126"/>
    </row>
    <row r="121" spans="1:11" ht="15" x14ac:dyDescent="0.45">
      <c r="A121" s="73" t="s">
        <v>219</v>
      </c>
      <c r="B121" s="76" t="s">
        <v>62</v>
      </c>
      <c r="C121" s="75" t="s">
        <v>334</v>
      </c>
      <c r="D121" s="147">
        <v>116.25517139808095</v>
      </c>
      <c r="E121" s="150">
        <v>1144.2078452160652</v>
      </c>
      <c r="F121" s="154">
        <v>13.7132781719323</v>
      </c>
      <c r="G121" s="158">
        <v>0.94674548374916967</v>
      </c>
      <c r="H121" s="162">
        <v>0.81891921722302008</v>
      </c>
      <c r="I121" s="166">
        <v>0.92571446497474674</v>
      </c>
      <c r="K121" s="126"/>
    </row>
    <row r="122" spans="1:11" ht="15" x14ac:dyDescent="0.45">
      <c r="A122" s="73" t="s">
        <v>219</v>
      </c>
      <c r="B122" s="76" t="s">
        <v>62</v>
      </c>
      <c r="C122" s="75" t="s">
        <v>335</v>
      </c>
      <c r="D122" s="147">
        <v>120.58727573709544</v>
      </c>
      <c r="E122" s="150">
        <v>1228.8286088343971</v>
      </c>
      <c r="F122" s="154">
        <v>14.9818005060463</v>
      </c>
      <c r="G122" s="158">
        <v>0.90542055166720725</v>
      </c>
      <c r="H122" s="162">
        <v>0.81150059535791963</v>
      </c>
      <c r="I122" s="166">
        <v>0.9257348837910806</v>
      </c>
      <c r="K122" s="126"/>
    </row>
    <row r="123" spans="1:11" ht="15" x14ac:dyDescent="0.45">
      <c r="A123" s="73" t="s">
        <v>219</v>
      </c>
      <c r="B123" s="76" t="s">
        <v>62</v>
      </c>
      <c r="C123" s="75" t="s">
        <v>336</v>
      </c>
      <c r="D123" s="147">
        <v>83.810514085396449</v>
      </c>
      <c r="E123" s="150">
        <v>231.35388740103701</v>
      </c>
      <c r="F123" s="154">
        <v>3.80394688441555</v>
      </c>
      <c r="G123" s="158">
        <v>1.018667742779618</v>
      </c>
      <c r="H123" s="162">
        <v>0.78380289264630343</v>
      </c>
      <c r="I123" s="166">
        <v>0.9088755839199949</v>
      </c>
      <c r="K123" s="126"/>
    </row>
    <row r="124" spans="1:11" ht="15" x14ac:dyDescent="0.45">
      <c r="A124" s="73" t="s">
        <v>219</v>
      </c>
      <c r="B124" s="76" t="s">
        <v>62</v>
      </c>
      <c r="C124" s="75" t="s">
        <v>337</v>
      </c>
      <c r="D124" s="147">
        <v>102.46141341379408</v>
      </c>
      <c r="E124" s="150">
        <v>1105.7108377270363</v>
      </c>
      <c r="F124" s="154">
        <v>14.1885127636488</v>
      </c>
      <c r="G124" s="158">
        <v>0.97673577326225502</v>
      </c>
      <c r="H124" s="162">
        <v>0.8113721711398425</v>
      </c>
      <c r="I124" s="166">
        <v>0.95972574823411583</v>
      </c>
      <c r="K124" s="126"/>
    </row>
    <row r="125" spans="1:11" ht="15" x14ac:dyDescent="0.45">
      <c r="A125" s="73" t="s">
        <v>219</v>
      </c>
      <c r="B125" s="76" t="s">
        <v>62</v>
      </c>
      <c r="C125" s="75" t="s">
        <v>338</v>
      </c>
      <c r="D125" s="147">
        <v>106.87201496654767</v>
      </c>
      <c r="E125" s="150">
        <v>589.53380107361181</v>
      </c>
      <c r="F125" s="154">
        <v>6.5874994956405102</v>
      </c>
      <c r="G125" s="158">
        <v>0.95479482284199468</v>
      </c>
      <c r="H125" s="162">
        <v>0.82968535916782027</v>
      </c>
      <c r="I125" s="166">
        <v>1.057062426294366</v>
      </c>
      <c r="K125" s="126"/>
    </row>
    <row r="126" spans="1:11" ht="15" x14ac:dyDescent="0.45">
      <c r="A126" s="73" t="s">
        <v>219</v>
      </c>
      <c r="B126" s="76" t="s">
        <v>62</v>
      </c>
      <c r="C126" s="75" t="s">
        <v>339</v>
      </c>
      <c r="D126" s="147">
        <v>127.65088400984634</v>
      </c>
      <c r="E126" s="150">
        <v>968.53887031943361</v>
      </c>
      <c r="F126" s="154">
        <v>10.430109194272699</v>
      </c>
      <c r="G126" s="158">
        <v>0.91887699988454741</v>
      </c>
      <c r="H126" s="162">
        <v>0.7759039022475529</v>
      </c>
      <c r="I126" s="166">
        <v>1.0203262408056248</v>
      </c>
      <c r="K126" s="126"/>
    </row>
    <row r="127" spans="1:11" ht="15" x14ac:dyDescent="0.45">
      <c r="A127" s="73" t="s">
        <v>219</v>
      </c>
      <c r="B127" s="76" t="s">
        <v>62</v>
      </c>
      <c r="C127" s="75" t="s">
        <v>340</v>
      </c>
      <c r="D127" s="147">
        <v>99.517879402525921</v>
      </c>
      <c r="E127" s="150">
        <v>494.91074265039447</v>
      </c>
      <c r="F127" s="154">
        <v>7.4513123714719898</v>
      </c>
      <c r="G127" s="158">
        <v>0.97057369314293751</v>
      </c>
      <c r="H127" s="162">
        <v>0.76436658175559868</v>
      </c>
      <c r="I127" s="166">
        <v>0.89962764029393338</v>
      </c>
      <c r="K127" s="126"/>
    </row>
    <row r="128" spans="1:11" ht="15" x14ac:dyDescent="0.45">
      <c r="A128" s="73" t="s">
        <v>219</v>
      </c>
      <c r="B128" s="76" t="s">
        <v>62</v>
      </c>
      <c r="C128" s="75" t="s">
        <v>341</v>
      </c>
      <c r="D128" s="147">
        <v>145.49729452886481</v>
      </c>
      <c r="E128" s="150">
        <v>21.424693825923161</v>
      </c>
      <c r="F128" s="154">
        <v>0.24738800705578401</v>
      </c>
      <c r="G128" s="158">
        <v>1.1076821217573025</v>
      </c>
      <c r="H128" s="162">
        <v>0.7292171967868587</v>
      </c>
      <c r="I128" s="166">
        <v>0.73690078037904128</v>
      </c>
      <c r="K128" s="126"/>
    </row>
    <row r="129" spans="1:11" ht="15" x14ac:dyDescent="0.45">
      <c r="A129" s="79" t="s">
        <v>217</v>
      </c>
      <c r="B129" s="78" t="s">
        <v>63</v>
      </c>
      <c r="C129" s="77" t="s">
        <v>342</v>
      </c>
      <c r="D129" s="145">
        <v>107.41624086895384</v>
      </c>
      <c r="E129" s="148">
        <v>7491.8988628731686</v>
      </c>
      <c r="F129" s="152">
        <v>92.208771758248204</v>
      </c>
      <c r="G129" s="156">
        <v>0.95896315318901471</v>
      </c>
      <c r="H129" s="160">
        <v>0.81210058574658406</v>
      </c>
      <c r="I129" s="164">
        <v>0.97126552771526853</v>
      </c>
      <c r="K129" s="126"/>
    </row>
    <row r="130" spans="1:11" ht="15" x14ac:dyDescent="0.45">
      <c r="A130" s="73" t="s">
        <v>219</v>
      </c>
      <c r="B130" s="76" t="s">
        <v>63</v>
      </c>
      <c r="C130" s="75" t="s">
        <v>343</v>
      </c>
      <c r="D130" s="147">
        <v>114.61817908537466</v>
      </c>
      <c r="E130" s="150">
        <v>619.85186007643495</v>
      </c>
      <c r="F130" s="154">
        <v>8.5546526821982898</v>
      </c>
      <c r="G130" s="158">
        <v>0.89335763002140756</v>
      </c>
      <c r="H130" s="162">
        <v>0.82048701246909894</v>
      </c>
      <c r="I130" s="166">
        <v>0.86245205284841575</v>
      </c>
      <c r="K130" s="126"/>
    </row>
    <row r="131" spans="1:11" ht="15" x14ac:dyDescent="0.45">
      <c r="A131" s="73" t="s">
        <v>219</v>
      </c>
      <c r="B131" s="76" t="s">
        <v>63</v>
      </c>
      <c r="C131" s="75" t="s">
        <v>344</v>
      </c>
      <c r="D131" s="147">
        <v>120.33425721434311</v>
      </c>
      <c r="E131" s="150">
        <v>602.252420884711</v>
      </c>
      <c r="F131" s="154">
        <v>6.6620749238902999</v>
      </c>
      <c r="G131" s="158">
        <v>0.87008080778532781</v>
      </c>
      <c r="H131" s="162">
        <v>0.79314788276321446</v>
      </c>
      <c r="I131" s="166">
        <v>1.0885941644562334</v>
      </c>
      <c r="K131" s="126"/>
    </row>
    <row r="132" spans="1:11" ht="15" x14ac:dyDescent="0.45">
      <c r="A132" s="73" t="s">
        <v>219</v>
      </c>
      <c r="B132" s="76" t="s">
        <v>63</v>
      </c>
      <c r="C132" s="75" t="s">
        <v>345</v>
      </c>
      <c r="D132" s="147">
        <v>109.55778890233958</v>
      </c>
      <c r="E132" s="150">
        <v>653.07424947829224</v>
      </c>
      <c r="F132" s="154">
        <v>7.0905461117585897</v>
      </c>
      <c r="G132" s="158">
        <v>1.0566266116758518</v>
      </c>
      <c r="H132" s="162">
        <v>0.84799551017584651</v>
      </c>
      <c r="I132" s="166">
        <v>0.93826284416690331</v>
      </c>
      <c r="K132" s="126"/>
    </row>
    <row r="133" spans="1:11" ht="15" x14ac:dyDescent="0.45">
      <c r="A133" s="73" t="s">
        <v>219</v>
      </c>
      <c r="B133" s="76" t="s">
        <v>63</v>
      </c>
      <c r="C133" s="75" t="s">
        <v>346</v>
      </c>
      <c r="D133" s="147">
        <v>111.83772918720351</v>
      </c>
      <c r="E133" s="150">
        <v>649.94466706676599</v>
      </c>
      <c r="F133" s="154">
        <v>7.3287734520211902</v>
      </c>
      <c r="G133" s="158">
        <v>0.96613041115568554</v>
      </c>
      <c r="H133" s="162">
        <v>0.82854505673909795</v>
      </c>
      <c r="I133" s="166">
        <v>0.99061491836934201</v>
      </c>
      <c r="K133" s="126"/>
    </row>
    <row r="134" spans="1:11" ht="15" x14ac:dyDescent="0.45">
      <c r="A134" s="73" t="s">
        <v>219</v>
      </c>
      <c r="B134" s="76" t="s">
        <v>63</v>
      </c>
      <c r="C134" s="75" t="s">
        <v>347</v>
      </c>
      <c r="D134" s="147">
        <v>94.992633176841608</v>
      </c>
      <c r="E134" s="150">
        <v>414.17567916386918</v>
      </c>
      <c r="F134" s="154">
        <v>5.7835409765309</v>
      </c>
      <c r="G134" s="158">
        <v>1.0080861285617806</v>
      </c>
      <c r="H134" s="162">
        <v>0.74684082120588913</v>
      </c>
      <c r="I134" s="166">
        <v>1.0013252393980847</v>
      </c>
      <c r="K134" s="126"/>
    </row>
    <row r="135" spans="1:11" ht="15" x14ac:dyDescent="0.45">
      <c r="A135" s="73" t="s">
        <v>219</v>
      </c>
      <c r="B135" s="76" t="s">
        <v>63</v>
      </c>
      <c r="C135" s="75" t="s">
        <v>348</v>
      </c>
      <c r="D135" s="147">
        <v>83.783528434638029</v>
      </c>
      <c r="E135" s="150">
        <v>542.9291610390386</v>
      </c>
      <c r="F135" s="154">
        <v>8.6047563291784996</v>
      </c>
      <c r="G135" s="158">
        <v>0.9565173396488138</v>
      </c>
      <c r="H135" s="162">
        <v>0.83379274754554011</v>
      </c>
      <c r="I135" s="166">
        <v>0.9442673762390712</v>
      </c>
      <c r="K135" s="126"/>
    </row>
    <row r="136" spans="1:11" ht="15" x14ac:dyDescent="0.45">
      <c r="A136" s="73" t="s">
        <v>219</v>
      </c>
      <c r="B136" s="76" t="s">
        <v>63</v>
      </c>
      <c r="C136" s="75" t="s">
        <v>349</v>
      </c>
      <c r="D136" s="147">
        <v>82.249755462960195</v>
      </c>
      <c r="E136" s="150">
        <v>392.90054478974247</v>
      </c>
      <c r="F136" s="154">
        <v>7.1865330985282698</v>
      </c>
      <c r="G136" s="158">
        <v>0.96521815275638778</v>
      </c>
      <c r="H136" s="162">
        <v>0.70856046785464399</v>
      </c>
      <c r="I136" s="166">
        <v>0.97191030294806136</v>
      </c>
      <c r="K136" s="126"/>
    </row>
    <row r="137" spans="1:11" ht="15" x14ac:dyDescent="0.45">
      <c r="A137" s="73" t="s">
        <v>219</v>
      </c>
      <c r="B137" s="76" t="s">
        <v>63</v>
      </c>
      <c r="C137" s="75" t="s">
        <v>350</v>
      </c>
      <c r="D137" s="147">
        <v>87.032629882512396</v>
      </c>
      <c r="E137" s="150">
        <v>234.1223821524631</v>
      </c>
      <c r="F137" s="154">
        <v>3.39595718736871</v>
      </c>
      <c r="G137" s="158">
        <v>1.051606870054129</v>
      </c>
      <c r="H137" s="162">
        <v>0.80928433658330767</v>
      </c>
      <c r="I137" s="166">
        <v>0.9307736316826648</v>
      </c>
      <c r="K137" s="126"/>
    </row>
    <row r="138" spans="1:11" ht="15" x14ac:dyDescent="0.45">
      <c r="A138" s="73" t="s">
        <v>219</v>
      </c>
      <c r="B138" s="76" t="s">
        <v>63</v>
      </c>
      <c r="C138" s="75" t="s">
        <v>351</v>
      </c>
      <c r="D138" s="147">
        <v>115.64071195247591</v>
      </c>
      <c r="E138" s="150">
        <v>3382.6478982218509</v>
      </c>
      <c r="F138" s="154">
        <v>37.601936996773503</v>
      </c>
      <c r="G138" s="158">
        <v>0.95326487957262629</v>
      </c>
      <c r="H138" s="162">
        <v>0.82762614226393461</v>
      </c>
      <c r="I138" s="166">
        <v>0.98602522804588033</v>
      </c>
      <c r="K138" s="126"/>
    </row>
    <row r="139" spans="1:11" ht="15" x14ac:dyDescent="0.45">
      <c r="A139" s="79" t="s">
        <v>217</v>
      </c>
      <c r="B139" s="78" t="s">
        <v>64</v>
      </c>
      <c r="C139" s="77" t="s">
        <v>352</v>
      </c>
      <c r="D139" s="145">
        <v>82.553739680656506</v>
      </c>
      <c r="E139" s="148">
        <v>1419.9484517424567</v>
      </c>
      <c r="F139" s="152">
        <v>22.1333510582398</v>
      </c>
      <c r="G139" s="156">
        <v>1.0591745393400798</v>
      </c>
      <c r="H139" s="160">
        <v>0.73398167090781496</v>
      </c>
      <c r="I139" s="164">
        <v>0.99962223364848823</v>
      </c>
      <c r="K139" s="126"/>
    </row>
    <row r="140" spans="1:11" ht="15" x14ac:dyDescent="0.45">
      <c r="A140" s="73" t="s">
        <v>219</v>
      </c>
      <c r="B140" s="76" t="s">
        <v>64</v>
      </c>
      <c r="C140" s="75" t="s">
        <v>353</v>
      </c>
      <c r="D140" s="147">
        <v>73.697470679380515</v>
      </c>
      <c r="E140" s="150">
        <v>120.63913960530466</v>
      </c>
      <c r="F140" s="154">
        <v>2.02798761461779</v>
      </c>
      <c r="G140" s="158">
        <v>1.0841040475804888</v>
      </c>
      <c r="H140" s="162">
        <v>0.76281382357120087</v>
      </c>
      <c r="I140" s="166">
        <v>0.9760696956329955</v>
      </c>
      <c r="K140" s="126"/>
    </row>
    <row r="141" spans="1:11" ht="15" x14ac:dyDescent="0.45">
      <c r="A141" s="73" t="s">
        <v>219</v>
      </c>
      <c r="B141" s="76" t="s">
        <v>64</v>
      </c>
      <c r="C141" s="75" t="s">
        <v>354</v>
      </c>
      <c r="D141" s="147">
        <v>95.92988946164715</v>
      </c>
      <c r="E141" s="150">
        <v>683.00875009643596</v>
      </c>
      <c r="F141" s="154">
        <v>8.8544345029325893</v>
      </c>
      <c r="G141" s="158">
        <v>1.0292878792340494</v>
      </c>
      <c r="H141" s="162">
        <v>0.765297921063538</v>
      </c>
      <c r="I141" s="166">
        <v>1.020808086017069</v>
      </c>
      <c r="K141" s="126"/>
    </row>
    <row r="142" spans="1:11" ht="15" x14ac:dyDescent="0.45">
      <c r="A142" s="73" t="s">
        <v>219</v>
      </c>
      <c r="B142" s="76" t="s">
        <v>64</v>
      </c>
      <c r="C142" s="75" t="s">
        <v>355</v>
      </c>
      <c r="D142" s="147">
        <v>77.753701013675382</v>
      </c>
      <c r="E142" s="150">
        <v>146.52410032048752</v>
      </c>
      <c r="F142" s="154">
        <v>2.1992100776812999</v>
      </c>
      <c r="G142" s="158">
        <v>1.0605527867577178</v>
      </c>
      <c r="H142" s="162">
        <v>0.82162397225185957</v>
      </c>
      <c r="I142" s="166">
        <v>0.98336757655806672</v>
      </c>
      <c r="K142" s="126"/>
    </row>
    <row r="143" spans="1:11" ht="15" x14ac:dyDescent="0.45">
      <c r="A143" s="73" t="s">
        <v>219</v>
      </c>
      <c r="B143" s="76" t="s">
        <v>64</v>
      </c>
      <c r="C143" s="75" t="s">
        <v>356</v>
      </c>
      <c r="D143" s="147">
        <v>72.575066216739316</v>
      </c>
      <c r="E143" s="150">
        <v>236.32244154921904</v>
      </c>
      <c r="F143" s="154">
        <v>4.3126539125477699</v>
      </c>
      <c r="G143" s="158">
        <v>1.0545076492540466</v>
      </c>
      <c r="H143" s="162">
        <v>0.70612947851953101</v>
      </c>
      <c r="I143" s="166">
        <v>1.0140020658785718</v>
      </c>
      <c r="K143" s="126"/>
    </row>
    <row r="144" spans="1:11" ht="15" x14ac:dyDescent="0.45">
      <c r="A144" s="73" t="s">
        <v>219</v>
      </c>
      <c r="B144" s="76" t="s">
        <v>64</v>
      </c>
      <c r="C144" s="75" t="s">
        <v>357</v>
      </c>
      <c r="D144" s="147">
        <v>74.192528308168761</v>
      </c>
      <c r="E144" s="150">
        <v>65.362976626954833</v>
      </c>
      <c r="F144" s="154">
        <v>1.58932568497847</v>
      </c>
      <c r="G144" s="158">
        <v>1.1192513414854866</v>
      </c>
      <c r="H144" s="162">
        <v>0.53905398789661774</v>
      </c>
      <c r="I144" s="166">
        <v>0.91875319366377117</v>
      </c>
      <c r="K144" s="126"/>
    </row>
    <row r="145" spans="1:11" ht="15" x14ac:dyDescent="0.45">
      <c r="A145" s="73" t="s">
        <v>219</v>
      </c>
      <c r="B145" s="76" t="s">
        <v>64</v>
      </c>
      <c r="C145" s="75" t="s">
        <v>358</v>
      </c>
      <c r="D145" s="147">
        <v>71.067195504743452</v>
      </c>
      <c r="E145" s="150">
        <v>145.15314391396936</v>
      </c>
      <c r="F145" s="154">
        <v>2.6191506446166399</v>
      </c>
      <c r="G145" s="158">
        <v>1.0829194116572722</v>
      </c>
      <c r="H145" s="162">
        <v>0.72488487307250604</v>
      </c>
      <c r="I145" s="166">
        <v>0.99341706366392368</v>
      </c>
      <c r="K145" s="126"/>
    </row>
    <row r="146" spans="1:11" ht="15" x14ac:dyDescent="0.45">
      <c r="A146" s="73" t="s">
        <v>219</v>
      </c>
      <c r="B146" s="76" t="s">
        <v>64</v>
      </c>
      <c r="C146" s="75" t="s">
        <v>359</v>
      </c>
      <c r="D146" s="147">
        <v>92.355132584638426</v>
      </c>
      <c r="E146" s="150">
        <v>22.937899630085028</v>
      </c>
      <c r="F146" s="154">
        <v>0.53058862086528902</v>
      </c>
      <c r="G146" s="158">
        <v>1.1976912006507581</v>
      </c>
      <c r="H146" s="162">
        <v>0.41011506359731859</v>
      </c>
      <c r="I146" s="166">
        <v>0.9529806884970613</v>
      </c>
      <c r="K146" s="126"/>
    </row>
    <row r="147" spans="1:11" ht="15" x14ac:dyDescent="0.45">
      <c r="A147" s="79" t="s">
        <v>217</v>
      </c>
      <c r="B147" s="78" t="s">
        <v>65</v>
      </c>
      <c r="C147" s="77" t="s">
        <v>360</v>
      </c>
      <c r="D147" s="145">
        <v>100.21038573719582</v>
      </c>
      <c r="E147" s="148">
        <v>740.82980952499247</v>
      </c>
      <c r="F147" s="152">
        <v>10.4775026439812</v>
      </c>
      <c r="G147" s="156">
        <v>1.0516330885008833</v>
      </c>
      <c r="H147" s="160">
        <v>0.66902420448185895</v>
      </c>
      <c r="I147" s="164">
        <v>1.0028635890315865</v>
      </c>
      <c r="K147" s="126"/>
    </row>
    <row r="148" spans="1:11" ht="15" x14ac:dyDescent="0.45">
      <c r="A148" s="73" t="s">
        <v>219</v>
      </c>
      <c r="B148" s="76" t="s">
        <v>65</v>
      </c>
      <c r="C148" s="75" t="s">
        <v>361</v>
      </c>
      <c r="D148" s="147">
        <v>94.80956885330356</v>
      </c>
      <c r="E148" s="150">
        <v>68.973580239575611</v>
      </c>
      <c r="F148" s="154">
        <v>1.17658564216005</v>
      </c>
      <c r="G148" s="158">
        <v>1.0863212305682961</v>
      </c>
      <c r="H148" s="162">
        <v>0.59588223455893863</v>
      </c>
      <c r="I148" s="166">
        <v>0.9551868802440886</v>
      </c>
      <c r="K148" s="126"/>
    </row>
    <row r="149" spans="1:11" ht="15" x14ac:dyDescent="0.45">
      <c r="A149" s="73" t="s">
        <v>219</v>
      </c>
      <c r="B149" s="76" t="s">
        <v>65</v>
      </c>
      <c r="C149" s="75" t="s">
        <v>362</v>
      </c>
      <c r="D149" s="147">
        <v>105.30316433556683</v>
      </c>
      <c r="E149" s="150">
        <v>389.76330116332241</v>
      </c>
      <c r="F149" s="154">
        <v>4.95869093675429</v>
      </c>
      <c r="G149" s="158">
        <v>1.0255811192180257</v>
      </c>
      <c r="H149" s="162">
        <v>0.69516378461077488</v>
      </c>
      <c r="I149" s="166">
        <v>1.0469726255225424</v>
      </c>
      <c r="K149" s="126"/>
    </row>
    <row r="150" spans="1:11" ht="15" x14ac:dyDescent="0.45">
      <c r="A150" s="73" t="s">
        <v>219</v>
      </c>
      <c r="B150" s="76" t="s">
        <v>65</v>
      </c>
      <c r="C150" s="75" t="s">
        <v>363</v>
      </c>
      <c r="D150" s="147">
        <v>97.624568899023643</v>
      </c>
      <c r="E150" s="150">
        <v>205.1397763483146</v>
      </c>
      <c r="F150" s="154">
        <v>3.0717435882766</v>
      </c>
      <c r="G150" s="158">
        <v>1.0662549252534324</v>
      </c>
      <c r="H150" s="162">
        <v>0.66577185082139334</v>
      </c>
      <c r="I150" s="166">
        <v>0.96364996260284208</v>
      </c>
      <c r="K150" s="126"/>
    </row>
    <row r="151" spans="1:11" ht="15" x14ac:dyDescent="0.45">
      <c r="A151" s="73" t="s">
        <v>219</v>
      </c>
      <c r="B151" s="76" t="s">
        <v>65</v>
      </c>
      <c r="C151" s="75" t="s">
        <v>364</v>
      </c>
      <c r="D151" s="147">
        <v>92.600998841913793</v>
      </c>
      <c r="E151" s="150">
        <v>76.953151773779737</v>
      </c>
      <c r="F151" s="154">
        <v>1.2704824767902301</v>
      </c>
      <c r="G151" s="158">
        <v>1.0858370712855385</v>
      </c>
      <c r="H151" s="162">
        <v>0.62930120172407689</v>
      </c>
      <c r="I151" s="166">
        <v>0.95723558610156545</v>
      </c>
      <c r="K151" s="126"/>
    </row>
    <row r="152" spans="1:11" ht="15" x14ac:dyDescent="0.45">
      <c r="A152" s="79" t="s">
        <v>217</v>
      </c>
      <c r="B152" s="78" t="s">
        <v>66</v>
      </c>
      <c r="C152" s="77" t="s">
        <v>365</v>
      </c>
      <c r="D152" s="145">
        <v>111.5171932615944</v>
      </c>
      <c r="E152" s="148">
        <v>849.44047421040671</v>
      </c>
      <c r="F152" s="152">
        <v>11.327384505792001</v>
      </c>
      <c r="G152" s="156">
        <v>1.0170878158832115</v>
      </c>
      <c r="H152" s="160">
        <v>0.65791232422279733</v>
      </c>
      <c r="I152" s="164">
        <v>1.0049281314168383</v>
      </c>
      <c r="K152" s="126"/>
    </row>
    <row r="153" spans="1:11" ht="15" x14ac:dyDescent="0.45">
      <c r="A153" s="73" t="s">
        <v>219</v>
      </c>
      <c r="B153" s="76" t="s">
        <v>66</v>
      </c>
      <c r="C153" s="75" t="s">
        <v>366</v>
      </c>
      <c r="D153" s="147">
        <v>100.84729239274456</v>
      </c>
      <c r="E153" s="150">
        <v>153.3763936653398</v>
      </c>
      <c r="F153" s="154">
        <v>2.2911767718190301</v>
      </c>
      <c r="G153" s="158">
        <v>1.01558562367561</v>
      </c>
      <c r="H153" s="162">
        <v>0.66356413800754488</v>
      </c>
      <c r="I153" s="166">
        <v>0.98499999999999988</v>
      </c>
      <c r="K153" s="126"/>
    </row>
    <row r="154" spans="1:11" ht="15" x14ac:dyDescent="0.45">
      <c r="A154" s="73" t="s">
        <v>219</v>
      </c>
      <c r="B154" s="76" t="s">
        <v>66</v>
      </c>
      <c r="C154" s="75" t="s">
        <v>367</v>
      </c>
      <c r="D154" s="147">
        <v>121.18574888485807</v>
      </c>
      <c r="E154" s="150">
        <v>587.56234519984037</v>
      </c>
      <c r="F154" s="154">
        <v>7.1778924695879702</v>
      </c>
      <c r="G154" s="158">
        <v>0.97351307965172917</v>
      </c>
      <c r="H154" s="162">
        <v>0.68331184691380809</v>
      </c>
      <c r="I154" s="166">
        <v>1.0154176672384219</v>
      </c>
      <c r="K154" s="126"/>
    </row>
    <row r="155" spans="1:11" ht="15" x14ac:dyDescent="0.45">
      <c r="A155" s="73" t="s">
        <v>219</v>
      </c>
      <c r="B155" s="76" t="s">
        <v>66</v>
      </c>
      <c r="C155" s="75" t="s">
        <v>368</v>
      </c>
      <c r="D155" s="147">
        <v>90.910403046536601</v>
      </c>
      <c r="E155" s="150">
        <v>72.025200214126272</v>
      </c>
      <c r="F155" s="154">
        <v>1.22087886620702</v>
      </c>
      <c r="G155" s="158">
        <v>1.1447017905416321</v>
      </c>
      <c r="H155" s="162">
        <v>0.57965167884312774</v>
      </c>
      <c r="I155" s="166">
        <v>0.97800000000000009</v>
      </c>
      <c r="K155" s="126"/>
    </row>
    <row r="156" spans="1:11" ht="15" x14ac:dyDescent="0.45">
      <c r="A156" s="73" t="s">
        <v>219</v>
      </c>
      <c r="B156" s="76" t="s">
        <v>66</v>
      </c>
      <c r="C156" s="75" t="s">
        <v>369</v>
      </c>
      <c r="D156" s="147">
        <v>96.444758742783577</v>
      </c>
      <c r="E156" s="150">
        <v>36.476535131100341</v>
      </c>
      <c r="F156" s="154">
        <v>0.63743639817797804</v>
      </c>
      <c r="G156" s="158">
        <v>1.2687448513435116</v>
      </c>
      <c r="H156" s="162">
        <v>0.46750054814455361</v>
      </c>
      <c r="I156" s="166">
        <v>1.000326264274062</v>
      </c>
      <c r="K156" s="126"/>
    </row>
    <row r="157" spans="1:11" ht="15" x14ac:dyDescent="0.45">
      <c r="A157" s="79" t="s">
        <v>217</v>
      </c>
      <c r="B157" s="78" t="s">
        <v>67</v>
      </c>
      <c r="C157" s="77" t="s">
        <v>370</v>
      </c>
      <c r="D157" s="145">
        <v>102.51729714153004</v>
      </c>
      <c r="E157" s="148">
        <v>537.8714877310257</v>
      </c>
      <c r="F157" s="152">
        <v>7.7463938500744103</v>
      </c>
      <c r="G157" s="156">
        <v>1.0282007523591989</v>
      </c>
      <c r="H157" s="160">
        <v>0.65783758096176526</v>
      </c>
      <c r="I157" s="164">
        <v>1.0013483903590097</v>
      </c>
      <c r="K157" s="126"/>
    </row>
    <row r="158" spans="1:11" ht="15" x14ac:dyDescent="0.45">
      <c r="A158" s="73" t="s">
        <v>219</v>
      </c>
      <c r="B158" s="76" t="s">
        <v>67</v>
      </c>
      <c r="C158" s="75" t="s">
        <v>371</v>
      </c>
      <c r="D158" s="147">
        <v>120.55103677289593</v>
      </c>
      <c r="E158" s="150">
        <v>330.45727396456806</v>
      </c>
      <c r="F158" s="154">
        <v>3.9840999975296301</v>
      </c>
      <c r="G158" s="158">
        <v>1.0174951818955005</v>
      </c>
      <c r="H158" s="162">
        <v>0.66446867423219513</v>
      </c>
      <c r="I158" s="166">
        <v>1.0176706818499126</v>
      </c>
      <c r="K158" s="126"/>
    </row>
    <row r="159" spans="1:11" ht="15" x14ac:dyDescent="0.45">
      <c r="A159" s="73" t="s">
        <v>219</v>
      </c>
      <c r="B159" s="76" t="s">
        <v>67</v>
      </c>
      <c r="C159" s="75" t="s">
        <v>372</v>
      </c>
      <c r="D159" s="147">
        <v>68.568796239723326</v>
      </c>
      <c r="E159" s="150">
        <v>25.030442874641789</v>
      </c>
      <c r="F159" s="154">
        <v>0.54913997119428903</v>
      </c>
      <c r="G159" s="158">
        <v>1.1149442817281126</v>
      </c>
      <c r="H159" s="162">
        <v>0.62384081154102511</v>
      </c>
      <c r="I159" s="166">
        <v>0.95572292741400777</v>
      </c>
      <c r="K159" s="126"/>
    </row>
    <row r="160" spans="1:11" ht="15" x14ac:dyDescent="0.45">
      <c r="A160" s="73" t="s">
        <v>219</v>
      </c>
      <c r="B160" s="76" t="s">
        <v>67</v>
      </c>
      <c r="C160" s="75" t="s">
        <v>373</v>
      </c>
      <c r="D160" s="147">
        <v>92.958245532158713</v>
      </c>
      <c r="E160" s="150">
        <v>108.01446023228768</v>
      </c>
      <c r="F160" s="154">
        <v>1.8528248647458501</v>
      </c>
      <c r="G160" s="158">
        <v>1.0148940618674331</v>
      </c>
      <c r="H160" s="162">
        <v>0.63764031784087072</v>
      </c>
      <c r="I160" s="166">
        <v>0.96908780853962584</v>
      </c>
      <c r="K160" s="126"/>
    </row>
    <row r="161" spans="1:11" ht="15" x14ac:dyDescent="0.45">
      <c r="A161" s="73" t="s">
        <v>219</v>
      </c>
      <c r="B161" s="76" t="s">
        <v>67</v>
      </c>
      <c r="C161" s="75" t="s">
        <v>374</v>
      </c>
      <c r="D161" s="147">
        <v>77.576188419820383</v>
      </c>
      <c r="E161" s="150">
        <v>74.369310659528239</v>
      </c>
      <c r="F161" s="154">
        <v>1.36032901660464</v>
      </c>
      <c r="G161" s="158">
        <v>1.0426624677306493</v>
      </c>
      <c r="H161" s="162">
        <v>0.6713964241453555</v>
      </c>
      <c r="I161" s="166">
        <v>1.0066965772985217</v>
      </c>
      <c r="K161" s="126"/>
    </row>
    <row r="162" spans="1:11" ht="15" x14ac:dyDescent="0.45">
      <c r="A162" s="79" t="s">
        <v>217</v>
      </c>
      <c r="B162" s="78" t="s">
        <v>68</v>
      </c>
      <c r="C162" s="77" t="s">
        <v>375</v>
      </c>
      <c r="D162" s="145">
        <v>107.36079579467766</v>
      </c>
      <c r="E162" s="148">
        <v>639.62443370878475</v>
      </c>
      <c r="F162" s="152">
        <v>8.2105676366890794</v>
      </c>
      <c r="G162" s="156">
        <v>1.0346846690547757</v>
      </c>
      <c r="H162" s="160">
        <v>0.71713442003452998</v>
      </c>
      <c r="I162" s="164">
        <v>0.97790700834261757</v>
      </c>
      <c r="K162" s="126"/>
    </row>
    <row r="163" spans="1:11" ht="15" x14ac:dyDescent="0.45">
      <c r="A163" s="73" t="s">
        <v>219</v>
      </c>
      <c r="B163" s="76" t="s">
        <v>68</v>
      </c>
      <c r="C163" s="75" t="s">
        <v>376</v>
      </c>
      <c r="D163" s="147">
        <v>106.88241041102579</v>
      </c>
      <c r="E163" s="150">
        <v>409.21445770581084</v>
      </c>
      <c r="F163" s="154">
        <v>4.6157959778699604</v>
      </c>
      <c r="G163" s="158">
        <v>1.0101238685779494</v>
      </c>
      <c r="H163" s="162">
        <v>0.76699431529571671</v>
      </c>
      <c r="I163" s="166">
        <v>1.0706101263343453</v>
      </c>
      <c r="K163" s="126"/>
    </row>
    <row r="164" spans="1:11" ht="15" x14ac:dyDescent="0.45">
      <c r="A164" s="73" t="s">
        <v>219</v>
      </c>
      <c r="B164" s="76" t="s">
        <v>68</v>
      </c>
      <c r="C164" s="75" t="s">
        <v>377</v>
      </c>
      <c r="D164" s="147">
        <v>104.10189712887902</v>
      </c>
      <c r="E164" s="150">
        <v>75.356095929472033</v>
      </c>
      <c r="F164" s="154">
        <v>1.33578723023948</v>
      </c>
      <c r="G164" s="158">
        <v>1.0609828143360727</v>
      </c>
      <c r="H164" s="162">
        <v>0.58263690935206403</v>
      </c>
      <c r="I164" s="166">
        <v>0.87662957074721792</v>
      </c>
      <c r="K164" s="126"/>
    </row>
    <row r="165" spans="1:11" ht="15" x14ac:dyDescent="0.45">
      <c r="A165" s="73" t="s">
        <v>219</v>
      </c>
      <c r="B165" s="76" t="s">
        <v>68</v>
      </c>
      <c r="C165" s="75" t="s">
        <v>378</v>
      </c>
      <c r="D165" s="147">
        <v>131.23113471226026</v>
      </c>
      <c r="E165" s="150">
        <v>22.042392190819481</v>
      </c>
      <c r="F165" s="154">
        <v>0.49667615242020002</v>
      </c>
      <c r="G165" s="158">
        <v>1.167397246075033</v>
      </c>
      <c r="H165" s="162">
        <v>0.43717128616251733</v>
      </c>
      <c r="I165" s="166">
        <v>0.6626409017713365</v>
      </c>
      <c r="K165" s="126"/>
    </row>
    <row r="166" spans="1:11" ht="15" x14ac:dyDescent="0.45">
      <c r="A166" s="73" t="s">
        <v>219</v>
      </c>
      <c r="B166" s="76" t="s">
        <v>68</v>
      </c>
      <c r="C166" s="75" t="s">
        <v>379</v>
      </c>
      <c r="D166" s="147">
        <v>112.54235954149686</v>
      </c>
      <c r="E166" s="150">
        <v>133.01148788268216</v>
      </c>
      <c r="F166" s="154">
        <v>1.76230827615945</v>
      </c>
      <c r="G166" s="158">
        <v>1.041677625646408</v>
      </c>
      <c r="H166" s="162">
        <v>0.73327659783333254</v>
      </c>
      <c r="I166" s="166">
        <v>0.87799105968971869</v>
      </c>
      <c r="K166" s="126"/>
    </row>
    <row r="167" spans="1:11" ht="15" x14ac:dyDescent="0.45">
      <c r="A167" s="79" t="s">
        <v>217</v>
      </c>
      <c r="B167" s="78" t="s">
        <v>69</v>
      </c>
      <c r="C167" s="77" t="s">
        <v>380</v>
      </c>
      <c r="D167" s="145">
        <v>103.35937797650848</v>
      </c>
      <c r="E167" s="148">
        <v>1528.8724152337418</v>
      </c>
      <c r="F167" s="152">
        <v>20.718878100567199</v>
      </c>
      <c r="G167" s="156">
        <v>1.0516923038431569</v>
      </c>
      <c r="H167" s="160">
        <v>0.67748345789190045</v>
      </c>
      <c r="I167" s="164">
        <v>1.0020000225991252</v>
      </c>
      <c r="K167" s="126"/>
    </row>
    <row r="168" spans="1:11" ht="15" x14ac:dyDescent="0.45">
      <c r="A168" s="73" t="s">
        <v>219</v>
      </c>
      <c r="B168" s="76" t="s">
        <v>69</v>
      </c>
      <c r="C168" s="75" t="s">
        <v>381</v>
      </c>
      <c r="D168" s="147">
        <v>111.31650868983236</v>
      </c>
      <c r="E168" s="150">
        <v>142.61296980794009</v>
      </c>
      <c r="F168" s="154">
        <v>2.0857918221119198</v>
      </c>
      <c r="G168" s="158">
        <v>1.052565316948239</v>
      </c>
      <c r="H168" s="162">
        <v>0.56055759915379366</v>
      </c>
      <c r="I168" s="166">
        <v>1.0410202722733761</v>
      </c>
      <c r="K168" s="126"/>
    </row>
    <row r="169" spans="1:11" ht="15" x14ac:dyDescent="0.45">
      <c r="A169" s="73" t="s">
        <v>219</v>
      </c>
      <c r="B169" s="76" t="s">
        <v>69</v>
      </c>
      <c r="C169" s="75" t="s">
        <v>382</v>
      </c>
      <c r="D169" s="147">
        <v>91.648763047503891</v>
      </c>
      <c r="E169" s="150">
        <v>135.5043315830481</v>
      </c>
      <c r="F169" s="154">
        <v>1.9572224637132001</v>
      </c>
      <c r="G169" s="158">
        <v>1.042299222897918</v>
      </c>
      <c r="H169" s="162">
        <v>0.7295564393178563</v>
      </c>
      <c r="I169" s="166">
        <v>0.99342496510520295</v>
      </c>
      <c r="K169" s="126"/>
    </row>
    <row r="170" spans="1:11" ht="15" x14ac:dyDescent="0.45">
      <c r="A170" s="73" t="s">
        <v>219</v>
      </c>
      <c r="B170" s="76" t="s">
        <v>69</v>
      </c>
      <c r="C170" s="75" t="s">
        <v>383</v>
      </c>
      <c r="D170" s="147">
        <v>96.878368308669963</v>
      </c>
      <c r="E170" s="150">
        <v>131.53494402972888</v>
      </c>
      <c r="F170" s="154">
        <v>1.9535121936474</v>
      </c>
      <c r="G170" s="158">
        <v>1.0654312054281443</v>
      </c>
      <c r="H170" s="162">
        <v>0.63963992723319707</v>
      </c>
      <c r="I170" s="166">
        <v>1.0198521705346255</v>
      </c>
      <c r="K170" s="126"/>
    </row>
    <row r="171" spans="1:11" ht="15" x14ac:dyDescent="0.45">
      <c r="A171" s="73" t="s">
        <v>219</v>
      </c>
      <c r="B171" s="76" t="s">
        <v>69</v>
      </c>
      <c r="C171" s="75" t="s">
        <v>384</v>
      </c>
      <c r="D171" s="147">
        <v>87.099008437640521</v>
      </c>
      <c r="E171" s="150">
        <v>117.71958588306418</v>
      </c>
      <c r="F171" s="154">
        <v>1.82348272896942</v>
      </c>
      <c r="G171" s="158">
        <v>1.0462952075177214</v>
      </c>
      <c r="H171" s="162">
        <v>0.74201902380409801</v>
      </c>
      <c r="I171" s="166">
        <v>0.95469486054258201</v>
      </c>
      <c r="K171" s="126"/>
    </row>
    <row r="172" spans="1:11" ht="15" x14ac:dyDescent="0.45">
      <c r="A172" s="73" t="s">
        <v>219</v>
      </c>
      <c r="B172" s="76" t="s">
        <v>69</v>
      </c>
      <c r="C172" s="75" t="s">
        <v>385</v>
      </c>
      <c r="D172" s="147">
        <v>94.841977505777479</v>
      </c>
      <c r="E172" s="150">
        <v>102.1378077930498</v>
      </c>
      <c r="F172" s="154">
        <v>1.5818151382954</v>
      </c>
      <c r="G172" s="158">
        <v>1.0847707177486241</v>
      </c>
      <c r="H172" s="162">
        <v>0.62573885215478187</v>
      </c>
      <c r="I172" s="166">
        <v>1.0029958348812789</v>
      </c>
      <c r="K172" s="126"/>
    </row>
    <row r="173" spans="1:11" ht="15" x14ac:dyDescent="0.45">
      <c r="A173" s="73" t="s">
        <v>219</v>
      </c>
      <c r="B173" s="76" t="s">
        <v>69</v>
      </c>
      <c r="C173" s="75" t="s">
        <v>386</v>
      </c>
      <c r="D173" s="147">
        <v>121.77290276601121</v>
      </c>
      <c r="E173" s="150">
        <v>13.056718727314585</v>
      </c>
      <c r="F173" s="154">
        <v>0.259168864569295</v>
      </c>
      <c r="G173" s="158">
        <v>1.2077143499184029</v>
      </c>
      <c r="H173" s="162">
        <v>0.46277160971288112</v>
      </c>
      <c r="I173" s="166">
        <v>0.74023502329043556</v>
      </c>
      <c r="K173" s="126"/>
    </row>
    <row r="174" spans="1:11" ht="15" x14ac:dyDescent="0.45">
      <c r="A174" s="73" t="s">
        <v>219</v>
      </c>
      <c r="B174" s="76" t="s">
        <v>69</v>
      </c>
      <c r="C174" s="75" t="s">
        <v>387</v>
      </c>
      <c r="D174" s="147">
        <v>124.38305340878709</v>
      </c>
      <c r="E174" s="150">
        <v>395.58535319546718</v>
      </c>
      <c r="F174" s="154">
        <v>4.2363483583643298</v>
      </c>
      <c r="G174" s="158">
        <v>1.019687658340457</v>
      </c>
      <c r="H174" s="162">
        <v>0.7087022137485699</v>
      </c>
      <c r="I174" s="166">
        <v>1.0388584383458217</v>
      </c>
      <c r="K174" s="126"/>
    </row>
    <row r="175" spans="1:11" ht="15" x14ac:dyDescent="0.45">
      <c r="A175" s="73" t="s">
        <v>219</v>
      </c>
      <c r="B175" s="76" t="s">
        <v>69</v>
      </c>
      <c r="C175" s="75" t="s">
        <v>388</v>
      </c>
      <c r="D175" s="147">
        <v>152.72463444321406</v>
      </c>
      <c r="E175" s="150">
        <v>50.205480020271139</v>
      </c>
      <c r="F175" s="154">
        <v>0.57695199559587895</v>
      </c>
      <c r="G175" s="158">
        <v>1.1155326681926392</v>
      </c>
      <c r="H175" s="162">
        <v>0.55933456686793293</v>
      </c>
      <c r="I175" s="166">
        <v>0.91316319095128562</v>
      </c>
      <c r="K175" s="126"/>
    </row>
    <row r="176" spans="1:11" ht="15" x14ac:dyDescent="0.45">
      <c r="A176" s="73" t="s">
        <v>219</v>
      </c>
      <c r="B176" s="76" t="s">
        <v>69</v>
      </c>
      <c r="C176" s="75" t="s">
        <v>389</v>
      </c>
      <c r="D176" s="147">
        <v>97.737709728484987</v>
      </c>
      <c r="E176" s="150">
        <v>389.23388555151001</v>
      </c>
      <c r="F176" s="154">
        <v>5.3840819004170104</v>
      </c>
      <c r="G176" s="158">
        <v>1.044943440897228</v>
      </c>
      <c r="H176" s="162">
        <v>0.70401965476718786</v>
      </c>
      <c r="I176" s="166">
        <v>1.0054471741183484</v>
      </c>
      <c r="K176" s="126"/>
    </row>
    <row r="177" spans="1:11" ht="15" x14ac:dyDescent="0.45">
      <c r="A177" s="73" t="s">
        <v>219</v>
      </c>
      <c r="B177" s="76" t="s">
        <v>69</v>
      </c>
      <c r="C177" s="75" t="s">
        <v>390</v>
      </c>
      <c r="D177" s="147">
        <v>86.817247788269128</v>
      </c>
      <c r="E177" s="150">
        <v>51.281338642348402</v>
      </c>
      <c r="F177" s="154">
        <v>0.86050263488328904</v>
      </c>
      <c r="G177" s="158">
        <v>1.100375787382841</v>
      </c>
      <c r="H177" s="162">
        <v>0.67318692430172278</v>
      </c>
      <c r="I177" s="166">
        <v>0.92666857897229604</v>
      </c>
      <c r="K177" s="126"/>
    </row>
    <row r="178" spans="1:11" ht="15" x14ac:dyDescent="0.45">
      <c r="A178" s="79" t="s">
        <v>217</v>
      </c>
      <c r="B178" s="78" t="s">
        <v>70</v>
      </c>
      <c r="C178" s="77" t="s">
        <v>391</v>
      </c>
      <c r="D178" s="145">
        <v>107.46942736640632</v>
      </c>
      <c r="E178" s="148">
        <v>1704.8269528065769</v>
      </c>
      <c r="F178" s="152">
        <v>20.169378103166999</v>
      </c>
      <c r="G178" s="156">
        <v>1.0235697617601023</v>
      </c>
      <c r="H178" s="160">
        <v>0.77225792696735329</v>
      </c>
      <c r="I178" s="164">
        <v>0.99499990234184243</v>
      </c>
      <c r="K178" s="126"/>
    </row>
    <row r="179" spans="1:11" ht="15" x14ac:dyDescent="0.45">
      <c r="A179" s="73" t="s">
        <v>219</v>
      </c>
      <c r="B179" s="76" t="s">
        <v>70</v>
      </c>
      <c r="C179" s="75" t="s">
        <v>392</v>
      </c>
      <c r="D179" s="147">
        <v>121.34998457129606</v>
      </c>
      <c r="E179" s="150">
        <v>826.18608780546617</v>
      </c>
      <c r="F179" s="154">
        <v>8.0428854313163907</v>
      </c>
      <c r="G179" s="158">
        <v>0.99822100160179539</v>
      </c>
      <c r="H179" s="162">
        <v>0.80007157121527595</v>
      </c>
      <c r="I179" s="166">
        <v>1.0599142426700661</v>
      </c>
      <c r="K179" s="126"/>
    </row>
    <row r="180" spans="1:11" ht="15" x14ac:dyDescent="0.45">
      <c r="A180" s="73" t="s">
        <v>219</v>
      </c>
      <c r="B180" s="76" t="s">
        <v>70</v>
      </c>
      <c r="C180" s="75" t="s">
        <v>393</v>
      </c>
      <c r="D180" s="147">
        <v>103.86847490262582</v>
      </c>
      <c r="E180" s="150">
        <v>283.60825528979086</v>
      </c>
      <c r="F180" s="154">
        <v>3.6613465047167901</v>
      </c>
      <c r="G180" s="158">
        <v>1.0179709347184567</v>
      </c>
      <c r="H180" s="162">
        <v>0.77017575169568731</v>
      </c>
      <c r="I180" s="166">
        <v>0.95119391235896111</v>
      </c>
      <c r="K180" s="126"/>
    </row>
    <row r="181" spans="1:11" ht="15" x14ac:dyDescent="0.45">
      <c r="A181" s="73" t="s">
        <v>219</v>
      </c>
      <c r="B181" s="76" t="s">
        <v>70</v>
      </c>
      <c r="C181" s="75" t="s">
        <v>394</v>
      </c>
      <c r="D181" s="147">
        <v>96.427201992728911</v>
      </c>
      <c r="E181" s="150">
        <v>247.54036935771518</v>
      </c>
      <c r="F181" s="154">
        <v>3.7325216854669199</v>
      </c>
      <c r="G181" s="158">
        <v>1.0243022135830531</v>
      </c>
      <c r="H181" s="162">
        <v>0.73400906378987618</v>
      </c>
      <c r="I181" s="166">
        <v>0.91477565018576734</v>
      </c>
      <c r="K181" s="126"/>
    </row>
    <row r="182" spans="1:11" ht="15" x14ac:dyDescent="0.45">
      <c r="A182" s="73" t="s">
        <v>219</v>
      </c>
      <c r="B182" s="76" t="s">
        <v>70</v>
      </c>
      <c r="C182" s="75" t="s">
        <v>395</v>
      </c>
      <c r="D182" s="147">
        <v>90.142785025503997</v>
      </c>
      <c r="E182" s="150">
        <v>243.1000824664666</v>
      </c>
      <c r="F182" s="154">
        <v>3.3017203279885599</v>
      </c>
      <c r="G182" s="158">
        <v>1.054314223848122</v>
      </c>
      <c r="H182" s="162">
        <v>0.75468899251334953</v>
      </c>
      <c r="I182" s="166">
        <v>1.0265397465800921</v>
      </c>
      <c r="K182" s="126"/>
    </row>
    <row r="183" spans="1:11" ht="15" x14ac:dyDescent="0.45">
      <c r="A183" s="73" t="s">
        <v>219</v>
      </c>
      <c r="B183" s="76" t="s">
        <v>70</v>
      </c>
      <c r="C183" s="75" t="s">
        <v>396</v>
      </c>
      <c r="D183" s="147">
        <v>93.636172959594333</v>
      </c>
      <c r="E183" s="150">
        <v>104.39215788713797</v>
      </c>
      <c r="F183" s="154">
        <v>1.43090415367836</v>
      </c>
      <c r="G183" s="158">
        <v>1.1075257077457086</v>
      </c>
      <c r="H183" s="162">
        <v>0.72250645611771735</v>
      </c>
      <c r="I183" s="166">
        <v>0.97368421052631582</v>
      </c>
      <c r="K183" s="126"/>
    </row>
    <row r="184" spans="1:11" ht="15" x14ac:dyDescent="0.45">
      <c r="A184" s="79" t="s">
        <v>217</v>
      </c>
      <c r="B184" s="78" t="s">
        <v>71</v>
      </c>
      <c r="C184" s="77" t="s">
        <v>397</v>
      </c>
      <c r="D184" s="145">
        <v>93.206089720131672</v>
      </c>
      <c r="E184" s="148">
        <v>2811.6866689291619</v>
      </c>
      <c r="F184" s="152">
        <v>36.8652833767011</v>
      </c>
      <c r="G184" s="156">
        <v>1.0200793005917408</v>
      </c>
      <c r="H184" s="160">
        <v>0.80441866329440681</v>
      </c>
      <c r="I184" s="164">
        <v>0.99721541617630971</v>
      </c>
      <c r="K184" s="126"/>
    </row>
    <row r="185" spans="1:11" ht="15" x14ac:dyDescent="0.45">
      <c r="A185" s="73" t="s">
        <v>219</v>
      </c>
      <c r="B185" s="76" t="s">
        <v>71</v>
      </c>
      <c r="C185" s="75" t="s">
        <v>398</v>
      </c>
      <c r="D185" s="147">
        <v>103.54415144536128</v>
      </c>
      <c r="E185" s="150">
        <v>41.038370829288894</v>
      </c>
      <c r="F185" s="154">
        <v>0.61516477705523798</v>
      </c>
      <c r="G185" s="158">
        <v>1.2356597812035823</v>
      </c>
      <c r="H185" s="162">
        <v>0.67291639142163484</v>
      </c>
      <c r="I185" s="166">
        <v>0.77484183103833293</v>
      </c>
      <c r="K185" s="126"/>
    </row>
    <row r="186" spans="1:11" ht="15" x14ac:dyDescent="0.45">
      <c r="A186" s="73" t="s">
        <v>219</v>
      </c>
      <c r="B186" s="76" t="s">
        <v>71</v>
      </c>
      <c r="C186" s="75" t="s">
        <v>399</v>
      </c>
      <c r="D186" s="147">
        <v>86.943591434853275</v>
      </c>
      <c r="E186" s="150">
        <v>74.991634293514977</v>
      </c>
      <c r="F186" s="154">
        <v>1.0376155267035601</v>
      </c>
      <c r="G186" s="158">
        <v>1.2336529015342286</v>
      </c>
      <c r="H186" s="162">
        <v>0.73180642249661898</v>
      </c>
      <c r="I186" s="166">
        <v>0.92076664690772592</v>
      </c>
      <c r="K186" s="126"/>
    </row>
    <row r="187" spans="1:11" ht="15" x14ac:dyDescent="0.45">
      <c r="A187" s="73" t="s">
        <v>219</v>
      </c>
      <c r="B187" s="76" t="s">
        <v>71</v>
      </c>
      <c r="C187" s="75" t="s">
        <v>400</v>
      </c>
      <c r="D187" s="147">
        <v>97.502679013551997</v>
      </c>
      <c r="E187" s="150">
        <v>486.90443708648149</v>
      </c>
      <c r="F187" s="154">
        <v>6.5037634005975402</v>
      </c>
      <c r="G187" s="158">
        <v>1.0175360889793879</v>
      </c>
      <c r="H187" s="162">
        <v>0.73630126743241131</v>
      </c>
      <c r="I187" s="166">
        <v>1.0248423896727707</v>
      </c>
      <c r="K187" s="126"/>
    </row>
    <row r="188" spans="1:11" ht="15" x14ac:dyDescent="0.45">
      <c r="A188" s="73" t="s">
        <v>219</v>
      </c>
      <c r="B188" s="76" t="s">
        <v>71</v>
      </c>
      <c r="C188" s="75" t="s">
        <v>401</v>
      </c>
      <c r="D188" s="147">
        <v>86.277141872413722</v>
      </c>
      <c r="E188" s="150">
        <v>268.64675889123725</v>
      </c>
      <c r="F188" s="154">
        <v>3.83493914030212</v>
      </c>
      <c r="G188" s="158">
        <v>0.99919808346742023</v>
      </c>
      <c r="H188" s="162">
        <v>0.82062068365808716</v>
      </c>
      <c r="I188" s="166">
        <v>0.99022372626433564</v>
      </c>
      <c r="K188" s="126"/>
    </row>
    <row r="189" spans="1:11" ht="15" x14ac:dyDescent="0.45">
      <c r="A189" s="73" t="s">
        <v>219</v>
      </c>
      <c r="B189" s="76" t="s">
        <v>71</v>
      </c>
      <c r="C189" s="75" t="s">
        <v>402</v>
      </c>
      <c r="D189" s="147">
        <v>101.76032378007963</v>
      </c>
      <c r="E189" s="150">
        <v>609.41043126383909</v>
      </c>
      <c r="F189" s="154">
        <v>6.9434654059426304</v>
      </c>
      <c r="G189" s="158">
        <v>1.032512847737163</v>
      </c>
      <c r="H189" s="162">
        <v>0.82366244477846773</v>
      </c>
      <c r="I189" s="166">
        <v>1.0141691569015883</v>
      </c>
      <c r="K189" s="126"/>
    </row>
    <row r="190" spans="1:11" ht="15" x14ac:dyDescent="0.45">
      <c r="A190" s="73" t="s">
        <v>219</v>
      </c>
      <c r="B190" s="76" t="s">
        <v>71</v>
      </c>
      <c r="C190" s="75" t="s">
        <v>403</v>
      </c>
      <c r="D190" s="147">
        <v>84.569025615632967</v>
      </c>
      <c r="E190" s="150">
        <v>316.96251023282292</v>
      </c>
      <c r="F190" s="154">
        <v>4.6146358934288996</v>
      </c>
      <c r="G190" s="158">
        <v>1.0274694622909026</v>
      </c>
      <c r="H190" s="162">
        <v>0.83334092485371258</v>
      </c>
      <c r="I190" s="166">
        <v>0.94856587760110433</v>
      </c>
      <c r="K190" s="126"/>
    </row>
    <row r="191" spans="1:11" ht="15" x14ac:dyDescent="0.45">
      <c r="A191" s="73" t="s">
        <v>219</v>
      </c>
      <c r="B191" s="76" t="s">
        <v>71</v>
      </c>
      <c r="C191" s="75" t="s">
        <v>404</v>
      </c>
      <c r="D191" s="147">
        <v>84.24048703090881</v>
      </c>
      <c r="E191" s="150">
        <v>310.2693261123631</v>
      </c>
      <c r="F191" s="154">
        <v>4.7248439153294797</v>
      </c>
      <c r="G191" s="158">
        <v>0.98520116221582543</v>
      </c>
      <c r="H191" s="162">
        <v>0.84639201414493148</v>
      </c>
      <c r="I191" s="166">
        <v>0.9348329996839112</v>
      </c>
      <c r="K191" s="126"/>
    </row>
    <row r="192" spans="1:11" ht="15" x14ac:dyDescent="0.45">
      <c r="A192" s="73" t="s">
        <v>219</v>
      </c>
      <c r="B192" s="76" t="s">
        <v>71</v>
      </c>
      <c r="C192" s="75" t="s">
        <v>405</v>
      </c>
      <c r="D192" s="147">
        <v>98.571048138751479</v>
      </c>
      <c r="E192" s="150">
        <v>703.46320021961446</v>
      </c>
      <c r="F192" s="154">
        <v>8.5908553173416795</v>
      </c>
      <c r="G192" s="158">
        <v>0.99525671873867738</v>
      </c>
      <c r="H192" s="162">
        <v>0.81425004270253365</v>
      </c>
      <c r="I192" s="166">
        <v>1.0250916496945011</v>
      </c>
      <c r="K192" s="126"/>
    </row>
    <row r="193" spans="1:11" ht="15" x14ac:dyDescent="0.45">
      <c r="A193" s="79" t="s">
        <v>217</v>
      </c>
      <c r="B193" s="78" t="s">
        <v>72</v>
      </c>
      <c r="C193" s="77" t="s">
        <v>406</v>
      </c>
      <c r="D193" s="145">
        <v>104.00548263867159</v>
      </c>
      <c r="E193" s="148">
        <v>5993.6259230766327</v>
      </c>
      <c r="F193" s="152">
        <v>75.593522355551499</v>
      </c>
      <c r="G193" s="156">
        <v>0.95236078507139355</v>
      </c>
      <c r="H193" s="160">
        <v>0.79692252918372275</v>
      </c>
      <c r="I193" s="164">
        <v>1.0044566751340676</v>
      </c>
      <c r="K193" s="126"/>
    </row>
    <row r="194" spans="1:11" ht="15" x14ac:dyDescent="0.45">
      <c r="A194" s="73" t="s">
        <v>219</v>
      </c>
      <c r="B194" s="76" t="s">
        <v>72</v>
      </c>
      <c r="C194" s="75" t="s">
        <v>407</v>
      </c>
      <c r="D194" s="147">
        <v>92.67823030583115</v>
      </c>
      <c r="E194" s="150">
        <v>238.50941172705228</v>
      </c>
      <c r="F194" s="154">
        <v>3.33036241280919</v>
      </c>
      <c r="G194" s="158">
        <v>0.98179556708674309</v>
      </c>
      <c r="H194" s="162">
        <v>0.862275370884932</v>
      </c>
      <c r="I194" s="166">
        <v>0.91278657527771201</v>
      </c>
      <c r="K194" s="126"/>
    </row>
    <row r="195" spans="1:11" ht="15" x14ac:dyDescent="0.45">
      <c r="A195" s="73" t="s">
        <v>219</v>
      </c>
      <c r="B195" s="76" t="s">
        <v>72</v>
      </c>
      <c r="C195" s="75" t="s">
        <v>408</v>
      </c>
      <c r="D195" s="147">
        <v>99.125296556017716</v>
      </c>
      <c r="E195" s="150">
        <v>353.5063284518879</v>
      </c>
      <c r="F195" s="154">
        <v>4.7866884169114403</v>
      </c>
      <c r="G195" s="158">
        <v>0.94945250598188691</v>
      </c>
      <c r="H195" s="162">
        <v>0.71859379896432962</v>
      </c>
      <c r="I195" s="166">
        <v>1.0919954389965798</v>
      </c>
      <c r="K195" s="126"/>
    </row>
    <row r="196" spans="1:11" ht="15" x14ac:dyDescent="0.45">
      <c r="A196" s="73" t="s">
        <v>219</v>
      </c>
      <c r="B196" s="76" t="s">
        <v>72</v>
      </c>
      <c r="C196" s="75" t="s">
        <v>409</v>
      </c>
      <c r="D196" s="147">
        <v>98.911572214215042</v>
      </c>
      <c r="E196" s="150">
        <v>388.35177378014583</v>
      </c>
      <c r="F196" s="154">
        <v>5.2050788710160498</v>
      </c>
      <c r="G196" s="158">
        <v>0.98641708667362948</v>
      </c>
      <c r="H196" s="162">
        <v>0.79038735818769346</v>
      </c>
      <c r="I196" s="166">
        <v>0.96749850269514914</v>
      </c>
      <c r="K196" s="126"/>
    </row>
    <row r="197" spans="1:11" ht="15" x14ac:dyDescent="0.45">
      <c r="A197" s="73" t="s">
        <v>219</v>
      </c>
      <c r="B197" s="76" t="s">
        <v>72</v>
      </c>
      <c r="C197" s="75" t="s">
        <v>410</v>
      </c>
      <c r="D197" s="147">
        <v>93.031106741439118</v>
      </c>
      <c r="E197" s="150">
        <v>532.17063477693</v>
      </c>
      <c r="F197" s="154">
        <v>7.4425217316125902</v>
      </c>
      <c r="G197" s="158">
        <v>0.96767903165937097</v>
      </c>
      <c r="H197" s="162">
        <v>0.80854385054946909</v>
      </c>
      <c r="I197" s="166">
        <v>0.98235327765701874</v>
      </c>
      <c r="K197" s="126"/>
    </row>
    <row r="198" spans="1:11" ht="15" x14ac:dyDescent="0.45">
      <c r="A198" s="73" t="s">
        <v>219</v>
      </c>
      <c r="B198" s="76" t="s">
        <v>72</v>
      </c>
      <c r="C198" s="75" t="s">
        <v>411</v>
      </c>
      <c r="D198" s="147">
        <v>88.821073254929146</v>
      </c>
      <c r="E198" s="150">
        <v>419.04874040935215</v>
      </c>
      <c r="F198" s="154">
        <v>6.32768058375511</v>
      </c>
      <c r="G198" s="158">
        <v>0.95102353622837543</v>
      </c>
      <c r="H198" s="162">
        <v>0.84328954573590376</v>
      </c>
      <c r="I198" s="166">
        <v>0.92968536251709988</v>
      </c>
      <c r="K198" s="126"/>
    </row>
    <row r="199" spans="1:11" ht="15" x14ac:dyDescent="0.45">
      <c r="A199" s="73" t="s">
        <v>219</v>
      </c>
      <c r="B199" s="76" t="s">
        <v>72</v>
      </c>
      <c r="C199" s="75" t="s">
        <v>412</v>
      </c>
      <c r="D199" s="147">
        <v>81.129028169474907</v>
      </c>
      <c r="E199" s="150">
        <v>265.69623755322834</v>
      </c>
      <c r="F199" s="154">
        <v>4.8353719605241503</v>
      </c>
      <c r="G199" s="158">
        <v>0.91253667887868239</v>
      </c>
      <c r="H199" s="162">
        <v>0.75490585004096444</v>
      </c>
      <c r="I199" s="166">
        <v>0.98318698862502496</v>
      </c>
      <c r="K199" s="126"/>
    </row>
    <row r="200" spans="1:11" ht="15" x14ac:dyDescent="0.45">
      <c r="A200" s="73" t="s">
        <v>219</v>
      </c>
      <c r="B200" s="76" t="s">
        <v>72</v>
      </c>
      <c r="C200" s="75" t="s">
        <v>413</v>
      </c>
      <c r="D200" s="147">
        <v>85.353025030758118</v>
      </c>
      <c r="E200" s="150">
        <v>427.58910688734829</v>
      </c>
      <c r="F200" s="154">
        <v>7.0844756698989197</v>
      </c>
      <c r="G200" s="158">
        <v>0.9055468041460889</v>
      </c>
      <c r="H200" s="162">
        <v>0.78415616222600437</v>
      </c>
      <c r="I200" s="166">
        <v>0.99583305991206772</v>
      </c>
      <c r="K200" s="126"/>
    </row>
    <row r="201" spans="1:11" ht="15" x14ac:dyDescent="0.45">
      <c r="A201" s="73" t="s">
        <v>219</v>
      </c>
      <c r="B201" s="76" t="s">
        <v>72</v>
      </c>
      <c r="C201" s="75" t="s">
        <v>414</v>
      </c>
      <c r="D201" s="147">
        <v>84.420454069052312</v>
      </c>
      <c r="E201" s="150">
        <v>283.57071758488104</v>
      </c>
      <c r="F201" s="154">
        <v>4.2886421647634396</v>
      </c>
      <c r="G201" s="158">
        <v>0.92619070828431793</v>
      </c>
      <c r="H201" s="162">
        <v>0.88136842065639964</v>
      </c>
      <c r="I201" s="166">
        <v>0.95948012232415891</v>
      </c>
      <c r="K201" s="126"/>
    </row>
    <row r="202" spans="1:11" ht="15" x14ac:dyDescent="0.45">
      <c r="A202" s="73" t="s">
        <v>219</v>
      </c>
      <c r="B202" s="76" t="s">
        <v>72</v>
      </c>
      <c r="C202" s="75" t="s">
        <v>415</v>
      </c>
      <c r="D202" s="147">
        <v>100.40199254255485</v>
      </c>
      <c r="E202" s="150">
        <v>38.249739872809151</v>
      </c>
      <c r="F202" s="154">
        <v>0.539109241070307</v>
      </c>
      <c r="G202" s="158">
        <v>1.1371044430513035</v>
      </c>
      <c r="H202" s="162">
        <v>0.74795400479613094</v>
      </c>
      <c r="I202" s="166">
        <v>0.83087201125175814</v>
      </c>
      <c r="K202" s="126"/>
    </row>
    <row r="203" spans="1:11" ht="15" x14ac:dyDescent="0.45">
      <c r="A203" s="73" t="s">
        <v>219</v>
      </c>
      <c r="B203" s="76" t="s">
        <v>72</v>
      </c>
      <c r="C203" s="75" t="s">
        <v>416</v>
      </c>
      <c r="D203" s="147">
        <v>90.052306037811832</v>
      </c>
      <c r="E203" s="150">
        <v>486.54894396657329</v>
      </c>
      <c r="F203" s="154">
        <v>7.0267914711400596</v>
      </c>
      <c r="G203" s="158">
        <v>0.97194761759988013</v>
      </c>
      <c r="H203" s="162">
        <v>0.78601653995184062</v>
      </c>
      <c r="I203" s="166">
        <v>1.0064682650744783</v>
      </c>
      <c r="K203" s="126"/>
    </row>
    <row r="204" spans="1:11" ht="15" x14ac:dyDescent="0.45">
      <c r="A204" s="73" t="s">
        <v>219</v>
      </c>
      <c r="B204" s="76" t="s">
        <v>72</v>
      </c>
      <c r="C204" s="75" t="s">
        <v>417</v>
      </c>
      <c r="D204" s="147">
        <v>130.24813179138476</v>
      </c>
      <c r="E204" s="150">
        <v>2560.3842880664247</v>
      </c>
      <c r="F204" s="154">
        <v>24.7267998320503</v>
      </c>
      <c r="G204" s="158">
        <v>0.95366720029675989</v>
      </c>
      <c r="H204" s="162">
        <v>0.79248932712094411</v>
      </c>
      <c r="I204" s="166">
        <v>1.0519024567548367</v>
      </c>
      <c r="K204" s="126"/>
    </row>
    <row r="205" spans="1:11" ht="15" x14ac:dyDescent="0.45">
      <c r="A205" s="79" t="s">
        <v>217</v>
      </c>
      <c r="B205" s="78" t="s">
        <v>73</v>
      </c>
      <c r="C205" s="77" t="s">
        <v>418</v>
      </c>
      <c r="D205" s="145">
        <v>107.81695390135945</v>
      </c>
      <c r="E205" s="148">
        <v>1531.5828497638679</v>
      </c>
      <c r="F205" s="152">
        <v>18.006880697754099</v>
      </c>
      <c r="G205" s="156">
        <v>1.018690227128892</v>
      </c>
      <c r="H205" s="160">
        <v>0.79672551483394427</v>
      </c>
      <c r="I205" s="164">
        <v>0.97199511967069163</v>
      </c>
      <c r="K205" s="126"/>
    </row>
    <row r="206" spans="1:11" ht="15" x14ac:dyDescent="0.45">
      <c r="A206" s="73" t="s">
        <v>219</v>
      </c>
      <c r="B206" s="76" t="s">
        <v>73</v>
      </c>
      <c r="C206" s="75" t="s">
        <v>419</v>
      </c>
      <c r="D206" s="147">
        <v>108.49076466111684</v>
      </c>
      <c r="E206" s="150">
        <v>668.84073734606056</v>
      </c>
      <c r="F206" s="154">
        <v>8.4675163396556599</v>
      </c>
      <c r="G206" s="158">
        <v>0.9639112314054431</v>
      </c>
      <c r="H206" s="162">
        <v>0.78856976016309432</v>
      </c>
      <c r="I206" s="166">
        <v>0.95784832451499136</v>
      </c>
      <c r="K206" s="126"/>
    </row>
    <row r="207" spans="1:11" ht="15" x14ac:dyDescent="0.45">
      <c r="A207" s="73" t="s">
        <v>219</v>
      </c>
      <c r="B207" s="76" t="s">
        <v>73</v>
      </c>
      <c r="C207" s="75" t="s">
        <v>420</v>
      </c>
      <c r="D207" s="147">
        <v>108.7488655167186</v>
      </c>
      <c r="E207" s="150">
        <v>402.10455159953369</v>
      </c>
      <c r="F207" s="154">
        <v>4.4345027817706999</v>
      </c>
      <c r="G207" s="158">
        <v>1.036709518153957</v>
      </c>
      <c r="H207" s="162">
        <v>0.78218020921938114</v>
      </c>
      <c r="I207" s="166">
        <v>1.0282658517952636</v>
      </c>
      <c r="K207" s="126"/>
    </row>
    <row r="208" spans="1:11" ht="15" x14ac:dyDescent="0.45">
      <c r="A208" s="73" t="s">
        <v>219</v>
      </c>
      <c r="B208" s="76" t="s">
        <v>73</v>
      </c>
      <c r="C208" s="75" t="s">
        <v>421</v>
      </c>
      <c r="D208" s="147">
        <v>106.14106139780044</v>
      </c>
      <c r="E208" s="150">
        <v>408.02818227363383</v>
      </c>
      <c r="F208" s="154">
        <v>4.4267922205288404</v>
      </c>
      <c r="G208" s="158">
        <v>1.0764966877164568</v>
      </c>
      <c r="H208" s="162">
        <v>0.83556677913806388</v>
      </c>
      <c r="I208" s="166">
        <v>0.96543654365436538</v>
      </c>
      <c r="K208" s="126"/>
    </row>
    <row r="209" spans="1:11" ht="15" x14ac:dyDescent="0.45">
      <c r="A209" s="73" t="s">
        <v>219</v>
      </c>
      <c r="B209" s="76" t="s">
        <v>73</v>
      </c>
      <c r="C209" s="75" t="s">
        <v>422</v>
      </c>
      <c r="D209" s="147">
        <v>116.71353412707347</v>
      </c>
      <c r="E209" s="150">
        <v>52.609378544640229</v>
      </c>
      <c r="F209" s="154">
        <v>0.67806935579885597</v>
      </c>
      <c r="G209" s="158">
        <v>1.2075178950684289</v>
      </c>
      <c r="H209" s="162">
        <v>0.734374862788988</v>
      </c>
      <c r="I209" s="166">
        <v>0.74964639321074966</v>
      </c>
      <c r="K209" s="126"/>
    </row>
    <row r="210" spans="1:11" ht="15" x14ac:dyDescent="0.45">
      <c r="A210" s="79" t="s">
        <v>217</v>
      </c>
      <c r="B210" s="78" t="s">
        <v>74</v>
      </c>
      <c r="C210" s="77" t="s">
        <v>423</v>
      </c>
      <c r="D210" s="145">
        <v>105.01806737248963</v>
      </c>
      <c r="E210" s="148">
        <v>1055.7558649734008</v>
      </c>
      <c r="F210" s="152">
        <v>14.1894628328031</v>
      </c>
      <c r="G210" s="156">
        <v>0.96842244709985859</v>
      </c>
      <c r="H210" s="160">
        <v>0.74447207744977717</v>
      </c>
      <c r="I210" s="164">
        <v>0.98269843678858682</v>
      </c>
      <c r="K210" s="126"/>
    </row>
    <row r="211" spans="1:11" ht="15" x14ac:dyDescent="0.45">
      <c r="A211" s="73" t="s">
        <v>219</v>
      </c>
      <c r="B211" s="76" t="s">
        <v>74</v>
      </c>
      <c r="C211" s="75" t="s">
        <v>424</v>
      </c>
      <c r="D211" s="147">
        <v>125.67561315755401</v>
      </c>
      <c r="E211" s="150">
        <v>308.95699633932492</v>
      </c>
      <c r="F211" s="154">
        <v>3.44243057010664</v>
      </c>
      <c r="G211" s="158">
        <v>0.98398295331938457</v>
      </c>
      <c r="H211" s="162">
        <v>0.72842158470154539</v>
      </c>
      <c r="I211" s="166">
        <v>0.99634891131173653</v>
      </c>
      <c r="K211" s="126"/>
    </row>
    <row r="212" spans="1:11" ht="15" x14ac:dyDescent="0.45">
      <c r="A212" s="73" t="s">
        <v>219</v>
      </c>
      <c r="B212" s="76" t="s">
        <v>74</v>
      </c>
      <c r="C212" s="75" t="s">
        <v>425</v>
      </c>
      <c r="D212" s="147">
        <v>105.29751928612048</v>
      </c>
      <c r="E212" s="150">
        <v>280.52301959269857</v>
      </c>
      <c r="F212" s="154">
        <v>3.41737874661654</v>
      </c>
      <c r="G212" s="158">
        <v>0.91153716163155851</v>
      </c>
      <c r="H212" s="162">
        <v>0.77440326983018981</v>
      </c>
      <c r="I212" s="166">
        <v>1.1043727815119704</v>
      </c>
      <c r="K212" s="126"/>
    </row>
    <row r="213" spans="1:11" ht="15" x14ac:dyDescent="0.45">
      <c r="A213" s="73" t="s">
        <v>219</v>
      </c>
      <c r="B213" s="76" t="s">
        <v>74</v>
      </c>
      <c r="C213" s="75" t="s">
        <v>426</v>
      </c>
      <c r="D213" s="147">
        <v>86.476925093130149</v>
      </c>
      <c r="E213" s="150">
        <v>80.390065154780658</v>
      </c>
      <c r="F213" s="154">
        <v>1.4523757165658899</v>
      </c>
      <c r="G213" s="158">
        <v>0.96811575642673042</v>
      </c>
      <c r="H213" s="162">
        <v>0.74099990113100367</v>
      </c>
      <c r="I213" s="166">
        <v>0.89223185449600506</v>
      </c>
      <c r="K213" s="126"/>
    </row>
    <row r="214" spans="1:11" ht="15" x14ac:dyDescent="0.45">
      <c r="A214" s="73" t="s">
        <v>219</v>
      </c>
      <c r="B214" s="76" t="s">
        <v>74</v>
      </c>
      <c r="C214" s="75" t="s">
        <v>427</v>
      </c>
      <c r="D214" s="147">
        <v>94.79390284364932</v>
      </c>
      <c r="E214" s="150">
        <v>144.83822055739216</v>
      </c>
      <c r="F214" s="154">
        <v>2.29152679729693</v>
      </c>
      <c r="G214" s="158">
        <v>0.98114798694350702</v>
      </c>
      <c r="H214" s="162">
        <v>0.74447867692185077</v>
      </c>
      <c r="I214" s="166">
        <v>0.91283241874208532</v>
      </c>
      <c r="K214" s="126"/>
    </row>
    <row r="215" spans="1:11" ht="15" x14ac:dyDescent="0.45">
      <c r="A215" s="73" t="s">
        <v>219</v>
      </c>
      <c r="B215" s="76" t="s">
        <v>74</v>
      </c>
      <c r="C215" s="75" t="s">
        <v>428</v>
      </c>
      <c r="D215" s="147">
        <v>98.230446032744766</v>
      </c>
      <c r="E215" s="150">
        <v>101.82258528692091</v>
      </c>
      <c r="F215" s="154">
        <v>1.5565132966068</v>
      </c>
      <c r="G215" s="158">
        <v>0.9612546557444851</v>
      </c>
      <c r="H215" s="162">
        <v>0.74641498801757944</v>
      </c>
      <c r="I215" s="166">
        <v>0.9281675072596669</v>
      </c>
      <c r="K215" s="126"/>
    </row>
    <row r="216" spans="1:11" ht="15" x14ac:dyDescent="0.45">
      <c r="A216" s="73" t="s">
        <v>219</v>
      </c>
      <c r="B216" s="76" t="s">
        <v>74</v>
      </c>
      <c r="C216" s="75" t="s">
        <v>429</v>
      </c>
      <c r="D216" s="147">
        <v>98.162703637851678</v>
      </c>
      <c r="E216" s="150">
        <v>110.10159164733822</v>
      </c>
      <c r="F216" s="154">
        <v>1.5537630964232501</v>
      </c>
      <c r="G216" s="158">
        <v>1.0074886238065561</v>
      </c>
      <c r="H216" s="162">
        <v>0.73047920757405405</v>
      </c>
      <c r="I216" s="166">
        <v>0.98087637404005412</v>
      </c>
      <c r="K216" s="126"/>
    </row>
    <row r="217" spans="1:11" ht="15" x14ac:dyDescent="0.45">
      <c r="A217" s="73" t="s">
        <v>219</v>
      </c>
      <c r="B217" s="76" t="s">
        <v>74</v>
      </c>
      <c r="C217" s="75" t="s">
        <v>430</v>
      </c>
      <c r="D217" s="147">
        <v>94.119364973294921</v>
      </c>
      <c r="E217" s="150">
        <v>29.123386394945062</v>
      </c>
      <c r="F217" s="154">
        <v>0.47547460918705597</v>
      </c>
      <c r="G217" s="158">
        <v>1.1000263128798244</v>
      </c>
      <c r="H217" s="162">
        <v>0.69640787902930801</v>
      </c>
      <c r="I217" s="166">
        <v>0.84951060358890707</v>
      </c>
      <c r="K217" s="126"/>
    </row>
    <row r="218" spans="1:11" ht="15" x14ac:dyDescent="0.45">
      <c r="A218" s="79" t="s">
        <v>217</v>
      </c>
      <c r="B218" s="78" t="s">
        <v>75</v>
      </c>
      <c r="C218" s="77" t="s">
        <v>431</v>
      </c>
      <c r="D218" s="145">
        <v>141.38873227391045</v>
      </c>
      <c r="E218" s="148">
        <v>2596.3387221786929</v>
      </c>
      <c r="F218" s="152">
        <v>25.307262083153098</v>
      </c>
      <c r="G218" s="156">
        <v>1.015148482656594</v>
      </c>
      <c r="H218" s="160">
        <v>0.71225243346017997</v>
      </c>
      <c r="I218" s="164">
        <v>1.0035473669737383</v>
      </c>
      <c r="K218" s="126"/>
    </row>
    <row r="219" spans="1:11" ht="15" x14ac:dyDescent="0.45">
      <c r="A219" s="73" t="s">
        <v>219</v>
      </c>
      <c r="B219" s="76" t="s">
        <v>75</v>
      </c>
      <c r="C219" s="75" t="s">
        <v>432</v>
      </c>
      <c r="D219" s="147">
        <v>92.913393264092349</v>
      </c>
      <c r="E219" s="150">
        <v>54.087397290832918</v>
      </c>
      <c r="F219" s="154">
        <v>0.94138852246331794</v>
      </c>
      <c r="G219" s="158">
        <v>1.1438616464534057</v>
      </c>
      <c r="H219" s="162">
        <v>0.53541993255231868</v>
      </c>
      <c r="I219" s="166">
        <v>1.0096732026143791</v>
      </c>
      <c r="K219" s="126"/>
    </row>
    <row r="220" spans="1:11" ht="15" x14ac:dyDescent="0.45">
      <c r="A220" s="73" t="s">
        <v>219</v>
      </c>
      <c r="B220" s="76" t="s">
        <v>75</v>
      </c>
      <c r="C220" s="75" t="s">
        <v>433</v>
      </c>
      <c r="D220" s="147">
        <v>97.776450128900663</v>
      </c>
      <c r="E220" s="150">
        <v>128.73156755149483</v>
      </c>
      <c r="F220" s="154">
        <v>1.9083589069975699</v>
      </c>
      <c r="G220" s="158">
        <v>1.0544081337043771</v>
      </c>
      <c r="H220" s="162">
        <v>0.62407755564341283</v>
      </c>
      <c r="I220" s="166">
        <v>1.0484396200814112</v>
      </c>
      <c r="K220" s="126"/>
    </row>
    <row r="221" spans="1:11" ht="15" x14ac:dyDescent="0.45">
      <c r="A221" s="73" t="s">
        <v>219</v>
      </c>
      <c r="B221" s="76" t="s">
        <v>75</v>
      </c>
      <c r="C221" s="75" t="s">
        <v>434</v>
      </c>
      <c r="D221" s="147">
        <v>90.63925776115255</v>
      </c>
      <c r="E221" s="150">
        <v>85.733747046941573</v>
      </c>
      <c r="F221" s="154">
        <v>1.32546647900524</v>
      </c>
      <c r="G221" s="158">
        <v>1.0600699889674201</v>
      </c>
      <c r="H221" s="162">
        <v>0.66627643639571299</v>
      </c>
      <c r="I221" s="166">
        <v>1.0103636706237045</v>
      </c>
      <c r="K221" s="126"/>
    </row>
    <row r="222" spans="1:11" ht="15" x14ac:dyDescent="0.45">
      <c r="A222" s="73" t="s">
        <v>219</v>
      </c>
      <c r="B222" s="76" t="s">
        <v>75</v>
      </c>
      <c r="C222" s="75" t="s">
        <v>435</v>
      </c>
      <c r="D222" s="147">
        <v>161.29747938549187</v>
      </c>
      <c r="E222" s="150">
        <v>1903.3018853780611</v>
      </c>
      <c r="F222" s="154">
        <v>15.555742282532099</v>
      </c>
      <c r="G222" s="158">
        <v>1.0014772596583379</v>
      </c>
      <c r="H222" s="162">
        <v>0.72642503280978177</v>
      </c>
      <c r="I222" s="166">
        <v>1.042695414722949</v>
      </c>
      <c r="K222" s="126"/>
    </row>
    <row r="223" spans="1:11" ht="15" x14ac:dyDescent="0.45">
      <c r="A223" s="73" t="s">
        <v>219</v>
      </c>
      <c r="B223" s="76" t="s">
        <v>75</v>
      </c>
      <c r="C223" s="75" t="s">
        <v>436</v>
      </c>
      <c r="D223" s="147">
        <v>103.59550911574281</v>
      </c>
      <c r="E223" s="150">
        <v>331.66486369077882</v>
      </c>
      <c r="F223" s="154">
        <v>4.3388958226627503</v>
      </c>
      <c r="G223" s="158">
        <v>1.0178216596811869</v>
      </c>
      <c r="H223" s="162">
        <v>0.70557657388922412</v>
      </c>
      <c r="I223" s="166">
        <v>1.0274565650811733</v>
      </c>
      <c r="K223" s="126"/>
    </row>
    <row r="224" spans="1:11" ht="15" x14ac:dyDescent="0.45">
      <c r="A224" s="73" t="s">
        <v>219</v>
      </c>
      <c r="B224" s="76" t="s">
        <v>75</v>
      </c>
      <c r="C224" s="75" t="s">
        <v>437</v>
      </c>
      <c r="D224" s="147">
        <v>85.843322767084885</v>
      </c>
      <c r="E224" s="150">
        <v>92.819261220583982</v>
      </c>
      <c r="F224" s="154">
        <v>1.23741006949211</v>
      </c>
      <c r="G224" s="158">
        <v>0.97105221499646344</v>
      </c>
      <c r="H224" s="162">
        <v>0.85141927370351533</v>
      </c>
      <c r="I224" s="166">
        <v>1.0568950930626058</v>
      </c>
      <c r="K224" s="126"/>
    </row>
    <row r="225" spans="1:11" ht="15" x14ac:dyDescent="0.45">
      <c r="A225" s="79" t="s">
        <v>217</v>
      </c>
      <c r="B225" s="78" t="s">
        <v>76</v>
      </c>
      <c r="C225" s="77" t="s">
        <v>438</v>
      </c>
      <c r="D225" s="145">
        <v>123.64251632963733</v>
      </c>
      <c r="E225" s="148">
        <v>8560.3706955263515</v>
      </c>
      <c r="F225" s="152">
        <v>88.401544635068305</v>
      </c>
      <c r="G225" s="156">
        <v>0.98405771931683739</v>
      </c>
      <c r="H225" s="160">
        <v>0.77965880758370032</v>
      </c>
      <c r="I225" s="164">
        <v>1.0207977902347871</v>
      </c>
      <c r="K225" s="126"/>
    </row>
    <row r="226" spans="1:11" ht="15" x14ac:dyDescent="0.45">
      <c r="A226" s="73" t="s">
        <v>219</v>
      </c>
      <c r="B226" s="76" t="s">
        <v>76</v>
      </c>
      <c r="C226" s="75" t="s">
        <v>439</v>
      </c>
      <c r="D226" s="147">
        <v>118.81661922852453</v>
      </c>
      <c r="E226" s="150">
        <v>1013.1741764048545</v>
      </c>
      <c r="F226" s="154">
        <v>10.569779360685001</v>
      </c>
      <c r="G226" s="158">
        <v>0.97328780228579048</v>
      </c>
      <c r="H226" s="162">
        <v>0.80642850860486304</v>
      </c>
      <c r="I226" s="166">
        <v>1.0278597181252049</v>
      </c>
      <c r="K226" s="126"/>
    </row>
    <row r="227" spans="1:11" ht="15" x14ac:dyDescent="0.45">
      <c r="A227" s="73" t="s">
        <v>219</v>
      </c>
      <c r="B227" s="76" t="s">
        <v>76</v>
      </c>
      <c r="C227" s="75" t="s">
        <v>440</v>
      </c>
      <c r="D227" s="147">
        <v>105.35668331794137</v>
      </c>
      <c r="E227" s="150">
        <v>632.89047275757048</v>
      </c>
      <c r="F227" s="154">
        <v>7.5302581178316297</v>
      </c>
      <c r="G227" s="158">
        <v>0.98487594119222499</v>
      </c>
      <c r="H227" s="162">
        <v>0.78533910068831747</v>
      </c>
      <c r="I227" s="166">
        <v>1.0313779812093471</v>
      </c>
      <c r="K227" s="126"/>
    </row>
    <row r="228" spans="1:11" ht="15" x14ac:dyDescent="0.45">
      <c r="A228" s="73" t="s">
        <v>219</v>
      </c>
      <c r="B228" s="76" t="s">
        <v>76</v>
      </c>
      <c r="C228" s="75" t="s">
        <v>441</v>
      </c>
      <c r="D228" s="147">
        <v>105.56601186997246</v>
      </c>
      <c r="E228" s="150">
        <v>925.98576438203702</v>
      </c>
      <c r="F228" s="154">
        <v>11.4679147348072</v>
      </c>
      <c r="G228" s="158">
        <v>1.0073221440458837</v>
      </c>
      <c r="H228" s="162">
        <v>0.74936137237515066</v>
      </c>
      <c r="I228" s="166">
        <v>1.013295365278869</v>
      </c>
      <c r="K228" s="126"/>
    </row>
    <row r="229" spans="1:11" ht="15" x14ac:dyDescent="0.45">
      <c r="A229" s="73" t="s">
        <v>219</v>
      </c>
      <c r="B229" s="76" t="s">
        <v>76</v>
      </c>
      <c r="C229" s="75" t="s">
        <v>442</v>
      </c>
      <c r="D229" s="147">
        <v>107.71480199730824</v>
      </c>
      <c r="E229" s="150">
        <v>681.79868422937284</v>
      </c>
      <c r="F229" s="154">
        <v>8.1957665593376401</v>
      </c>
      <c r="G229" s="158">
        <v>1.0041246797821231</v>
      </c>
      <c r="H229" s="162">
        <v>0.80910278613816422</v>
      </c>
      <c r="I229" s="166">
        <v>0.95060447257821812</v>
      </c>
      <c r="K229" s="126"/>
    </row>
    <row r="230" spans="1:11" ht="15" x14ac:dyDescent="0.45">
      <c r="A230" s="73" t="s">
        <v>219</v>
      </c>
      <c r="B230" s="76" t="s">
        <v>76</v>
      </c>
      <c r="C230" s="75" t="s">
        <v>443</v>
      </c>
      <c r="D230" s="147">
        <v>107.10561634052696</v>
      </c>
      <c r="E230" s="150">
        <v>478.836881123681</v>
      </c>
      <c r="F230" s="154">
        <v>5.9877358396131202</v>
      </c>
      <c r="G230" s="158">
        <v>1.0388502641726858</v>
      </c>
      <c r="H230" s="162">
        <v>0.70405909606768746</v>
      </c>
      <c r="I230" s="166">
        <v>1.0208234737340274</v>
      </c>
      <c r="K230" s="126"/>
    </row>
    <row r="231" spans="1:11" ht="15" x14ac:dyDescent="0.45">
      <c r="A231" s="73" t="s">
        <v>219</v>
      </c>
      <c r="B231" s="76" t="s">
        <v>76</v>
      </c>
      <c r="C231" s="75" t="s">
        <v>444</v>
      </c>
      <c r="D231" s="147">
        <v>111.83082743737974</v>
      </c>
      <c r="E231" s="150">
        <v>767.6709518109177</v>
      </c>
      <c r="F231" s="154">
        <v>8.3153952669578608</v>
      </c>
      <c r="G231" s="158">
        <v>1.0010531359299943</v>
      </c>
      <c r="H231" s="162">
        <v>0.81376220783307018</v>
      </c>
      <c r="I231" s="166">
        <v>1.0133886223812234</v>
      </c>
      <c r="K231" s="126"/>
    </row>
    <row r="232" spans="1:11" ht="15" x14ac:dyDescent="0.45">
      <c r="A232" s="73" t="s">
        <v>219</v>
      </c>
      <c r="B232" s="76" t="s">
        <v>76</v>
      </c>
      <c r="C232" s="75" t="s">
        <v>445</v>
      </c>
      <c r="D232" s="147">
        <v>107.16542582105973</v>
      </c>
      <c r="E232" s="150">
        <v>698.99930116330006</v>
      </c>
      <c r="F232" s="154">
        <v>8.9330702267260804</v>
      </c>
      <c r="G232" s="158">
        <v>0.98606934956152759</v>
      </c>
      <c r="H232" s="162">
        <v>0.73005207893175716</v>
      </c>
      <c r="I232" s="166">
        <v>1.0142849880534797</v>
      </c>
      <c r="K232" s="126"/>
    </row>
    <row r="233" spans="1:11" ht="15" x14ac:dyDescent="0.45">
      <c r="A233" s="73" t="s">
        <v>219</v>
      </c>
      <c r="B233" s="76" t="s">
        <v>76</v>
      </c>
      <c r="C233" s="75" t="s">
        <v>446</v>
      </c>
      <c r="D233" s="147">
        <v>147.28460779977092</v>
      </c>
      <c r="E233" s="150">
        <v>3361.0144636546179</v>
      </c>
      <c r="F233" s="154">
        <v>27.4016245291098</v>
      </c>
      <c r="G233" s="158">
        <v>0.95446234760189463</v>
      </c>
      <c r="H233" s="162">
        <v>0.79166264132282094</v>
      </c>
      <c r="I233" s="166">
        <v>1.1021425161136309</v>
      </c>
      <c r="K233" s="126"/>
    </row>
    <row r="234" spans="1:11" ht="15" x14ac:dyDescent="0.45">
      <c r="A234" s="79" t="s">
        <v>217</v>
      </c>
      <c r="B234" s="78" t="s">
        <v>77</v>
      </c>
      <c r="C234" s="77" t="s">
        <v>447</v>
      </c>
      <c r="D234" s="145">
        <v>122.91734832690753</v>
      </c>
      <c r="E234" s="148">
        <v>5214.660699555151</v>
      </c>
      <c r="F234" s="152">
        <v>55.240270868476699</v>
      </c>
      <c r="G234" s="156">
        <v>1.008024797165084</v>
      </c>
      <c r="H234" s="160">
        <v>0.78158212833760232</v>
      </c>
      <c r="I234" s="164">
        <v>0.97479038631606085</v>
      </c>
      <c r="K234" s="126"/>
    </row>
    <row r="235" spans="1:11" ht="15" x14ac:dyDescent="0.45">
      <c r="A235" s="73" t="s">
        <v>219</v>
      </c>
      <c r="B235" s="76" t="s">
        <v>77</v>
      </c>
      <c r="C235" s="75" t="s">
        <v>448</v>
      </c>
      <c r="D235" s="147">
        <v>138.92634196834464</v>
      </c>
      <c r="E235" s="150">
        <v>1669.8979610447634</v>
      </c>
      <c r="F235" s="154">
        <v>15.2694614445171</v>
      </c>
      <c r="G235" s="158">
        <v>1.0062232743032242</v>
      </c>
      <c r="H235" s="162">
        <v>0.77458299559804478</v>
      </c>
      <c r="I235" s="166">
        <v>1.0099951701191374</v>
      </c>
      <c r="K235" s="126"/>
    </row>
    <row r="236" spans="1:11" ht="15" x14ac:dyDescent="0.45">
      <c r="A236" s="73" t="s">
        <v>219</v>
      </c>
      <c r="B236" s="76" t="s">
        <v>77</v>
      </c>
      <c r="C236" s="75" t="s">
        <v>449</v>
      </c>
      <c r="D236" s="147">
        <v>103.91953521394929</v>
      </c>
      <c r="E236" s="150">
        <v>583.54431684378983</v>
      </c>
      <c r="F236" s="154">
        <v>7.2289561864504304</v>
      </c>
      <c r="G236" s="158">
        <v>0.98891611118101075</v>
      </c>
      <c r="H236" s="162">
        <v>0.77750403526262812</v>
      </c>
      <c r="I236" s="166">
        <v>1.0102734770655475</v>
      </c>
      <c r="K236" s="126"/>
    </row>
    <row r="237" spans="1:11" ht="15" x14ac:dyDescent="0.45">
      <c r="A237" s="73" t="s">
        <v>219</v>
      </c>
      <c r="B237" s="76" t="s">
        <v>77</v>
      </c>
      <c r="C237" s="75" t="s">
        <v>450</v>
      </c>
      <c r="D237" s="147">
        <v>103.9865149874008</v>
      </c>
      <c r="E237" s="150">
        <v>201.9145967353937</v>
      </c>
      <c r="F237" s="154">
        <v>2.6849654351908399</v>
      </c>
      <c r="G237" s="158">
        <v>1.0496874649346932</v>
      </c>
      <c r="H237" s="162">
        <v>0.71947455892139889</v>
      </c>
      <c r="I237" s="166">
        <v>0.95758324963300634</v>
      </c>
      <c r="K237" s="126"/>
    </row>
    <row r="238" spans="1:11" ht="15" x14ac:dyDescent="0.45">
      <c r="A238" s="73" t="s">
        <v>219</v>
      </c>
      <c r="B238" s="76" t="s">
        <v>77</v>
      </c>
      <c r="C238" s="75" t="s">
        <v>451</v>
      </c>
      <c r="D238" s="147">
        <v>106.56322014343743</v>
      </c>
      <c r="E238" s="150">
        <v>128.89306132790909</v>
      </c>
      <c r="F238" s="154">
        <v>1.6334388959225199</v>
      </c>
      <c r="G238" s="158">
        <v>1.110460863233881</v>
      </c>
      <c r="H238" s="162">
        <v>0.73358967389788321</v>
      </c>
      <c r="I238" s="166">
        <v>0.9089978241392549</v>
      </c>
      <c r="K238" s="126"/>
    </row>
    <row r="239" spans="1:11" ht="15" x14ac:dyDescent="0.45">
      <c r="A239" s="73" t="s">
        <v>219</v>
      </c>
      <c r="B239" s="76" t="s">
        <v>77</v>
      </c>
      <c r="C239" s="75" t="s">
        <v>452</v>
      </c>
      <c r="D239" s="147">
        <v>100.2403660313479</v>
      </c>
      <c r="E239" s="150">
        <v>70.912654102350473</v>
      </c>
      <c r="F239" s="154">
        <v>1.0408757640120501</v>
      </c>
      <c r="G239" s="158">
        <v>1.0896697022594353</v>
      </c>
      <c r="H239" s="162">
        <v>0.72135611233004138</v>
      </c>
      <c r="I239" s="166">
        <v>0.86464454976303307</v>
      </c>
      <c r="K239" s="126"/>
    </row>
    <row r="240" spans="1:11" ht="15" x14ac:dyDescent="0.45">
      <c r="A240" s="73" t="s">
        <v>219</v>
      </c>
      <c r="B240" s="76" t="s">
        <v>77</v>
      </c>
      <c r="C240" s="75" t="s">
        <v>453</v>
      </c>
      <c r="D240" s="147">
        <v>116.82477475390897</v>
      </c>
      <c r="E240" s="150">
        <v>114.63879652261051</v>
      </c>
      <c r="F240" s="154">
        <v>1.32368634943189</v>
      </c>
      <c r="G240" s="158">
        <v>1.1135089647163516</v>
      </c>
      <c r="H240" s="162">
        <v>0.72761621355213157</v>
      </c>
      <c r="I240" s="166">
        <v>0.91498819280455623</v>
      </c>
      <c r="K240" s="126"/>
    </row>
    <row r="241" spans="1:11" ht="15" x14ac:dyDescent="0.45">
      <c r="A241" s="73" t="s">
        <v>219</v>
      </c>
      <c r="B241" s="76" t="s">
        <v>77</v>
      </c>
      <c r="C241" s="75" t="s">
        <v>454</v>
      </c>
      <c r="D241" s="147">
        <v>131.28755722263898</v>
      </c>
      <c r="E241" s="150">
        <v>1808.8603075984477</v>
      </c>
      <c r="F241" s="154">
        <v>17.773383701807202</v>
      </c>
      <c r="G241" s="158">
        <v>0.98827359344131582</v>
      </c>
      <c r="H241" s="162">
        <v>0.82761534443487317</v>
      </c>
      <c r="I241" s="166">
        <v>0.94777580792806548</v>
      </c>
      <c r="K241" s="126"/>
    </row>
    <row r="242" spans="1:11" ht="15" x14ac:dyDescent="0.45">
      <c r="A242" s="73" t="s">
        <v>219</v>
      </c>
      <c r="B242" s="76" t="s">
        <v>77</v>
      </c>
      <c r="C242" s="75" t="s">
        <v>455</v>
      </c>
      <c r="D242" s="147">
        <v>102.96895039510866</v>
      </c>
      <c r="E242" s="150">
        <v>635.99900537988856</v>
      </c>
      <c r="F242" s="154">
        <v>8.2855030911447205</v>
      </c>
      <c r="G242" s="158">
        <v>1.009580988340854</v>
      </c>
      <c r="H242" s="162">
        <v>0.74590007248061629</v>
      </c>
      <c r="I242" s="166">
        <v>0.98994132439228832</v>
      </c>
      <c r="K242" s="126"/>
    </row>
    <row r="243" spans="1:11" ht="15" x14ac:dyDescent="0.45">
      <c r="A243" s="79" t="s">
        <v>217</v>
      </c>
      <c r="B243" s="78" t="s">
        <v>78</v>
      </c>
      <c r="C243" s="77" t="s">
        <v>456</v>
      </c>
      <c r="D243" s="145">
        <v>116.38935381836451</v>
      </c>
      <c r="E243" s="148">
        <v>1134.4921831849051</v>
      </c>
      <c r="F243" s="152">
        <v>13.4483688895253</v>
      </c>
      <c r="G243" s="156">
        <v>1.0449077887032066</v>
      </c>
      <c r="H243" s="160">
        <v>0.72126792120255934</v>
      </c>
      <c r="I243" s="164">
        <v>0.96170982742183353</v>
      </c>
      <c r="K243" s="126"/>
    </row>
    <row r="244" spans="1:11" ht="15" x14ac:dyDescent="0.45">
      <c r="A244" s="73" t="s">
        <v>219</v>
      </c>
      <c r="B244" s="76" t="s">
        <v>78</v>
      </c>
      <c r="C244" s="75" t="s">
        <v>457</v>
      </c>
      <c r="D244" s="147">
        <v>136.75055986382404</v>
      </c>
      <c r="E244" s="150">
        <v>391.46050706627102</v>
      </c>
      <c r="F244" s="154">
        <v>3.54746821566216</v>
      </c>
      <c r="G244" s="158">
        <v>1.0491231779722499</v>
      </c>
      <c r="H244" s="162">
        <v>0.74928911567027734</v>
      </c>
      <c r="I244" s="166">
        <v>1.0265129259694477</v>
      </c>
      <c r="K244" s="126"/>
    </row>
    <row r="245" spans="1:11" ht="15" x14ac:dyDescent="0.45">
      <c r="A245" s="73" t="s">
        <v>219</v>
      </c>
      <c r="B245" s="76" t="s">
        <v>78</v>
      </c>
      <c r="C245" s="75" t="s">
        <v>458</v>
      </c>
      <c r="D245" s="147">
        <v>110.24032594534717</v>
      </c>
      <c r="E245" s="150">
        <v>144.02169876000846</v>
      </c>
      <c r="F245" s="154">
        <v>2.0288076743088799</v>
      </c>
      <c r="G245" s="158">
        <v>1.0533826092839766</v>
      </c>
      <c r="H245" s="162">
        <v>0.60323813844601148</v>
      </c>
      <c r="I245" s="166">
        <v>1.0133783608260813</v>
      </c>
      <c r="K245" s="126"/>
    </row>
    <row r="246" spans="1:11" ht="15" x14ac:dyDescent="0.45">
      <c r="A246" s="73" t="s">
        <v>219</v>
      </c>
      <c r="B246" s="76" t="s">
        <v>78</v>
      </c>
      <c r="C246" s="75" t="s">
        <v>459</v>
      </c>
      <c r="D246" s="147">
        <v>109.93367123873352</v>
      </c>
      <c r="E246" s="150">
        <v>264.65314673851253</v>
      </c>
      <c r="F246" s="154">
        <v>3.45124121142192</v>
      </c>
      <c r="G246" s="158">
        <v>1.0466517511677349</v>
      </c>
      <c r="H246" s="162">
        <v>0.75038677295240719</v>
      </c>
      <c r="I246" s="166">
        <v>0.88814452389913434</v>
      </c>
      <c r="K246" s="126"/>
    </row>
    <row r="247" spans="1:11" ht="15" x14ac:dyDescent="0.45">
      <c r="A247" s="73" t="s">
        <v>219</v>
      </c>
      <c r="B247" s="76" t="s">
        <v>78</v>
      </c>
      <c r="C247" s="75" t="s">
        <v>460</v>
      </c>
      <c r="D247" s="147">
        <v>100.0497408889391</v>
      </c>
      <c r="E247" s="150">
        <v>279.4522710923502</v>
      </c>
      <c r="F247" s="154">
        <v>3.7412623216866199</v>
      </c>
      <c r="G247" s="158">
        <v>1.0114051634477126</v>
      </c>
      <c r="H247" s="162">
        <v>0.73236207426849187</v>
      </c>
      <c r="I247" s="166">
        <v>1.0079117369528927</v>
      </c>
      <c r="K247" s="126"/>
    </row>
    <row r="248" spans="1:11" ht="15" x14ac:dyDescent="0.45">
      <c r="A248" s="73" t="s">
        <v>219</v>
      </c>
      <c r="B248" s="76" t="s">
        <v>78</v>
      </c>
      <c r="C248" s="75" t="s">
        <v>461</v>
      </c>
      <c r="D248" s="147">
        <v>145.72575679152004</v>
      </c>
      <c r="E248" s="150">
        <v>54.904559527762942</v>
      </c>
      <c r="F248" s="154">
        <v>0.67958946644576002</v>
      </c>
      <c r="G248" s="158">
        <v>1.1731845473055154</v>
      </c>
      <c r="H248" s="162">
        <v>0.73612547861305033</v>
      </c>
      <c r="I248" s="166">
        <v>0.64195896757114479</v>
      </c>
      <c r="K248" s="126"/>
    </row>
    <row r="249" spans="1:11" ht="15" x14ac:dyDescent="0.45">
      <c r="A249" s="79" t="s">
        <v>217</v>
      </c>
      <c r="B249" s="78" t="s">
        <v>79</v>
      </c>
      <c r="C249" s="77" t="s">
        <v>462</v>
      </c>
      <c r="D249" s="145">
        <v>135.36161109080189</v>
      </c>
      <c r="E249" s="148">
        <v>1030.2416157346656</v>
      </c>
      <c r="F249" s="152">
        <v>9.4450074899829595</v>
      </c>
      <c r="G249" s="156">
        <v>1.069964631417287</v>
      </c>
      <c r="H249" s="160">
        <v>0.74394609659222899</v>
      </c>
      <c r="I249" s="164">
        <v>1.0123492747713634</v>
      </c>
      <c r="K249" s="126"/>
    </row>
    <row r="250" spans="1:11" ht="15" x14ac:dyDescent="0.45">
      <c r="A250" s="73" t="s">
        <v>219</v>
      </c>
      <c r="B250" s="76" t="s">
        <v>79</v>
      </c>
      <c r="C250" s="75" t="s">
        <v>463</v>
      </c>
      <c r="D250" s="147">
        <v>148.85324216080269</v>
      </c>
      <c r="E250" s="150">
        <v>524.42819566615015</v>
      </c>
      <c r="F250" s="154">
        <v>4.2318980344309596</v>
      </c>
      <c r="G250" s="158">
        <v>1.0541440757787037</v>
      </c>
      <c r="H250" s="162">
        <v>0.72949213733336227</v>
      </c>
      <c r="I250" s="166">
        <v>1.0826097951614262</v>
      </c>
      <c r="K250" s="126"/>
    </row>
    <row r="251" spans="1:11" ht="15" x14ac:dyDescent="0.45">
      <c r="A251" s="73" t="s">
        <v>219</v>
      </c>
      <c r="B251" s="76" t="s">
        <v>79</v>
      </c>
      <c r="C251" s="75" t="s">
        <v>464</v>
      </c>
      <c r="D251" s="147">
        <v>124.97447906495456</v>
      </c>
      <c r="E251" s="150">
        <v>109.9388200051506</v>
      </c>
      <c r="F251" s="154">
        <v>1.15097377790529</v>
      </c>
      <c r="G251" s="158">
        <v>1.0038329519386786</v>
      </c>
      <c r="H251" s="162">
        <v>0.83021173710089646</v>
      </c>
      <c r="I251" s="166">
        <v>0.91709429121231545</v>
      </c>
      <c r="K251" s="126"/>
    </row>
    <row r="252" spans="1:11" ht="15" x14ac:dyDescent="0.45">
      <c r="A252" s="73" t="s">
        <v>219</v>
      </c>
      <c r="B252" s="76" t="s">
        <v>79</v>
      </c>
      <c r="C252" s="75" t="s">
        <v>465</v>
      </c>
      <c r="D252" s="147">
        <v>113.92399984321406</v>
      </c>
      <c r="E252" s="150">
        <v>83.331340439689356</v>
      </c>
      <c r="F252" s="154">
        <v>0.85100194334013501</v>
      </c>
      <c r="G252" s="158">
        <v>1.10049775717539</v>
      </c>
      <c r="H252" s="162">
        <v>0.79157853207115358</v>
      </c>
      <c r="I252" s="166">
        <v>0.98668703622872111</v>
      </c>
      <c r="K252" s="126"/>
    </row>
    <row r="253" spans="1:11" ht="15" x14ac:dyDescent="0.45">
      <c r="A253" s="73" t="s">
        <v>219</v>
      </c>
      <c r="B253" s="76" t="s">
        <v>79</v>
      </c>
      <c r="C253" s="75" t="s">
        <v>466</v>
      </c>
      <c r="D253" s="147">
        <v>133.24601899571275</v>
      </c>
      <c r="E253" s="150">
        <v>63.565167721343798</v>
      </c>
      <c r="F253" s="154">
        <v>0.71831228503006705</v>
      </c>
      <c r="G253" s="158">
        <v>1.0806798441450816</v>
      </c>
      <c r="H253" s="162">
        <v>0.74622201548612543</v>
      </c>
      <c r="I253" s="166">
        <v>0.82354351474466569</v>
      </c>
      <c r="K253" s="126"/>
    </row>
    <row r="254" spans="1:11" ht="15" x14ac:dyDescent="0.45">
      <c r="A254" s="73" t="s">
        <v>219</v>
      </c>
      <c r="B254" s="76" t="s">
        <v>79</v>
      </c>
      <c r="C254" s="75" t="s">
        <v>467</v>
      </c>
      <c r="D254" s="147">
        <v>140.14624769243784</v>
      </c>
      <c r="E254" s="150">
        <v>62.191251809013387</v>
      </c>
      <c r="F254" s="154">
        <v>0.60815426676918405</v>
      </c>
      <c r="G254" s="158">
        <v>1.0838555670157801</v>
      </c>
      <c r="H254" s="162">
        <v>0.69869274017339444</v>
      </c>
      <c r="I254" s="166">
        <v>0.96355480796187276</v>
      </c>
      <c r="K254" s="126"/>
    </row>
    <row r="255" spans="1:11" ht="15" x14ac:dyDescent="0.45">
      <c r="A255" s="73" t="s">
        <v>219</v>
      </c>
      <c r="B255" s="76" t="s">
        <v>79</v>
      </c>
      <c r="C255" s="75" t="s">
        <v>468</v>
      </c>
      <c r="D255" s="147">
        <v>121.33762623778624</v>
      </c>
      <c r="E255" s="150">
        <v>113.65740697941196</v>
      </c>
      <c r="F255" s="154">
        <v>1.24558066421922</v>
      </c>
      <c r="G255" s="158">
        <v>1.0846159156703656</v>
      </c>
      <c r="H255" s="162">
        <v>0.69700908536407868</v>
      </c>
      <c r="I255" s="166">
        <v>0.99475465313028744</v>
      </c>
      <c r="K255" s="126"/>
    </row>
    <row r="256" spans="1:11" ht="15" x14ac:dyDescent="0.45">
      <c r="A256" s="73" t="s">
        <v>219</v>
      </c>
      <c r="B256" s="76" t="s">
        <v>79</v>
      </c>
      <c r="C256" s="75" t="s">
        <v>469</v>
      </c>
      <c r="D256" s="147">
        <v>116.53727364036858</v>
      </c>
      <c r="E256" s="150">
        <v>73.129433113906032</v>
      </c>
      <c r="F256" s="154">
        <v>0.63908651828810503</v>
      </c>
      <c r="G256" s="158">
        <v>1.1993508702007298</v>
      </c>
      <c r="H256" s="162">
        <v>0.76828037152147211</v>
      </c>
      <c r="I256" s="166">
        <v>1.0656183852434229</v>
      </c>
      <c r="K256" s="126"/>
    </row>
    <row r="257" spans="1:11" ht="15" x14ac:dyDescent="0.45">
      <c r="A257" s="79" t="s">
        <v>217</v>
      </c>
      <c r="B257" s="78" t="s">
        <v>80</v>
      </c>
      <c r="C257" s="77" t="s">
        <v>470</v>
      </c>
      <c r="D257" s="145">
        <v>124.17394707075722</v>
      </c>
      <c r="E257" s="148">
        <v>545.5582136675971</v>
      </c>
      <c r="F257" s="152">
        <v>5.5682853083468498</v>
      </c>
      <c r="G257" s="156">
        <v>1.0553921754385669</v>
      </c>
      <c r="H257" s="160">
        <v>0.72778696897933348</v>
      </c>
      <c r="I257" s="164">
        <v>1.0272377896347149</v>
      </c>
      <c r="K257" s="126"/>
    </row>
    <row r="258" spans="1:11" ht="15" x14ac:dyDescent="0.45">
      <c r="A258" s="73" t="s">
        <v>219</v>
      </c>
      <c r="B258" s="76" t="s">
        <v>80</v>
      </c>
      <c r="C258" s="75" t="s">
        <v>471</v>
      </c>
      <c r="D258" s="147">
        <v>109.61834131575108</v>
      </c>
      <c r="E258" s="150">
        <v>197.3095100571997</v>
      </c>
      <c r="F258" s="154">
        <v>2.2363927841628199</v>
      </c>
      <c r="G258" s="158">
        <v>1.0380523713630607</v>
      </c>
      <c r="H258" s="162">
        <v>0.7605184435391652</v>
      </c>
      <c r="I258" s="166">
        <v>1.0195010888932883</v>
      </c>
      <c r="K258" s="126"/>
    </row>
    <row r="259" spans="1:11" ht="15" x14ac:dyDescent="0.45">
      <c r="A259" s="73" t="s">
        <v>219</v>
      </c>
      <c r="B259" s="76" t="s">
        <v>80</v>
      </c>
      <c r="C259" s="75" t="s">
        <v>472</v>
      </c>
      <c r="D259" s="147">
        <v>117.90379382115815</v>
      </c>
      <c r="E259" s="150">
        <v>85.417541016801025</v>
      </c>
      <c r="F259" s="154">
        <v>1.01100358965479</v>
      </c>
      <c r="G259" s="158">
        <v>1.0920466740977302</v>
      </c>
      <c r="H259" s="162">
        <v>0.66383307170590777</v>
      </c>
      <c r="I259" s="166">
        <v>0.9884768489419653</v>
      </c>
      <c r="K259" s="126"/>
    </row>
    <row r="260" spans="1:11" ht="15" x14ac:dyDescent="0.45">
      <c r="A260" s="73" t="s">
        <v>219</v>
      </c>
      <c r="B260" s="76" t="s">
        <v>80</v>
      </c>
      <c r="C260" s="75" t="s">
        <v>473</v>
      </c>
      <c r="D260" s="147">
        <v>141.32886142770914</v>
      </c>
      <c r="E260" s="150">
        <v>262.83116259359633</v>
      </c>
      <c r="F260" s="154">
        <v>2.32088893452925</v>
      </c>
      <c r="G260" s="158">
        <v>1.0561336081569692</v>
      </c>
      <c r="H260" s="162">
        <v>0.72478999924870979</v>
      </c>
      <c r="I260" s="166">
        <v>1.0467924528301888</v>
      </c>
      <c r="K260" s="126"/>
    </row>
    <row r="261" spans="1:11" ht="15" x14ac:dyDescent="0.45">
      <c r="A261" s="79" t="s">
        <v>217</v>
      </c>
      <c r="B261" s="78" t="s">
        <v>81</v>
      </c>
      <c r="C261" s="77" t="s">
        <v>474</v>
      </c>
      <c r="D261" s="145">
        <v>107.44004365266588</v>
      </c>
      <c r="E261" s="148">
        <v>591.13036076318861</v>
      </c>
      <c r="F261" s="152">
        <v>6.7286397690600204</v>
      </c>
      <c r="G261" s="156">
        <v>1.0864226204120371</v>
      </c>
      <c r="H261" s="160">
        <v>0.75947607476022061</v>
      </c>
      <c r="I261" s="164">
        <v>0.99100743930021573</v>
      </c>
      <c r="K261" s="126"/>
    </row>
    <row r="262" spans="1:11" ht="15" x14ac:dyDescent="0.45">
      <c r="A262" s="73" t="s">
        <v>219</v>
      </c>
      <c r="B262" s="76" t="s">
        <v>81</v>
      </c>
      <c r="C262" s="75" t="s">
        <v>475</v>
      </c>
      <c r="D262" s="147">
        <v>111.94991836169865</v>
      </c>
      <c r="E262" s="150">
        <v>216.72079802015554</v>
      </c>
      <c r="F262" s="154">
        <v>2.3852936224638901</v>
      </c>
      <c r="G262" s="158">
        <v>1.0407428049907166</v>
      </c>
      <c r="H262" s="162">
        <v>0.79687500964471891</v>
      </c>
      <c r="I262" s="166">
        <v>0.9785912730838372</v>
      </c>
      <c r="K262" s="126"/>
    </row>
    <row r="263" spans="1:11" ht="15" x14ac:dyDescent="0.45">
      <c r="A263" s="73" t="s">
        <v>219</v>
      </c>
      <c r="B263" s="76" t="s">
        <v>81</v>
      </c>
      <c r="C263" s="75" t="s">
        <v>476</v>
      </c>
      <c r="D263" s="147">
        <v>72.742177312251187</v>
      </c>
      <c r="E263" s="150">
        <v>28.12268231716061</v>
      </c>
      <c r="F263" s="154">
        <v>0.539659281107015</v>
      </c>
      <c r="G263" s="158">
        <v>1.1804889354955097</v>
      </c>
      <c r="H263" s="162">
        <v>0.61722311662504625</v>
      </c>
      <c r="I263" s="166">
        <v>0.98321091290661067</v>
      </c>
      <c r="K263" s="126"/>
    </row>
    <row r="264" spans="1:11" ht="15" x14ac:dyDescent="0.45">
      <c r="A264" s="73" t="s">
        <v>219</v>
      </c>
      <c r="B264" s="76" t="s">
        <v>81</v>
      </c>
      <c r="C264" s="75" t="s">
        <v>477</v>
      </c>
      <c r="D264" s="147">
        <v>120.61256640263454</v>
      </c>
      <c r="E264" s="150">
        <v>168.33305209219742</v>
      </c>
      <c r="F264" s="154">
        <v>1.74696715949924</v>
      </c>
      <c r="G264" s="158">
        <v>1.0258785403474631</v>
      </c>
      <c r="H264" s="162">
        <v>0.77050102932925613</v>
      </c>
      <c r="I264" s="166">
        <v>1.0107015457788346</v>
      </c>
      <c r="K264" s="126"/>
    </row>
    <row r="265" spans="1:11" ht="15" x14ac:dyDescent="0.45">
      <c r="A265" s="73" t="s">
        <v>219</v>
      </c>
      <c r="B265" s="76" t="s">
        <v>81</v>
      </c>
      <c r="C265" s="75" t="s">
        <v>478</v>
      </c>
      <c r="D265" s="147">
        <v>89.777277383753798</v>
      </c>
      <c r="E265" s="150">
        <v>41.200147638350124</v>
      </c>
      <c r="F265" s="154">
        <v>0.51826772404300903</v>
      </c>
      <c r="G265" s="158">
        <v>1.1998134670045686</v>
      </c>
      <c r="H265" s="162">
        <v>0.77526207575941708</v>
      </c>
      <c r="I265" s="166">
        <v>0.9519538757206919</v>
      </c>
      <c r="K265" s="126"/>
    </row>
    <row r="266" spans="1:11" ht="15" x14ac:dyDescent="0.45">
      <c r="A266" s="73" t="s">
        <v>219</v>
      </c>
      <c r="B266" s="76" t="s">
        <v>81</v>
      </c>
      <c r="C266" s="75" t="s">
        <v>479</v>
      </c>
      <c r="D266" s="147">
        <v>123.09407322974486</v>
      </c>
      <c r="E266" s="150">
        <v>78.540222453142121</v>
      </c>
      <c r="F266" s="154">
        <v>0.75615503955564001</v>
      </c>
      <c r="G266" s="158">
        <v>1.1359832782769363</v>
      </c>
      <c r="H266" s="162">
        <v>0.74464750898055088</v>
      </c>
      <c r="I266" s="166">
        <v>0.99751963621331141</v>
      </c>
      <c r="K266" s="126"/>
    </row>
    <row r="267" spans="1:11" ht="15" x14ac:dyDescent="0.45">
      <c r="A267" s="73" t="s">
        <v>219</v>
      </c>
      <c r="B267" s="76" t="s">
        <v>81</v>
      </c>
      <c r="C267" s="75" t="s">
        <v>480</v>
      </c>
      <c r="D267" s="147">
        <v>87.811362183332761</v>
      </c>
      <c r="E267" s="150">
        <v>49.38869959349303</v>
      </c>
      <c r="F267" s="154">
        <v>0.58793279487417704</v>
      </c>
      <c r="G267" s="158">
        <v>1.1694067518910087</v>
      </c>
      <c r="H267" s="162">
        <v>0.77487254626732993</v>
      </c>
      <c r="I267" s="166">
        <v>1.0557311117494972</v>
      </c>
      <c r="K267" s="126"/>
    </row>
    <row r="268" spans="1:11" ht="15" x14ac:dyDescent="0.45">
      <c r="A268" s="73" t="s">
        <v>219</v>
      </c>
      <c r="B268" s="76" t="s">
        <v>81</v>
      </c>
      <c r="C268" s="75" t="s">
        <v>481</v>
      </c>
      <c r="D268" s="147">
        <v>97.986569084646959</v>
      </c>
      <c r="E268" s="150">
        <v>8.8247586486896932</v>
      </c>
      <c r="F268" s="154">
        <v>0.194364147517046</v>
      </c>
      <c r="G268" s="158">
        <v>1.1838329848879294</v>
      </c>
      <c r="H268" s="162">
        <v>0.39977329369332376</v>
      </c>
      <c r="I268" s="166">
        <v>0.97907488986784141</v>
      </c>
      <c r="K268" s="126"/>
    </row>
    <row r="269" spans="1:11" ht="15" x14ac:dyDescent="0.45">
      <c r="A269" s="79" t="s">
        <v>217</v>
      </c>
      <c r="B269" s="78" t="s">
        <v>82</v>
      </c>
      <c r="C269" s="77" t="s">
        <v>482</v>
      </c>
      <c r="D269" s="145">
        <v>124.57619154991757</v>
      </c>
      <c r="E269" s="148">
        <v>1717.2970513787543</v>
      </c>
      <c r="F269" s="152">
        <v>18.9392885665271</v>
      </c>
      <c r="G269" s="156">
        <v>1.0265670852208733</v>
      </c>
      <c r="H269" s="160">
        <v>0.70867017191002757</v>
      </c>
      <c r="I269" s="164">
        <v>1.000495694996713</v>
      </c>
      <c r="K269" s="126"/>
    </row>
    <row r="270" spans="1:11" ht="15" x14ac:dyDescent="0.45">
      <c r="A270" s="73" t="s">
        <v>219</v>
      </c>
      <c r="B270" s="76" t="s">
        <v>82</v>
      </c>
      <c r="C270" s="75" t="s">
        <v>483</v>
      </c>
      <c r="D270" s="147">
        <v>138.16970603341204</v>
      </c>
      <c r="E270" s="150">
        <v>966.72871870665779</v>
      </c>
      <c r="F270" s="154">
        <v>9.05434905445642</v>
      </c>
      <c r="G270" s="158">
        <v>1.0066918217963432</v>
      </c>
      <c r="H270" s="162">
        <v>0.75095773886467665</v>
      </c>
      <c r="I270" s="166">
        <v>1.0221685539176597</v>
      </c>
      <c r="K270" s="126"/>
    </row>
    <row r="271" spans="1:11" ht="15" x14ac:dyDescent="0.45">
      <c r="A271" s="73" t="s">
        <v>219</v>
      </c>
      <c r="B271" s="76" t="s">
        <v>82</v>
      </c>
      <c r="C271" s="75" t="s">
        <v>484</v>
      </c>
      <c r="D271" s="147">
        <v>113.75511036628824</v>
      </c>
      <c r="E271" s="150">
        <v>554.35846612845705</v>
      </c>
      <c r="F271" s="154">
        <v>7.0940563672655896</v>
      </c>
      <c r="G271" s="158">
        <v>1.0165793777198515</v>
      </c>
      <c r="H271" s="162">
        <v>0.67735880170206364</v>
      </c>
      <c r="I271" s="166">
        <v>0.99761979868658801</v>
      </c>
      <c r="K271" s="126"/>
    </row>
    <row r="272" spans="1:11" ht="15" x14ac:dyDescent="0.45">
      <c r="A272" s="73" t="s">
        <v>219</v>
      </c>
      <c r="B272" s="76" t="s">
        <v>82</v>
      </c>
      <c r="C272" s="75" t="s">
        <v>485</v>
      </c>
      <c r="D272" s="147">
        <v>107.65943961835649</v>
      </c>
      <c r="E272" s="150">
        <v>30.196137498324152</v>
      </c>
      <c r="F272" s="154">
        <v>0.57705200287528102</v>
      </c>
      <c r="G272" s="158">
        <v>1.1854066245347969</v>
      </c>
      <c r="H272" s="162">
        <v>0.49744375628092558</v>
      </c>
      <c r="I272" s="166">
        <v>0.82427664079040208</v>
      </c>
      <c r="K272" s="126"/>
    </row>
    <row r="273" spans="1:11" ht="15" x14ac:dyDescent="0.45">
      <c r="A273" s="73" t="s">
        <v>219</v>
      </c>
      <c r="B273" s="76" t="s">
        <v>82</v>
      </c>
      <c r="C273" s="75" t="s">
        <v>486</v>
      </c>
      <c r="D273" s="147">
        <v>106.1536913196212</v>
      </c>
      <c r="E273" s="150">
        <v>30.903406196654849</v>
      </c>
      <c r="F273" s="154">
        <v>0.45146286140272801</v>
      </c>
      <c r="G273" s="158">
        <v>1.1527422324311636</v>
      </c>
      <c r="H273" s="162">
        <v>0.58440649181022231</v>
      </c>
      <c r="I273" s="166">
        <v>0.95719844357976647</v>
      </c>
      <c r="K273" s="126"/>
    </row>
    <row r="274" spans="1:11" ht="15" x14ac:dyDescent="0.45">
      <c r="A274" s="73" t="s">
        <v>219</v>
      </c>
      <c r="B274" s="76" t="s">
        <v>82</v>
      </c>
      <c r="C274" s="75" t="s">
        <v>487</v>
      </c>
      <c r="D274" s="147">
        <v>106.38178270732679</v>
      </c>
      <c r="E274" s="150">
        <v>135.11032284866059</v>
      </c>
      <c r="F274" s="154">
        <v>1.7623682805270899</v>
      </c>
      <c r="G274" s="158">
        <v>1.0845509166491349</v>
      </c>
      <c r="H274" s="162">
        <v>0.70347617647577387</v>
      </c>
      <c r="I274" s="166">
        <v>0.94455066921606134</v>
      </c>
      <c r="K274" s="126"/>
    </row>
    <row r="275" spans="1:11" ht="15" x14ac:dyDescent="0.45">
      <c r="A275" s="79" t="s">
        <v>217</v>
      </c>
      <c r="B275" s="78" t="s">
        <v>83</v>
      </c>
      <c r="C275" s="77" t="s">
        <v>488</v>
      </c>
      <c r="D275" s="145">
        <v>123.38273864534031</v>
      </c>
      <c r="E275" s="148">
        <v>2783.528913704577</v>
      </c>
      <c r="F275" s="152">
        <v>28.126377282933301</v>
      </c>
      <c r="G275" s="156">
        <v>1.0139512379232316</v>
      </c>
      <c r="H275" s="160">
        <v>0.78354452614184689</v>
      </c>
      <c r="I275" s="164">
        <v>1.0095940498140563</v>
      </c>
      <c r="K275" s="126"/>
    </row>
    <row r="276" spans="1:11" ht="15" x14ac:dyDescent="0.45">
      <c r="A276" s="73" t="s">
        <v>219</v>
      </c>
      <c r="B276" s="76" t="s">
        <v>83</v>
      </c>
      <c r="C276" s="75" t="s">
        <v>489</v>
      </c>
      <c r="D276" s="147">
        <v>139.17432989201967</v>
      </c>
      <c r="E276" s="150">
        <v>1550.1813659025102</v>
      </c>
      <c r="F276" s="154">
        <v>13.663274532231499</v>
      </c>
      <c r="G276" s="158">
        <v>0.97342540348338424</v>
      </c>
      <c r="H276" s="162">
        <v>0.82045011320565475</v>
      </c>
      <c r="I276" s="166">
        <v>1.0207366850810615</v>
      </c>
      <c r="K276" s="126"/>
    </row>
    <row r="277" spans="1:11" ht="15" x14ac:dyDescent="0.45">
      <c r="A277" s="73" t="s">
        <v>219</v>
      </c>
      <c r="B277" s="76" t="s">
        <v>83</v>
      </c>
      <c r="C277" s="75" t="s">
        <v>490</v>
      </c>
      <c r="D277" s="147">
        <v>119.91979435175365</v>
      </c>
      <c r="E277" s="150">
        <v>143.84897067140031</v>
      </c>
      <c r="F277" s="154">
        <v>1.4367145766116001</v>
      </c>
      <c r="G277" s="158">
        <v>1.0416376605103124</v>
      </c>
      <c r="H277" s="162">
        <v>0.82334260564007278</v>
      </c>
      <c r="I277" s="166">
        <v>0.9735272727272728</v>
      </c>
      <c r="K277" s="126"/>
    </row>
    <row r="278" spans="1:11" ht="15" x14ac:dyDescent="0.45">
      <c r="A278" s="73" t="s">
        <v>219</v>
      </c>
      <c r="B278" s="76" t="s">
        <v>83</v>
      </c>
      <c r="C278" s="75" t="s">
        <v>491</v>
      </c>
      <c r="D278" s="147">
        <v>128.07299078347347</v>
      </c>
      <c r="E278" s="150">
        <v>250.69316813372447</v>
      </c>
      <c r="F278" s="154">
        <v>2.4006347391240999</v>
      </c>
      <c r="G278" s="158">
        <v>1.1121912094047659</v>
      </c>
      <c r="H278" s="162">
        <v>0.74951296293208081</v>
      </c>
      <c r="I278" s="166">
        <v>0.97813827732715319</v>
      </c>
      <c r="K278" s="126"/>
    </row>
    <row r="279" spans="1:11" ht="15" x14ac:dyDescent="0.45">
      <c r="A279" s="73" t="s">
        <v>219</v>
      </c>
      <c r="B279" s="76" t="s">
        <v>83</v>
      </c>
      <c r="C279" s="75" t="s">
        <v>492</v>
      </c>
      <c r="D279" s="147">
        <v>106.36368408328487</v>
      </c>
      <c r="E279" s="150">
        <v>179.09431011778827</v>
      </c>
      <c r="F279" s="154">
        <v>2.2126010523931798</v>
      </c>
      <c r="G279" s="158">
        <v>0.97593688580626736</v>
      </c>
      <c r="H279" s="162">
        <v>0.77564251994116851</v>
      </c>
      <c r="I279" s="166">
        <v>1.0053145336225595</v>
      </c>
      <c r="K279" s="126"/>
    </row>
    <row r="280" spans="1:11" ht="15" x14ac:dyDescent="0.45">
      <c r="A280" s="73" t="s">
        <v>219</v>
      </c>
      <c r="B280" s="76" t="s">
        <v>83</v>
      </c>
      <c r="C280" s="75" t="s">
        <v>493</v>
      </c>
      <c r="D280" s="147">
        <v>106.56944165208347</v>
      </c>
      <c r="E280" s="150">
        <v>197.81247122006138</v>
      </c>
      <c r="F280" s="154">
        <v>2.4207162008279401</v>
      </c>
      <c r="G280" s="158">
        <v>1.109669752202203</v>
      </c>
      <c r="H280" s="162">
        <v>0.71025452639870246</v>
      </c>
      <c r="I280" s="166">
        <v>0.97290255341323606</v>
      </c>
      <c r="K280" s="126"/>
    </row>
    <row r="281" spans="1:11" ht="15" x14ac:dyDescent="0.45">
      <c r="A281" s="73" t="s">
        <v>219</v>
      </c>
      <c r="B281" s="76" t="s">
        <v>83</v>
      </c>
      <c r="C281" s="75" t="s">
        <v>494</v>
      </c>
      <c r="D281" s="147">
        <v>100.19118348497231</v>
      </c>
      <c r="E281" s="150">
        <v>390.32974957625902</v>
      </c>
      <c r="F281" s="154">
        <v>5.1379539850816904</v>
      </c>
      <c r="G281" s="158">
        <v>1.016315736131413</v>
      </c>
      <c r="H281" s="162">
        <v>0.74071325603907434</v>
      </c>
      <c r="I281" s="166">
        <v>1.0072404742510637</v>
      </c>
      <c r="K281" s="126"/>
    </row>
    <row r="282" spans="1:11" ht="15" x14ac:dyDescent="0.45">
      <c r="A282" s="73" t="s">
        <v>219</v>
      </c>
      <c r="B282" s="76" t="s">
        <v>83</v>
      </c>
      <c r="C282" s="75" t="s">
        <v>495</v>
      </c>
      <c r="D282" s="147">
        <v>102.31766486945672</v>
      </c>
      <c r="E282" s="150">
        <v>71.568878082835013</v>
      </c>
      <c r="F282" s="154">
        <v>0.85448219666331104</v>
      </c>
      <c r="G282" s="158">
        <v>1.1524612983102542</v>
      </c>
      <c r="H282" s="162">
        <v>0.72634844777417729</v>
      </c>
      <c r="I282" s="166">
        <v>0.97791072250345146</v>
      </c>
      <c r="K282" s="126"/>
    </row>
    <row r="283" spans="1:11" ht="15" x14ac:dyDescent="0.45">
      <c r="A283" s="79" t="s">
        <v>217</v>
      </c>
      <c r="B283" s="78" t="s">
        <v>84</v>
      </c>
      <c r="C283" s="77" t="s">
        <v>496</v>
      </c>
      <c r="D283" s="145">
        <v>107.49417302956776</v>
      </c>
      <c r="E283" s="148">
        <v>1196.9854375067152</v>
      </c>
      <c r="F283" s="152">
        <v>13.5620871669329</v>
      </c>
      <c r="G283" s="156">
        <v>1.0858850179173041</v>
      </c>
      <c r="H283" s="160">
        <v>0.7719743066124739</v>
      </c>
      <c r="I283" s="164">
        <v>0.97946906776371956</v>
      </c>
      <c r="K283" s="126"/>
    </row>
    <row r="284" spans="1:11" ht="15" x14ac:dyDescent="0.45">
      <c r="A284" s="73" t="s">
        <v>219</v>
      </c>
      <c r="B284" s="76" t="s">
        <v>84</v>
      </c>
      <c r="C284" s="75" t="s">
        <v>497</v>
      </c>
      <c r="D284" s="147">
        <v>107.58218449924395</v>
      </c>
      <c r="E284" s="150">
        <v>112.6227255255434</v>
      </c>
      <c r="F284" s="154">
        <v>1.38384072799196</v>
      </c>
      <c r="G284" s="158">
        <v>1.1003763979746544</v>
      </c>
      <c r="H284" s="162">
        <v>0.76926380951161022</v>
      </c>
      <c r="I284" s="166">
        <v>0.89368197504645619</v>
      </c>
      <c r="K284" s="126"/>
    </row>
    <row r="285" spans="1:11" ht="15" x14ac:dyDescent="0.45">
      <c r="A285" s="73" t="s">
        <v>219</v>
      </c>
      <c r="B285" s="76" t="s">
        <v>84</v>
      </c>
      <c r="C285" s="75" t="s">
        <v>498</v>
      </c>
      <c r="D285" s="147">
        <v>94.03889847798861</v>
      </c>
      <c r="E285" s="150">
        <v>58.380536253551298</v>
      </c>
      <c r="F285" s="154">
        <v>0.75524497331308504</v>
      </c>
      <c r="G285" s="158">
        <v>1.1994956316974572</v>
      </c>
      <c r="H285" s="162">
        <v>0.75830802863482516</v>
      </c>
      <c r="I285" s="166">
        <v>0.90370852309694227</v>
      </c>
      <c r="K285" s="126"/>
    </row>
    <row r="286" spans="1:11" ht="15" x14ac:dyDescent="0.45">
      <c r="A286" s="73" t="s">
        <v>219</v>
      </c>
      <c r="B286" s="76" t="s">
        <v>84</v>
      </c>
      <c r="C286" s="75" t="s">
        <v>499</v>
      </c>
      <c r="D286" s="147">
        <v>93.55967133211908</v>
      </c>
      <c r="E286" s="150">
        <v>192.82023954286851</v>
      </c>
      <c r="F286" s="154">
        <v>2.4880511020490501</v>
      </c>
      <c r="G286" s="158">
        <v>1.0598916733723724</v>
      </c>
      <c r="H286" s="162">
        <v>0.77083978049872082</v>
      </c>
      <c r="I286" s="166">
        <v>1.0138624419224618</v>
      </c>
      <c r="K286" s="126"/>
    </row>
    <row r="287" spans="1:11" ht="15" x14ac:dyDescent="0.45">
      <c r="A287" s="73" t="s">
        <v>219</v>
      </c>
      <c r="B287" s="76" t="s">
        <v>84</v>
      </c>
      <c r="C287" s="75" t="s">
        <v>500</v>
      </c>
      <c r="D287" s="147">
        <v>105.69632163859266</v>
      </c>
      <c r="E287" s="150">
        <v>259.74693218992911</v>
      </c>
      <c r="F287" s="154">
        <v>3.0609027991894702</v>
      </c>
      <c r="G287" s="158">
        <v>1.0264585455796338</v>
      </c>
      <c r="H287" s="162">
        <v>0.77895668730298395</v>
      </c>
      <c r="I287" s="166">
        <v>1.0041215551181102</v>
      </c>
      <c r="K287" s="126"/>
    </row>
    <row r="288" spans="1:11" ht="15" x14ac:dyDescent="0.45">
      <c r="A288" s="73" t="s">
        <v>219</v>
      </c>
      <c r="B288" s="76" t="s">
        <v>84</v>
      </c>
      <c r="C288" s="75" t="s">
        <v>501</v>
      </c>
      <c r="D288" s="147">
        <v>118.32793281138729</v>
      </c>
      <c r="E288" s="150">
        <v>244.51731447760619</v>
      </c>
      <c r="F288" s="154">
        <v>2.48070056701303</v>
      </c>
      <c r="G288" s="158">
        <v>1.0818434162563157</v>
      </c>
      <c r="H288" s="162">
        <v>0.75934303066158482</v>
      </c>
      <c r="I288" s="166">
        <v>1.0140177942776676</v>
      </c>
      <c r="K288" s="126"/>
    </row>
    <row r="289" spans="1:11" ht="15" x14ac:dyDescent="0.45">
      <c r="A289" s="73" t="s">
        <v>219</v>
      </c>
      <c r="B289" s="76" t="s">
        <v>84</v>
      </c>
      <c r="C289" s="75" t="s">
        <v>502</v>
      </c>
      <c r="D289" s="147">
        <v>117.22606096371536</v>
      </c>
      <c r="E289" s="150">
        <v>267.40304701217872</v>
      </c>
      <c r="F289" s="154">
        <v>2.57571748317251</v>
      </c>
      <c r="G289" s="158">
        <v>1.1040179746970618</v>
      </c>
      <c r="H289" s="162">
        <v>0.81587577556991575</v>
      </c>
      <c r="I289" s="166">
        <v>0.98320430389712632</v>
      </c>
      <c r="K289" s="126"/>
    </row>
    <row r="290" spans="1:11" ht="15" x14ac:dyDescent="0.45">
      <c r="A290" s="73" t="s">
        <v>219</v>
      </c>
      <c r="B290" s="76" t="s">
        <v>84</v>
      </c>
      <c r="C290" s="75" t="s">
        <v>503</v>
      </c>
      <c r="D290" s="147">
        <v>95.314976730396239</v>
      </c>
      <c r="E290" s="150">
        <v>18.116406176662309</v>
      </c>
      <c r="F290" s="154">
        <v>0.33096409045171699</v>
      </c>
      <c r="G290" s="158">
        <v>1.2068427680233134</v>
      </c>
      <c r="H290" s="162">
        <v>0.5073721504154326</v>
      </c>
      <c r="I290" s="166">
        <v>0.93789173789173796</v>
      </c>
      <c r="K290" s="126"/>
    </row>
    <row r="291" spans="1:11" ht="15" x14ac:dyDescent="0.45">
      <c r="A291" s="73" t="s">
        <v>219</v>
      </c>
      <c r="B291" s="76" t="s">
        <v>84</v>
      </c>
      <c r="C291" s="75" t="s">
        <v>504</v>
      </c>
      <c r="D291" s="147">
        <v>113.4749815561451</v>
      </c>
      <c r="E291" s="150">
        <v>43.378236328375309</v>
      </c>
      <c r="F291" s="154">
        <v>0.48666542375209798</v>
      </c>
      <c r="G291" s="158">
        <v>1.217395852726719</v>
      </c>
      <c r="H291" s="162">
        <v>0.75504241748350687</v>
      </c>
      <c r="I291" s="166">
        <v>0.85455124124761284</v>
      </c>
      <c r="K291" s="126"/>
    </row>
    <row r="292" spans="1:11" ht="15" x14ac:dyDescent="0.45">
      <c r="A292" s="79" t="s">
        <v>217</v>
      </c>
      <c r="B292" s="78" t="s">
        <v>85</v>
      </c>
      <c r="C292" s="77" t="s">
        <v>505</v>
      </c>
      <c r="D292" s="145">
        <v>134.58470950215084</v>
      </c>
      <c r="E292" s="148">
        <v>731.56558686544838</v>
      </c>
      <c r="F292" s="152">
        <v>7.35002499889403</v>
      </c>
      <c r="G292" s="156">
        <v>1.0704629373016916</v>
      </c>
      <c r="H292" s="160">
        <v>0.69849193683284616</v>
      </c>
      <c r="I292" s="164">
        <v>0.98908974221841928</v>
      </c>
      <c r="K292" s="126"/>
    </row>
    <row r="293" spans="1:11" ht="15" x14ac:dyDescent="0.45">
      <c r="A293" s="73" t="s">
        <v>219</v>
      </c>
      <c r="B293" s="76" t="s">
        <v>85</v>
      </c>
      <c r="C293" s="75" t="s">
        <v>506</v>
      </c>
      <c r="D293" s="147">
        <v>146.9294429747541</v>
      </c>
      <c r="E293" s="150">
        <v>570.5691436569515</v>
      </c>
      <c r="F293" s="154">
        <v>5.1691362547991098</v>
      </c>
      <c r="G293" s="158">
        <v>1.040703032418026</v>
      </c>
      <c r="H293" s="162">
        <v>0.72573977035447013</v>
      </c>
      <c r="I293" s="166">
        <v>0.99465787679017947</v>
      </c>
      <c r="K293" s="126"/>
    </row>
    <row r="294" spans="1:11" ht="15" x14ac:dyDescent="0.45">
      <c r="A294" s="73" t="s">
        <v>219</v>
      </c>
      <c r="B294" s="76" t="s">
        <v>85</v>
      </c>
      <c r="C294" s="75" t="s">
        <v>507</v>
      </c>
      <c r="D294" s="147">
        <v>103.34728518431668</v>
      </c>
      <c r="E294" s="150">
        <v>106.4540113318954</v>
      </c>
      <c r="F294" s="154">
        <v>1.4245636921642999</v>
      </c>
      <c r="G294" s="158">
        <v>1.1219455453772313</v>
      </c>
      <c r="H294" s="162">
        <v>0.6497120081860871</v>
      </c>
      <c r="I294" s="166">
        <v>0.99194687764905332</v>
      </c>
      <c r="K294" s="126"/>
    </row>
    <row r="295" spans="1:11" ht="15" x14ac:dyDescent="0.45">
      <c r="A295" s="73" t="s">
        <v>219</v>
      </c>
      <c r="B295" s="76" t="s">
        <v>85</v>
      </c>
      <c r="C295" s="75" t="s">
        <v>508</v>
      </c>
      <c r="D295" s="147">
        <v>117.82160193740077</v>
      </c>
      <c r="E295" s="150">
        <v>54.54243187660154</v>
      </c>
      <c r="F295" s="154">
        <v>0.75632505193062305</v>
      </c>
      <c r="G295" s="158">
        <v>1.1768890682697422</v>
      </c>
      <c r="H295" s="162">
        <v>0.56339013639739521</v>
      </c>
      <c r="I295" s="166">
        <v>0.9231160896130346</v>
      </c>
      <c r="K295" s="126"/>
    </row>
    <row r="296" spans="1:11" ht="15" x14ac:dyDescent="0.45">
      <c r="A296" s="79" t="s">
        <v>217</v>
      </c>
      <c r="B296" s="78" t="s">
        <v>86</v>
      </c>
      <c r="C296" s="77" t="s">
        <v>509</v>
      </c>
      <c r="D296" s="145">
        <v>125.59259682216184</v>
      </c>
      <c r="E296" s="148">
        <v>882.89098237043686</v>
      </c>
      <c r="F296" s="152">
        <v>9.7396689380118993</v>
      </c>
      <c r="G296" s="156">
        <v>1.0387971582427307</v>
      </c>
      <c r="H296" s="160">
        <v>0.69348706337561594</v>
      </c>
      <c r="I296" s="164">
        <v>1.0019123478016774</v>
      </c>
      <c r="K296" s="126"/>
    </row>
    <row r="297" spans="1:11" ht="15" x14ac:dyDescent="0.45">
      <c r="A297" s="73" t="s">
        <v>219</v>
      </c>
      <c r="B297" s="76" t="s">
        <v>86</v>
      </c>
      <c r="C297" s="75" t="s">
        <v>510</v>
      </c>
      <c r="D297" s="147">
        <v>51.765750166307107</v>
      </c>
      <c r="E297" s="150">
        <v>7.6693027744068534</v>
      </c>
      <c r="F297" s="154">
        <v>0.277350187964509</v>
      </c>
      <c r="G297" s="158">
        <v>1.2046922583447026</v>
      </c>
      <c r="H297" s="162">
        <v>0.44341337355668686</v>
      </c>
      <c r="I297" s="166">
        <v>1</v>
      </c>
      <c r="K297" s="126"/>
    </row>
    <row r="298" spans="1:11" ht="15" x14ac:dyDescent="0.45">
      <c r="A298" s="73" t="s">
        <v>219</v>
      </c>
      <c r="B298" s="76" t="s">
        <v>86</v>
      </c>
      <c r="C298" s="75" t="s">
        <v>511</v>
      </c>
      <c r="D298" s="147">
        <v>137.70638746567116</v>
      </c>
      <c r="E298" s="150">
        <v>549.13484659857909</v>
      </c>
      <c r="F298" s="154">
        <v>5.3396686676347498</v>
      </c>
      <c r="G298" s="158">
        <v>1.0214904265118665</v>
      </c>
      <c r="H298" s="162">
        <v>0.72378820726332949</v>
      </c>
      <c r="I298" s="166">
        <v>1.0101010101010102</v>
      </c>
      <c r="K298" s="126"/>
    </row>
    <row r="299" spans="1:11" ht="15" x14ac:dyDescent="0.45">
      <c r="A299" s="73" t="s">
        <v>219</v>
      </c>
      <c r="B299" s="76" t="s">
        <v>86</v>
      </c>
      <c r="C299" s="75" t="s">
        <v>512</v>
      </c>
      <c r="D299" s="147">
        <v>114.57818700618543</v>
      </c>
      <c r="E299" s="150">
        <v>326.08683299745093</v>
      </c>
      <c r="F299" s="154">
        <v>4.1226500824126298</v>
      </c>
      <c r="G299" s="158">
        <v>1.0500523399921453</v>
      </c>
      <c r="H299" s="162">
        <v>0.6673238304601532</v>
      </c>
      <c r="I299" s="166">
        <v>0.98516111350377822</v>
      </c>
      <c r="K299" s="126"/>
    </row>
    <row r="300" spans="1:11" ht="15" x14ac:dyDescent="0.45">
      <c r="A300" s="79" t="s">
        <v>217</v>
      </c>
      <c r="B300" s="78" t="s">
        <v>87</v>
      </c>
      <c r="C300" s="77" t="s">
        <v>513</v>
      </c>
      <c r="D300" s="145">
        <v>119.62653291971846</v>
      </c>
      <c r="E300" s="148">
        <v>1216.6136333494812</v>
      </c>
      <c r="F300" s="152">
        <v>13.5631772462784</v>
      </c>
      <c r="G300" s="156">
        <v>1.0647138574447919</v>
      </c>
      <c r="H300" s="160">
        <v>0.70610854275350177</v>
      </c>
      <c r="I300" s="164">
        <v>0.99737701008956914</v>
      </c>
      <c r="K300" s="126"/>
    </row>
    <row r="301" spans="1:11" ht="15" x14ac:dyDescent="0.45">
      <c r="A301" s="73" t="s">
        <v>219</v>
      </c>
      <c r="B301" s="76" t="s">
        <v>87</v>
      </c>
      <c r="C301" s="75" t="s">
        <v>514</v>
      </c>
      <c r="D301" s="147">
        <v>88.604932029809149</v>
      </c>
      <c r="E301" s="150">
        <v>53.721596293023879</v>
      </c>
      <c r="F301" s="154">
        <v>0.85456220248683301</v>
      </c>
      <c r="G301" s="158">
        <v>1.0564788810188777</v>
      </c>
      <c r="H301" s="162">
        <v>0.72568056094815725</v>
      </c>
      <c r="I301" s="166">
        <v>0.92542456313069144</v>
      </c>
      <c r="K301" s="126"/>
    </row>
    <row r="302" spans="1:11" ht="15" x14ac:dyDescent="0.45">
      <c r="A302" s="73" t="s">
        <v>219</v>
      </c>
      <c r="B302" s="76" t="s">
        <v>87</v>
      </c>
      <c r="C302" s="75" t="s">
        <v>515</v>
      </c>
      <c r="D302" s="147">
        <v>101.78936277210671</v>
      </c>
      <c r="E302" s="150">
        <v>157.45011704022403</v>
      </c>
      <c r="F302" s="154">
        <v>2.2588744205723001</v>
      </c>
      <c r="G302" s="158">
        <v>1.0570217661938108</v>
      </c>
      <c r="H302" s="162">
        <v>0.66037282325417779</v>
      </c>
      <c r="I302" s="166">
        <v>0.98101439970650273</v>
      </c>
      <c r="K302" s="126"/>
    </row>
    <row r="303" spans="1:11" ht="15" x14ac:dyDescent="0.45">
      <c r="A303" s="73" t="s">
        <v>219</v>
      </c>
      <c r="B303" s="76" t="s">
        <v>87</v>
      </c>
      <c r="C303" s="75" t="s">
        <v>516</v>
      </c>
      <c r="D303" s="147">
        <v>115.69220058500589</v>
      </c>
      <c r="E303" s="150">
        <v>117.69648323441307</v>
      </c>
      <c r="F303" s="154">
        <v>1.62821851593776</v>
      </c>
      <c r="G303" s="158">
        <v>1.0999211522824073</v>
      </c>
      <c r="H303" s="162">
        <v>0.59797536791266037</v>
      </c>
      <c r="I303" s="166">
        <v>0.94995244888254882</v>
      </c>
      <c r="K303" s="126"/>
    </row>
    <row r="304" spans="1:11" ht="15" x14ac:dyDescent="0.45">
      <c r="A304" s="73" t="s">
        <v>219</v>
      </c>
      <c r="B304" s="76" t="s">
        <v>87</v>
      </c>
      <c r="C304" s="75" t="s">
        <v>517</v>
      </c>
      <c r="D304" s="147">
        <v>129.49706484332145</v>
      </c>
      <c r="E304" s="150">
        <v>664.53473364542333</v>
      </c>
      <c r="F304" s="154">
        <v>6.3876049455725603</v>
      </c>
      <c r="G304" s="158">
        <v>1.0159092055948644</v>
      </c>
      <c r="H304" s="162">
        <v>0.75475490567095305</v>
      </c>
      <c r="I304" s="166">
        <v>1.0477529008007846</v>
      </c>
      <c r="K304" s="126"/>
    </row>
    <row r="305" spans="1:11" ht="15" x14ac:dyDescent="0.45">
      <c r="A305" s="73" t="s">
        <v>219</v>
      </c>
      <c r="B305" s="76" t="s">
        <v>87</v>
      </c>
      <c r="C305" s="75" t="s">
        <v>518</v>
      </c>
      <c r="D305" s="147">
        <v>125.1379464614043</v>
      </c>
      <c r="E305" s="150">
        <v>133.10127823067577</v>
      </c>
      <c r="F305" s="154">
        <v>1.3612790857589501</v>
      </c>
      <c r="G305" s="158">
        <v>1.1775732968063961</v>
      </c>
      <c r="H305" s="162">
        <v>0.72294213953828845</v>
      </c>
      <c r="I305" s="166">
        <v>0.91781371107844467</v>
      </c>
      <c r="K305" s="126"/>
    </row>
    <row r="306" spans="1:11" ht="15" x14ac:dyDescent="0.45">
      <c r="A306" s="73" t="s">
        <v>219</v>
      </c>
      <c r="B306" s="76" t="s">
        <v>87</v>
      </c>
      <c r="C306" s="75" t="s">
        <v>519</v>
      </c>
      <c r="D306" s="147">
        <v>112.14534848997316</v>
      </c>
      <c r="E306" s="150">
        <v>90.109424905721383</v>
      </c>
      <c r="F306" s="154">
        <v>1.07263807595</v>
      </c>
      <c r="G306" s="158">
        <v>1.1814347181955529</v>
      </c>
      <c r="H306" s="162">
        <v>0.63574326966453276</v>
      </c>
      <c r="I306" s="166">
        <v>0.99734231041814325</v>
      </c>
      <c r="K306" s="126"/>
    </row>
    <row r="307" spans="1:11" ht="15" x14ac:dyDescent="0.45">
      <c r="A307" s="79" t="s">
        <v>217</v>
      </c>
      <c r="B307" s="78" t="s">
        <v>88</v>
      </c>
      <c r="C307" s="77" t="s">
        <v>520</v>
      </c>
      <c r="D307" s="145">
        <v>109.49839112965333</v>
      </c>
      <c r="E307" s="148">
        <v>497.85690163878297</v>
      </c>
      <c r="F307" s="152">
        <v>7.01218040761949</v>
      </c>
      <c r="G307" s="156">
        <v>1.1006707837801784</v>
      </c>
      <c r="H307" s="160">
        <v>0.58957615933806373</v>
      </c>
      <c r="I307" s="164">
        <v>0.99918604651162835</v>
      </c>
      <c r="K307" s="126"/>
    </row>
    <row r="308" spans="1:11" ht="15" x14ac:dyDescent="0.45">
      <c r="A308" s="73" t="s">
        <v>219</v>
      </c>
      <c r="B308" s="76" t="s">
        <v>88</v>
      </c>
      <c r="C308" s="75" t="s">
        <v>521</v>
      </c>
      <c r="D308" s="147">
        <v>101.7966844563225</v>
      </c>
      <c r="E308" s="150">
        <v>29.20461776721945</v>
      </c>
      <c r="F308" s="154">
        <v>0.45881339643874702</v>
      </c>
      <c r="G308" s="158">
        <v>1.2321690863058246</v>
      </c>
      <c r="H308" s="162">
        <v>0.64513171374220857</v>
      </c>
      <c r="I308" s="166">
        <v>0.78661659269375206</v>
      </c>
      <c r="K308" s="126"/>
    </row>
    <row r="309" spans="1:11" ht="15" x14ac:dyDescent="0.45">
      <c r="A309" s="73" t="s">
        <v>219</v>
      </c>
      <c r="B309" s="76" t="s">
        <v>88</v>
      </c>
      <c r="C309" s="75" t="s">
        <v>522</v>
      </c>
      <c r="D309" s="147">
        <v>114.61102280396528</v>
      </c>
      <c r="E309" s="150">
        <v>407.12727265583129</v>
      </c>
      <c r="F309" s="154">
        <v>5.1902077885690296</v>
      </c>
      <c r="G309" s="158">
        <v>1.0653196797783104</v>
      </c>
      <c r="H309" s="162">
        <v>0.60587256028075365</v>
      </c>
      <c r="I309" s="166">
        <v>1.0603709683771119</v>
      </c>
      <c r="K309" s="126"/>
    </row>
    <row r="310" spans="1:11" ht="15" x14ac:dyDescent="0.45">
      <c r="A310" s="73" t="s">
        <v>219</v>
      </c>
      <c r="B310" s="76" t="s">
        <v>88</v>
      </c>
      <c r="C310" s="75" t="s">
        <v>523</v>
      </c>
      <c r="D310" s="147">
        <v>117.00975721581328</v>
      </c>
      <c r="E310" s="150">
        <v>24.266973566603578</v>
      </c>
      <c r="F310" s="154">
        <v>0.52982856554183599</v>
      </c>
      <c r="G310" s="158">
        <v>1.209606216004077</v>
      </c>
      <c r="H310" s="162">
        <v>0.46677455361606823</v>
      </c>
      <c r="I310" s="166">
        <v>0.69327731092436973</v>
      </c>
      <c r="K310" s="126"/>
    </row>
    <row r="311" spans="1:11" ht="15" x14ac:dyDescent="0.45">
      <c r="A311" s="73" t="s">
        <v>219</v>
      </c>
      <c r="B311" s="76" t="s">
        <v>88</v>
      </c>
      <c r="C311" s="75" t="s">
        <v>524</v>
      </c>
      <c r="D311" s="147">
        <v>83.088914173749174</v>
      </c>
      <c r="E311" s="150">
        <v>37.258037649128674</v>
      </c>
      <c r="F311" s="154">
        <v>0.83333065706986897</v>
      </c>
      <c r="G311" s="158">
        <v>1.1791861824041645</v>
      </c>
      <c r="H311" s="162">
        <v>0.48492739797054429</v>
      </c>
      <c r="I311" s="166">
        <v>0.94102341717259319</v>
      </c>
      <c r="K311" s="126"/>
    </row>
    <row r="312" spans="1:11" ht="15" x14ac:dyDescent="0.45">
      <c r="A312" s="79" t="s">
        <v>217</v>
      </c>
      <c r="B312" s="78" t="s">
        <v>89</v>
      </c>
      <c r="C312" s="77" t="s">
        <v>525</v>
      </c>
      <c r="D312" s="145">
        <v>123.33242083443872</v>
      </c>
      <c r="E312" s="148">
        <v>4899.1820946561029</v>
      </c>
      <c r="F312" s="152">
        <v>51.245430089139298</v>
      </c>
      <c r="G312" s="156">
        <v>0.99020341711971038</v>
      </c>
      <c r="H312" s="160">
        <v>0.77199992142470264</v>
      </c>
      <c r="I312" s="164">
        <v>1.0140269707777885</v>
      </c>
      <c r="K312" s="126"/>
    </row>
    <row r="313" spans="1:11" ht="15" x14ac:dyDescent="0.45">
      <c r="A313" s="73" t="s">
        <v>219</v>
      </c>
      <c r="B313" s="76" t="s">
        <v>89</v>
      </c>
      <c r="C313" s="75" t="s">
        <v>526</v>
      </c>
      <c r="D313" s="147">
        <v>145.62335151320281</v>
      </c>
      <c r="E313" s="150">
        <v>1889.323998469021</v>
      </c>
      <c r="F313" s="154">
        <v>16.6543522489427</v>
      </c>
      <c r="G313" s="158">
        <v>0.91672003686365877</v>
      </c>
      <c r="H313" s="162">
        <v>0.78314164910017836</v>
      </c>
      <c r="I313" s="166">
        <v>1.0851021596442938</v>
      </c>
      <c r="K313" s="126"/>
    </row>
    <row r="314" spans="1:11" ht="15" x14ac:dyDescent="0.45">
      <c r="A314" s="73" t="s">
        <v>219</v>
      </c>
      <c r="B314" s="76" t="s">
        <v>89</v>
      </c>
      <c r="C314" s="75" t="s">
        <v>527</v>
      </c>
      <c r="D314" s="147">
        <v>104.44129650932372</v>
      </c>
      <c r="E314" s="150">
        <v>209.1242992433545</v>
      </c>
      <c r="F314" s="154">
        <v>2.9519248668255198</v>
      </c>
      <c r="G314" s="158">
        <v>0.93553345993165427</v>
      </c>
      <c r="H314" s="162">
        <v>0.77670595796434128</v>
      </c>
      <c r="I314" s="166">
        <v>0.93349282296650704</v>
      </c>
      <c r="K314" s="126"/>
    </row>
    <row r="315" spans="1:11" ht="15" x14ac:dyDescent="0.45">
      <c r="A315" s="73" t="s">
        <v>219</v>
      </c>
      <c r="B315" s="76" t="s">
        <v>89</v>
      </c>
      <c r="C315" s="75" t="s">
        <v>528</v>
      </c>
      <c r="D315" s="147">
        <v>107.51065432126634</v>
      </c>
      <c r="E315" s="150">
        <v>129.44622003296644</v>
      </c>
      <c r="F315" s="154">
        <v>1.64469971558314</v>
      </c>
      <c r="G315" s="158">
        <v>1.0141730969853917</v>
      </c>
      <c r="H315" s="162">
        <v>0.80892813660951479</v>
      </c>
      <c r="I315" s="166">
        <v>0.89233766233766243</v>
      </c>
      <c r="K315" s="126"/>
    </row>
    <row r="316" spans="1:11" ht="15" x14ac:dyDescent="0.45">
      <c r="A316" s="73" t="s">
        <v>219</v>
      </c>
      <c r="B316" s="76" t="s">
        <v>89</v>
      </c>
      <c r="C316" s="75" t="s">
        <v>529</v>
      </c>
      <c r="D316" s="147">
        <v>75.68792610328164</v>
      </c>
      <c r="E316" s="150">
        <v>243.18488138570245</v>
      </c>
      <c r="F316" s="154">
        <v>4.42277192789689</v>
      </c>
      <c r="G316" s="158">
        <v>0.94235639136993543</v>
      </c>
      <c r="H316" s="162">
        <v>0.81832973276984333</v>
      </c>
      <c r="I316" s="166">
        <v>0.94204556760521307</v>
      </c>
      <c r="K316" s="126"/>
    </row>
    <row r="317" spans="1:11" ht="15" x14ac:dyDescent="0.45">
      <c r="A317" s="73" t="s">
        <v>219</v>
      </c>
      <c r="B317" s="76" t="s">
        <v>89</v>
      </c>
      <c r="C317" s="75" t="s">
        <v>530</v>
      </c>
      <c r="D317" s="147">
        <v>124.77439171684779</v>
      </c>
      <c r="E317" s="150">
        <v>73.352397184393723</v>
      </c>
      <c r="F317" s="154">
        <v>0.84171126708372501</v>
      </c>
      <c r="G317" s="158">
        <v>1.0671744305914721</v>
      </c>
      <c r="H317" s="162">
        <v>0.79658633993787931</v>
      </c>
      <c r="I317" s="166">
        <v>0.82159434914228047</v>
      </c>
      <c r="K317" s="126"/>
    </row>
    <row r="318" spans="1:11" ht="15" x14ac:dyDescent="0.45">
      <c r="A318" s="73" t="s">
        <v>219</v>
      </c>
      <c r="B318" s="76" t="s">
        <v>89</v>
      </c>
      <c r="C318" s="75" t="s">
        <v>531</v>
      </c>
      <c r="D318" s="147">
        <v>126.24693939586398</v>
      </c>
      <c r="E318" s="150">
        <v>476.95027586092175</v>
      </c>
      <c r="F318" s="154">
        <v>4.5648822719265896</v>
      </c>
      <c r="G318" s="158">
        <v>1.0064219791949063</v>
      </c>
      <c r="H318" s="162">
        <v>0.73470977159817497</v>
      </c>
      <c r="I318" s="166">
        <v>1.1192490532592057</v>
      </c>
      <c r="K318" s="126"/>
    </row>
    <row r="319" spans="1:11" ht="15" x14ac:dyDescent="0.45">
      <c r="A319" s="73" t="s">
        <v>219</v>
      </c>
      <c r="B319" s="76" t="s">
        <v>89</v>
      </c>
      <c r="C319" s="75" t="s">
        <v>532</v>
      </c>
      <c r="D319" s="147">
        <v>122.83179300936521</v>
      </c>
      <c r="E319" s="150">
        <v>121.22677260230607</v>
      </c>
      <c r="F319" s="154">
        <v>1.3108854176684801</v>
      </c>
      <c r="G319" s="158">
        <v>1.0495305001927746</v>
      </c>
      <c r="H319" s="162">
        <v>0.73394548427762341</v>
      </c>
      <c r="I319" s="166">
        <v>0.97738158594997349</v>
      </c>
      <c r="K319" s="126"/>
    </row>
    <row r="320" spans="1:11" ht="15" x14ac:dyDescent="0.45">
      <c r="A320" s="73" t="s">
        <v>219</v>
      </c>
      <c r="B320" s="76" t="s">
        <v>89</v>
      </c>
      <c r="C320" s="75" t="s">
        <v>533</v>
      </c>
      <c r="D320" s="147">
        <v>126.23617237487342</v>
      </c>
      <c r="E320" s="150">
        <v>228.24887043207215</v>
      </c>
      <c r="F320" s="154">
        <v>2.1358254639965502</v>
      </c>
      <c r="G320" s="158">
        <v>1.1122914334260958</v>
      </c>
      <c r="H320" s="162">
        <v>0.74123862437362931</v>
      </c>
      <c r="I320" s="166">
        <v>1.0267918795746445</v>
      </c>
      <c r="K320" s="126"/>
    </row>
    <row r="321" spans="1:11" ht="15" x14ac:dyDescent="0.45">
      <c r="A321" s="73" t="s">
        <v>219</v>
      </c>
      <c r="B321" s="76" t="s">
        <v>89</v>
      </c>
      <c r="C321" s="75" t="s">
        <v>534</v>
      </c>
      <c r="D321" s="147">
        <v>113.17857435644987</v>
      </c>
      <c r="E321" s="150">
        <v>153.70187653656674</v>
      </c>
      <c r="F321" s="154">
        <v>1.77811942703284</v>
      </c>
      <c r="G321" s="158">
        <v>1.066708078060596</v>
      </c>
      <c r="H321" s="162">
        <v>0.68062493112557543</v>
      </c>
      <c r="I321" s="166">
        <v>1.0519632949210413</v>
      </c>
      <c r="K321" s="126"/>
    </row>
    <row r="322" spans="1:11" ht="15" x14ac:dyDescent="0.45">
      <c r="A322" s="73" t="s">
        <v>219</v>
      </c>
      <c r="B322" s="76" t="s">
        <v>89</v>
      </c>
      <c r="C322" s="75" t="s">
        <v>535</v>
      </c>
      <c r="D322" s="147">
        <v>135.07952617021837</v>
      </c>
      <c r="E322" s="150">
        <v>101.70092354406505</v>
      </c>
      <c r="F322" s="154">
        <v>1.06668764282561</v>
      </c>
      <c r="G322" s="158">
        <v>1.0928895818356015</v>
      </c>
      <c r="H322" s="162">
        <v>0.71098157752555946</v>
      </c>
      <c r="I322" s="166">
        <v>0.90837143862117486</v>
      </c>
      <c r="K322" s="126"/>
    </row>
    <row r="323" spans="1:11" ht="15" x14ac:dyDescent="0.45">
      <c r="A323" s="73" t="s">
        <v>219</v>
      </c>
      <c r="B323" s="76" t="s">
        <v>89</v>
      </c>
      <c r="C323" s="75" t="s">
        <v>536</v>
      </c>
      <c r="D323" s="147">
        <v>103.47514334603395</v>
      </c>
      <c r="E323" s="150">
        <v>90.768073757780954</v>
      </c>
      <c r="F323" s="154">
        <v>1.2249591632066099</v>
      </c>
      <c r="G323" s="158">
        <v>1.1102920663789797</v>
      </c>
      <c r="H323" s="162">
        <v>0.73994981102423019</v>
      </c>
      <c r="I323" s="166">
        <v>0.87163763066202082</v>
      </c>
      <c r="K323" s="126"/>
    </row>
    <row r="324" spans="1:11" ht="15" x14ac:dyDescent="0.45">
      <c r="A324" s="73" t="s">
        <v>219</v>
      </c>
      <c r="B324" s="76" t="s">
        <v>89</v>
      </c>
      <c r="C324" s="75" t="s">
        <v>537</v>
      </c>
      <c r="D324" s="147">
        <v>116.45367115600288</v>
      </c>
      <c r="E324" s="150">
        <v>1048.157687818665</v>
      </c>
      <c r="F324" s="154">
        <v>10.7817647908326</v>
      </c>
      <c r="G324" s="158">
        <v>1.044418800188464</v>
      </c>
      <c r="H324" s="162">
        <v>0.77848825961338008</v>
      </c>
      <c r="I324" s="166">
        <v>1.0267313871607302</v>
      </c>
      <c r="K324" s="126"/>
    </row>
    <row r="325" spans="1:11" ht="15" x14ac:dyDescent="0.45">
      <c r="A325" s="73" t="s">
        <v>219</v>
      </c>
      <c r="B325" s="76" t="s">
        <v>89</v>
      </c>
      <c r="C325" s="75" t="s">
        <v>538</v>
      </c>
      <c r="D325" s="147">
        <v>90.270165363237155</v>
      </c>
      <c r="E325" s="150">
        <v>133.99581778828701</v>
      </c>
      <c r="F325" s="154">
        <v>1.8668458853179599</v>
      </c>
      <c r="G325" s="158">
        <v>1.045285991637757</v>
      </c>
      <c r="H325" s="162">
        <v>0.8352738255353781</v>
      </c>
      <c r="I325" s="166">
        <v>0.91069832124764072</v>
      </c>
      <c r="K325" s="126"/>
    </row>
    <row r="326" spans="1:11" ht="15" x14ac:dyDescent="0.45">
      <c r="A326" s="79" t="s">
        <v>217</v>
      </c>
      <c r="B326" s="78" t="s">
        <v>90</v>
      </c>
      <c r="C326" s="77" t="s">
        <v>539</v>
      </c>
      <c r="D326" s="145">
        <v>127.69483095816409</v>
      </c>
      <c r="E326" s="148">
        <v>761.35910982839653</v>
      </c>
      <c r="F326" s="152">
        <v>8.1828156166551391</v>
      </c>
      <c r="G326" s="156">
        <v>1.0298426437154926</v>
      </c>
      <c r="H326" s="160">
        <v>0.74066770281027861</v>
      </c>
      <c r="I326" s="164">
        <v>0.95525470868524931</v>
      </c>
      <c r="K326" s="126"/>
    </row>
    <row r="327" spans="1:11" ht="15" x14ac:dyDescent="0.45">
      <c r="A327" s="73" t="s">
        <v>219</v>
      </c>
      <c r="B327" s="76" t="s">
        <v>90</v>
      </c>
      <c r="C327" s="75" t="s">
        <v>540</v>
      </c>
      <c r="D327" s="147">
        <v>135.93058805433014</v>
      </c>
      <c r="E327" s="150">
        <v>366.27493890833421</v>
      </c>
      <c r="F327" s="154">
        <v>3.4277795036743099</v>
      </c>
      <c r="G327" s="158">
        <v>1.0121706668275903</v>
      </c>
      <c r="H327" s="162">
        <v>0.76173529447058419</v>
      </c>
      <c r="I327" s="166">
        <v>1.0195752989992677</v>
      </c>
      <c r="K327" s="126"/>
    </row>
    <row r="328" spans="1:11" ht="15" x14ac:dyDescent="0.45">
      <c r="A328" s="73" t="s">
        <v>219</v>
      </c>
      <c r="B328" s="76" t="s">
        <v>90</v>
      </c>
      <c r="C328" s="75" t="s">
        <v>541</v>
      </c>
      <c r="D328" s="147">
        <v>153.69596508898348</v>
      </c>
      <c r="E328" s="150">
        <v>120.59062457015165</v>
      </c>
      <c r="F328" s="154">
        <v>1.26850233265807</v>
      </c>
      <c r="G328" s="158">
        <v>0.97991754515509155</v>
      </c>
      <c r="H328" s="162">
        <v>0.7796124135217658</v>
      </c>
      <c r="I328" s="166">
        <v>0.80963920301561654</v>
      </c>
      <c r="K328" s="126"/>
    </row>
    <row r="329" spans="1:11" ht="15" x14ac:dyDescent="0.45">
      <c r="A329" s="73" t="s">
        <v>219</v>
      </c>
      <c r="B329" s="76" t="s">
        <v>90</v>
      </c>
      <c r="C329" s="75" t="s">
        <v>542</v>
      </c>
      <c r="D329" s="147">
        <v>105.09372666666761</v>
      </c>
      <c r="E329" s="150">
        <v>97.584007292712656</v>
      </c>
      <c r="F329" s="154">
        <v>1.25275118615232</v>
      </c>
      <c r="G329" s="158">
        <v>1.0593173213977618</v>
      </c>
      <c r="H329" s="162">
        <v>0.74466892594960321</v>
      </c>
      <c r="I329" s="166">
        <v>0.93961021136426015</v>
      </c>
      <c r="K329" s="126"/>
    </row>
    <row r="330" spans="1:11" ht="15" x14ac:dyDescent="0.45">
      <c r="A330" s="73" t="s">
        <v>219</v>
      </c>
      <c r="B330" s="76" t="s">
        <v>90</v>
      </c>
      <c r="C330" s="75" t="s">
        <v>543</v>
      </c>
      <c r="D330" s="147">
        <v>106.72998279205797</v>
      </c>
      <c r="E330" s="150">
        <v>50.478512603779393</v>
      </c>
      <c r="F330" s="154">
        <v>0.73454346647695001</v>
      </c>
      <c r="G330" s="158">
        <v>1.0611960768213846</v>
      </c>
      <c r="H330" s="162">
        <v>0.67099913032292613</v>
      </c>
      <c r="I330" s="166">
        <v>0.90424271154301961</v>
      </c>
      <c r="K330" s="126"/>
    </row>
    <row r="331" spans="1:11" ht="15" x14ac:dyDescent="0.45">
      <c r="A331" s="73" t="s">
        <v>219</v>
      </c>
      <c r="B331" s="76" t="s">
        <v>90</v>
      </c>
      <c r="C331" s="75" t="s">
        <v>544</v>
      </c>
      <c r="D331" s="147">
        <v>120.4604642717359</v>
      </c>
      <c r="E331" s="150">
        <v>126.43102645341874</v>
      </c>
      <c r="F331" s="154">
        <v>1.49923912769349</v>
      </c>
      <c r="G331" s="158">
        <v>1.0724981788459798</v>
      </c>
      <c r="H331" s="162">
        <v>0.69209651785411508</v>
      </c>
      <c r="I331" s="166">
        <v>0.94313746175756941</v>
      </c>
      <c r="K331" s="126"/>
    </row>
    <row r="332" spans="1:11" ht="15" x14ac:dyDescent="0.45">
      <c r="A332" s="79" t="s">
        <v>217</v>
      </c>
      <c r="B332" s="78" t="s">
        <v>91</v>
      </c>
      <c r="C332" s="77" t="s">
        <v>545</v>
      </c>
      <c r="D332" s="145">
        <v>125.75638068147555</v>
      </c>
      <c r="E332" s="148">
        <v>1346.2169903436666</v>
      </c>
      <c r="F332" s="152">
        <v>13.360352482924</v>
      </c>
      <c r="G332" s="156">
        <v>1.0686756453496276</v>
      </c>
      <c r="H332" s="160">
        <v>0.75332628128879908</v>
      </c>
      <c r="I332" s="164">
        <v>0.99526353047171601</v>
      </c>
      <c r="K332" s="126"/>
    </row>
    <row r="333" spans="1:11" ht="15" x14ac:dyDescent="0.45">
      <c r="A333" s="73" t="s">
        <v>219</v>
      </c>
      <c r="B333" s="76" t="s">
        <v>91</v>
      </c>
      <c r="C333" s="75" t="s">
        <v>546</v>
      </c>
      <c r="D333" s="147">
        <v>154.363834900673</v>
      </c>
      <c r="E333" s="150">
        <v>667.58517871125969</v>
      </c>
      <c r="F333" s="154">
        <v>5.0947508403801898</v>
      </c>
      <c r="G333" s="158">
        <v>1.0607299173128617</v>
      </c>
      <c r="H333" s="162">
        <v>0.7947136733647252</v>
      </c>
      <c r="I333" s="166">
        <v>1.0069842406876797</v>
      </c>
      <c r="K333" s="126"/>
    </row>
    <row r="334" spans="1:11" ht="15" x14ac:dyDescent="0.45">
      <c r="A334" s="73" t="s">
        <v>219</v>
      </c>
      <c r="B334" s="76" t="s">
        <v>91</v>
      </c>
      <c r="C334" s="75" t="s">
        <v>547</v>
      </c>
      <c r="D334" s="147">
        <v>98.286811942064119</v>
      </c>
      <c r="E334" s="150">
        <v>247.03101885770664</v>
      </c>
      <c r="F334" s="154">
        <v>3.12965780377808</v>
      </c>
      <c r="G334" s="158">
        <v>1.0667030915874367</v>
      </c>
      <c r="H334" s="162">
        <v>0.74690738251489941</v>
      </c>
      <c r="I334" s="166">
        <v>1.0079734219269099</v>
      </c>
      <c r="K334" s="126"/>
    </row>
    <row r="335" spans="1:11" ht="15" x14ac:dyDescent="0.45">
      <c r="A335" s="73" t="s">
        <v>219</v>
      </c>
      <c r="B335" s="76" t="s">
        <v>91</v>
      </c>
      <c r="C335" s="75" t="s">
        <v>548</v>
      </c>
      <c r="D335" s="147">
        <v>120.19484557862168</v>
      </c>
      <c r="E335" s="150">
        <v>270.62625677161964</v>
      </c>
      <c r="F335" s="154">
        <v>2.69225596585922</v>
      </c>
      <c r="G335" s="158">
        <v>1.0147958090276634</v>
      </c>
      <c r="H335" s="162">
        <v>0.77930982198387477</v>
      </c>
      <c r="I335" s="166">
        <v>1.0574964639321078</v>
      </c>
      <c r="K335" s="126"/>
    </row>
    <row r="336" spans="1:11" ht="15" x14ac:dyDescent="0.45">
      <c r="A336" s="73" t="s">
        <v>219</v>
      </c>
      <c r="B336" s="76" t="s">
        <v>91</v>
      </c>
      <c r="C336" s="75" t="s">
        <v>549</v>
      </c>
      <c r="D336" s="147">
        <v>109.18543884263346</v>
      </c>
      <c r="E336" s="150">
        <v>96.66052059200409</v>
      </c>
      <c r="F336" s="154">
        <v>1.3161858034767699</v>
      </c>
      <c r="G336" s="158">
        <v>1.1313627970255964</v>
      </c>
      <c r="H336" s="162">
        <v>0.70742347596551747</v>
      </c>
      <c r="I336" s="166">
        <v>0.84039961013645237</v>
      </c>
      <c r="K336" s="126"/>
    </row>
    <row r="337" spans="1:11" ht="15" x14ac:dyDescent="0.45">
      <c r="A337" s="73" t="s">
        <v>219</v>
      </c>
      <c r="B337" s="76" t="s">
        <v>91</v>
      </c>
      <c r="C337" s="75" t="s">
        <v>550</v>
      </c>
      <c r="D337" s="147">
        <v>124.7466059538403</v>
      </c>
      <c r="E337" s="150">
        <v>29.254238379018226</v>
      </c>
      <c r="F337" s="154">
        <v>0.362906415492594</v>
      </c>
      <c r="G337" s="158">
        <v>1.1789834813748918</v>
      </c>
      <c r="H337" s="162">
        <v>0.58719940244597391</v>
      </c>
      <c r="I337" s="166">
        <v>0.93340922026180984</v>
      </c>
      <c r="K337" s="126"/>
    </row>
    <row r="338" spans="1:11" ht="15" x14ac:dyDescent="0.45">
      <c r="A338" s="73" t="s">
        <v>219</v>
      </c>
      <c r="B338" s="76" t="s">
        <v>91</v>
      </c>
      <c r="C338" s="75" t="s">
        <v>551</v>
      </c>
      <c r="D338" s="147">
        <v>70.103257885684172</v>
      </c>
      <c r="E338" s="150">
        <v>6.9024744507842968</v>
      </c>
      <c r="F338" s="154">
        <v>0.20815515134652901</v>
      </c>
      <c r="G338" s="158">
        <v>1.2168221231424163</v>
      </c>
      <c r="H338" s="162">
        <v>0.46295963834399062</v>
      </c>
      <c r="I338" s="166">
        <v>0.8396711202466598</v>
      </c>
      <c r="K338" s="126"/>
    </row>
    <row r="339" spans="1:11" ht="15" x14ac:dyDescent="0.45">
      <c r="A339" s="73" t="s">
        <v>219</v>
      </c>
      <c r="B339" s="76" t="s">
        <v>91</v>
      </c>
      <c r="C339" s="75" t="s">
        <v>552</v>
      </c>
      <c r="D339" s="147">
        <v>116.15714905152234</v>
      </c>
      <c r="E339" s="150">
        <v>13.216256030244411</v>
      </c>
      <c r="F339" s="154">
        <v>0.25978890970158502</v>
      </c>
      <c r="G339" s="158">
        <v>1.1389284911844626</v>
      </c>
      <c r="H339" s="162">
        <v>0.40821701628234036</v>
      </c>
      <c r="I339" s="166">
        <v>0.94200743494423789</v>
      </c>
      <c r="K339" s="126"/>
    </row>
    <row r="340" spans="1:11" ht="15" x14ac:dyDescent="0.45">
      <c r="A340" s="73" t="s">
        <v>219</v>
      </c>
      <c r="B340" s="76" t="s">
        <v>91</v>
      </c>
      <c r="C340" s="75" t="s">
        <v>553</v>
      </c>
      <c r="D340" s="147">
        <v>130.34126464619311</v>
      </c>
      <c r="E340" s="150">
        <v>14.941046551030089</v>
      </c>
      <c r="F340" s="154">
        <v>0.29665159288902199</v>
      </c>
      <c r="G340" s="158">
        <v>1.136383053394971</v>
      </c>
      <c r="H340" s="162">
        <v>0.37552308396932843</v>
      </c>
      <c r="I340" s="166">
        <v>0.90550534100246505</v>
      </c>
      <c r="K340" s="126"/>
    </row>
    <row r="341" spans="1:11" ht="15" x14ac:dyDescent="0.45">
      <c r="A341" s="79" t="s">
        <v>217</v>
      </c>
      <c r="B341" s="78" t="s">
        <v>92</v>
      </c>
      <c r="C341" s="77" t="s">
        <v>554</v>
      </c>
      <c r="D341" s="145">
        <v>117.30894719045045</v>
      </c>
      <c r="E341" s="148">
        <v>1603.2599032278783</v>
      </c>
      <c r="F341" s="152">
        <v>17.587730188325999</v>
      </c>
      <c r="G341" s="156">
        <v>1.0477731014087777</v>
      </c>
      <c r="H341" s="160">
        <v>0.7481004108637378</v>
      </c>
      <c r="I341" s="164">
        <v>0.99137020261718234</v>
      </c>
      <c r="K341" s="126"/>
    </row>
    <row r="342" spans="1:11" ht="15" x14ac:dyDescent="0.45">
      <c r="A342" s="73" t="s">
        <v>219</v>
      </c>
      <c r="B342" s="76" t="s">
        <v>92</v>
      </c>
      <c r="C342" s="75" t="s">
        <v>555</v>
      </c>
      <c r="D342" s="147">
        <v>100.52167320477453</v>
      </c>
      <c r="E342" s="150">
        <v>82.902947171386842</v>
      </c>
      <c r="F342" s="154">
        <v>1.0494463878567699</v>
      </c>
      <c r="G342" s="158">
        <v>1.080974720084755</v>
      </c>
      <c r="H342" s="162">
        <v>0.82077442462340977</v>
      </c>
      <c r="I342" s="166">
        <v>0.88574895977808599</v>
      </c>
      <c r="K342" s="126"/>
    </row>
    <row r="343" spans="1:11" ht="15" x14ac:dyDescent="0.45">
      <c r="A343" s="73" t="s">
        <v>219</v>
      </c>
      <c r="B343" s="76" t="s">
        <v>92</v>
      </c>
      <c r="C343" s="75" t="s">
        <v>556</v>
      </c>
      <c r="D343" s="147">
        <v>109.64179074065264</v>
      </c>
      <c r="E343" s="150">
        <v>141.15919130614787</v>
      </c>
      <c r="F343" s="154">
        <v>1.5739645668623801</v>
      </c>
      <c r="G343" s="158">
        <v>1.1026164632616435</v>
      </c>
      <c r="H343" s="162">
        <v>0.86807812660156758</v>
      </c>
      <c r="I343" s="166">
        <v>0.85458409228901067</v>
      </c>
      <c r="K343" s="126"/>
    </row>
    <row r="344" spans="1:11" ht="15" x14ac:dyDescent="0.45">
      <c r="A344" s="73" t="s">
        <v>219</v>
      </c>
      <c r="B344" s="76" t="s">
        <v>92</v>
      </c>
      <c r="C344" s="75" t="s">
        <v>557</v>
      </c>
      <c r="D344" s="147">
        <v>93.052536908227182</v>
      </c>
      <c r="E344" s="150">
        <v>38.440152500826656</v>
      </c>
      <c r="F344" s="154">
        <v>0.50803697936022396</v>
      </c>
      <c r="G344" s="158">
        <v>1.1350156700327678</v>
      </c>
      <c r="H344" s="162">
        <v>0.7453929996389993</v>
      </c>
      <c r="I344" s="166">
        <v>0.96111286753082514</v>
      </c>
      <c r="K344" s="126"/>
    </row>
    <row r="345" spans="1:11" ht="15" x14ac:dyDescent="0.45">
      <c r="A345" s="73" t="s">
        <v>219</v>
      </c>
      <c r="B345" s="76" t="s">
        <v>92</v>
      </c>
      <c r="C345" s="75" t="s">
        <v>558</v>
      </c>
      <c r="D345" s="147">
        <v>101.5705412559608</v>
      </c>
      <c r="E345" s="150">
        <v>135.81096857138226</v>
      </c>
      <c r="F345" s="154">
        <v>1.8927177684991601</v>
      </c>
      <c r="G345" s="158">
        <v>0.96530118197677306</v>
      </c>
      <c r="H345" s="162">
        <v>0.78659589347966397</v>
      </c>
      <c r="I345" s="166">
        <v>0.930393586005831</v>
      </c>
      <c r="K345" s="126"/>
    </row>
    <row r="346" spans="1:11" ht="15" x14ac:dyDescent="0.45">
      <c r="A346" s="73" t="s">
        <v>219</v>
      </c>
      <c r="B346" s="76" t="s">
        <v>92</v>
      </c>
      <c r="C346" s="75" t="s">
        <v>559</v>
      </c>
      <c r="D346" s="147">
        <v>113.2952416756404</v>
      </c>
      <c r="E346" s="150">
        <v>33.823035429616937</v>
      </c>
      <c r="F346" s="154">
        <v>0.61104447714389099</v>
      </c>
      <c r="G346" s="158">
        <v>1.158042194826578</v>
      </c>
      <c r="H346" s="162">
        <v>0.67214044990438604</v>
      </c>
      <c r="I346" s="166">
        <v>0.62768777614138438</v>
      </c>
      <c r="K346" s="126"/>
    </row>
    <row r="347" spans="1:11" ht="15" x14ac:dyDescent="0.45">
      <c r="A347" s="73" t="s">
        <v>219</v>
      </c>
      <c r="B347" s="76" t="s">
        <v>92</v>
      </c>
      <c r="C347" s="75" t="s">
        <v>560</v>
      </c>
      <c r="D347" s="147">
        <v>107.8421159561772</v>
      </c>
      <c r="E347" s="150">
        <v>128.88089376277239</v>
      </c>
      <c r="F347" s="154">
        <v>1.37030974308892</v>
      </c>
      <c r="G347" s="158">
        <v>1.0946206801549456</v>
      </c>
      <c r="H347" s="162">
        <v>0.82898198159223302</v>
      </c>
      <c r="I347" s="166">
        <v>0.96110902019821842</v>
      </c>
      <c r="K347" s="126"/>
    </row>
    <row r="348" spans="1:11" ht="15" x14ac:dyDescent="0.45">
      <c r="A348" s="73" t="s">
        <v>219</v>
      </c>
      <c r="B348" s="76" t="s">
        <v>92</v>
      </c>
      <c r="C348" s="75" t="s">
        <v>561</v>
      </c>
      <c r="D348" s="147">
        <v>107.9774881064093</v>
      </c>
      <c r="E348" s="150">
        <v>36.707033842331072</v>
      </c>
      <c r="F348" s="154">
        <v>0.44722255275609901</v>
      </c>
      <c r="G348" s="158">
        <v>1.2015701767451887</v>
      </c>
      <c r="H348" s="162">
        <v>0.63955847345263239</v>
      </c>
      <c r="I348" s="166">
        <v>0.98915187376725811</v>
      </c>
      <c r="K348" s="126"/>
    </row>
    <row r="349" spans="1:11" ht="15" x14ac:dyDescent="0.45">
      <c r="A349" s="73" t="s">
        <v>219</v>
      </c>
      <c r="B349" s="76" t="s">
        <v>92</v>
      </c>
      <c r="C349" s="75" t="s">
        <v>562</v>
      </c>
      <c r="D349" s="147">
        <v>94.781016414813976</v>
      </c>
      <c r="E349" s="150">
        <v>66.76020372724183</v>
      </c>
      <c r="F349" s="154">
        <v>0.84342139156149198</v>
      </c>
      <c r="G349" s="158">
        <v>1.1491438904834959</v>
      </c>
      <c r="H349" s="162">
        <v>0.73229800878080664</v>
      </c>
      <c r="I349" s="166">
        <v>0.99240607513988799</v>
      </c>
      <c r="K349" s="126"/>
    </row>
    <row r="350" spans="1:11" ht="15" x14ac:dyDescent="0.45">
      <c r="A350" s="73" t="s">
        <v>219</v>
      </c>
      <c r="B350" s="76" t="s">
        <v>92</v>
      </c>
      <c r="C350" s="75" t="s">
        <v>563</v>
      </c>
      <c r="D350" s="147">
        <v>105.22762269978944</v>
      </c>
      <c r="E350" s="150">
        <v>83.665572042595514</v>
      </c>
      <c r="F350" s="154">
        <v>1.11485114858543</v>
      </c>
      <c r="G350" s="158">
        <v>1.1842649272823991</v>
      </c>
      <c r="H350" s="162">
        <v>0.66081872639716588</v>
      </c>
      <c r="I350" s="166">
        <v>0.91131586524618491</v>
      </c>
      <c r="K350" s="126"/>
    </row>
    <row r="351" spans="1:11" ht="15" x14ac:dyDescent="0.45">
      <c r="A351" s="73" t="s">
        <v>219</v>
      </c>
      <c r="B351" s="76" t="s">
        <v>92</v>
      </c>
      <c r="C351" s="75" t="s">
        <v>564</v>
      </c>
      <c r="D351" s="147">
        <v>131.13219329596433</v>
      </c>
      <c r="E351" s="150">
        <v>855.10990487357697</v>
      </c>
      <c r="F351" s="154">
        <v>8.1767151726116403</v>
      </c>
      <c r="G351" s="158">
        <v>0.99305502734681905</v>
      </c>
      <c r="H351" s="162">
        <v>0.72325806340583554</v>
      </c>
      <c r="I351" s="166">
        <v>1.1103685270766677</v>
      </c>
      <c r="K351" s="126"/>
    </row>
    <row r="352" spans="1:11" ht="15" x14ac:dyDescent="0.45">
      <c r="A352" s="79" t="s">
        <v>217</v>
      </c>
      <c r="B352" s="78" t="s">
        <v>93</v>
      </c>
      <c r="C352" s="77" t="s">
        <v>565</v>
      </c>
      <c r="D352" s="145">
        <v>120.95575698169047</v>
      </c>
      <c r="E352" s="148">
        <v>1003.4522535318659</v>
      </c>
      <c r="F352" s="152">
        <v>11.4182411191284</v>
      </c>
      <c r="G352" s="156">
        <v>1.0662203539821111</v>
      </c>
      <c r="H352" s="160">
        <v>0.68460321629754206</v>
      </c>
      <c r="I352" s="164">
        <v>0.99537116406651804</v>
      </c>
      <c r="K352" s="126"/>
    </row>
    <row r="353" spans="1:11" ht="15" x14ac:dyDescent="0.45">
      <c r="A353" s="73" t="s">
        <v>219</v>
      </c>
      <c r="B353" s="76" t="s">
        <v>93</v>
      </c>
      <c r="C353" s="75" t="s">
        <v>566</v>
      </c>
      <c r="D353" s="147">
        <v>124.64168267224842</v>
      </c>
      <c r="E353" s="150">
        <v>174.2597770014753</v>
      </c>
      <c r="F353" s="154">
        <v>2.0069460830316901</v>
      </c>
      <c r="G353" s="158">
        <v>1.1036605283237422</v>
      </c>
      <c r="H353" s="162">
        <v>0.62690712538740101</v>
      </c>
      <c r="I353" s="166">
        <v>1.0068376068376066</v>
      </c>
      <c r="K353" s="126"/>
    </row>
    <row r="354" spans="1:11" ht="15" x14ac:dyDescent="0.45">
      <c r="A354" s="73" t="s">
        <v>219</v>
      </c>
      <c r="B354" s="76" t="s">
        <v>93</v>
      </c>
      <c r="C354" s="75" t="s">
        <v>567</v>
      </c>
      <c r="D354" s="147">
        <v>121.31265367151613</v>
      </c>
      <c r="E354" s="150">
        <v>547.08313900821884</v>
      </c>
      <c r="F354" s="154">
        <v>5.66767254261618</v>
      </c>
      <c r="G354" s="158">
        <v>1.0125359362067834</v>
      </c>
      <c r="H354" s="162">
        <v>0.74400982775703572</v>
      </c>
      <c r="I354" s="166">
        <v>1.0562174998976375</v>
      </c>
      <c r="K354" s="126"/>
    </row>
    <row r="355" spans="1:11" ht="15" x14ac:dyDescent="0.45">
      <c r="A355" s="73" t="s">
        <v>219</v>
      </c>
      <c r="B355" s="76" t="s">
        <v>93</v>
      </c>
      <c r="C355" s="75" t="s">
        <v>568</v>
      </c>
      <c r="D355" s="147">
        <v>115.04717350704395</v>
      </c>
      <c r="E355" s="150">
        <v>45.766893167952936</v>
      </c>
      <c r="F355" s="154">
        <v>0.69611066900290797</v>
      </c>
      <c r="G355" s="158">
        <v>1.1677546113733339</v>
      </c>
      <c r="H355" s="162">
        <v>0.55625206515465697</v>
      </c>
      <c r="I355" s="166">
        <v>0.87977974915876422</v>
      </c>
      <c r="K355" s="126"/>
    </row>
    <row r="356" spans="1:11" ht="15" x14ac:dyDescent="0.45">
      <c r="A356" s="73" t="s">
        <v>219</v>
      </c>
      <c r="B356" s="76" t="s">
        <v>93</v>
      </c>
      <c r="C356" s="75" t="s">
        <v>569</v>
      </c>
      <c r="D356" s="147">
        <v>144.38831187017252</v>
      </c>
      <c r="E356" s="150">
        <v>51.026463934538597</v>
      </c>
      <c r="F356" s="154">
        <v>0.555510434892172</v>
      </c>
      <c r="G356" s="158">
        <v>1.242910269470997</v>
      </c>
      <c r="H356" s="162">
        <v>0.60708417083520916</v>
      </c>
      <c r="I356" s="166">
        <v>0.84310667498440406</v>
      </c>
      <c r="K356" s="126"/>
    </row>
    <row r="357" spans="1:11" ht="15" x14ac:dyDescent="0.45">
      <c r="A357" s="73" t="s">
        <v>219</v>
      </c>
      <c r="B357" s="76" t="s">
        <v>93</v>
      </c>
      <c r="C357" s="75" t="s">
        <v>570</v>
      </c>
      <c r="D357" s="147">
        <v>111.03105145743049</v>
      </c>
      <c r="E357" s="150">
        <v>57.596431590703347</v>
      </c>
      <c r="F357" s="154">
        <v>0.88102412861650103</v>
      </c>
      <c r="G357" s="158">
        <v>1.1211222486884527</v>
      </c>
      <c r="H357" s="162">
        <v>0.58216915090050025</v>
      </c>
      <c r="I357" s="166">
        <v>0.9021134593993323</v>
      </c>
      <c r="K357" s="126"/>
    </row>
    <row r="358" spans="1:11" ht="15" x14ac:dyDescent="0.45">
      <c r="A358" s="73" t="s">
        <v>219</v>
      </c>
      <c r="B358" s="76" t="s">
        <v>93</v>
      </c>
      <c r="C358" s="75" t="s">
        <v>571</v>
      </c>
      <c r="D358" s="147">
        <v>110.53187757613105</v>
      </c>
      <c r="E358" s="150">
        <v>127.719548828977</v>
      </c>
      <c r="F358" s="154">
        <v>1.6109772609689199</v>
      </c>
      <c r="G358" s="158">
        <v>1.0736215905239619</v>
      </c>
      <c r="H358" s="162">
        <v>0.68570412328187202</v>
      </c>
      <c r="I358" s="166">
        <v>0.97429936717034749</v>
      </c>
      <c r="K358" s="126"/>
    </row>
    <row r="359" spans="1:11" ht="15" x14ac:dyDescent="0.45">
      <c r="A359" s="79" t="s">
        <v>217</v>
      </c>
      <c r="B359" s="78" t="s">
        <v>94</v>
      </c>
      <c r="C359" s="77" t="s">
        <v>572</v>
      </c>
      <c r="D359" s="145">
        <v>104.45104421771286</v>
      </c>
      <c r="E359" s="148">
        <v>902.64223295765817</v>
      </c>
      <c r="F359" s="152">
        <v>10.873201446389499</v>
      </c>
      <c r="G359" s="156">
        <v>1.0613939698741661</v>
      </c>
      <c r="H359" s="160">
        <v>0.73482313040585312</v>
      </c>
      <c r="I359" s="164">
        <v>1.019027712710368</v>
      </c>
      <c r="K359" s="126"/>
    </row>
    <row r="360" spans="1:11" ht="15" x14ac:dyDescent="0.45">
      <c r="A360" s="73" t="s">
        <v>219</v>
      </c>
      <c r="B360" s="76" t="s">
        <v>94</v>
      </c>
      <c r="C360" s="75" t="s">
        <v>573</v>
      </c>
      <c r="D360" s="147">
        <v>120.68150445525301</v>
      </c>
      <c r="E360" s="150">
        <v>452.26724460245549</v>
      </c>
      <c r="F360" s="154">
        <v>4.2832717738595703</v>
      </c>
      <c r="G360" s="158">
        <v>1.0101547656195013</v>
      </c>
      <c r="H360" s="162">
        <v>0.78589028310092812</v>
      </c>
      <c r="I360" s="166">
        <v>1.1021201740579578</v>
      </c>
      <c r="K360" s="126"/>
    </row>
    <row r="361" spans="1:11" ht="15" x14ac:dyDescent="0.45">
      <c r="A361" s="73" t="s">
        <v>219</v>
      </c>
      <c r="B361" s="76" t="s">
        <v>94</v>
      </c>
      <c r="C361" s="75" t="s">
        <v>574</v>
      </c>
      <c r="D361" s="147">
        <v>92.758260268047735</v>
      </c>
      <c r="E361" s="150">
        <v>142.85666516650787</v>
      </c>
      <c r="F361" s="154">
        <v>1.89610801527087</v>
      </c>
      <c r="G361" s="158">
        <v>1.043545175778624</v>
      </c>
      <c r="H361" s="162">
        <v>0.72131877744390627</v>
      </c>
      <c r="I361" s="166">
        <v>1.0790618698928154</v>
      </c>
      <c r="K361" s="126"/>
    </row>
    <row r="362" spans="1:11" ht="15" x14ac:dyDescent="0.45">
      <c r="A362" s="73" t="s">
        <v>219</v>
      </c>
      <c r="B362" s="76" t="s">
        <v>94</v>
      </c>
      <c r="C362" s="75" t="s">
        <v>575</v>
      </c>
      <c r="D362" s="147">
        <v>85.267192663740374</v>
      </c>
      <c r="E362" s="150">
        <v>93.926813550945226</v>
      </c>
      <c r="F362" s="154">
        <v>1.4032921438355701</v>
      </c>
      <c r="G362" s="158">
        <v>1.1053615079313968</v>
      </c>
      <c r="H362" s="162">
        <v>0.71700803497535692</v>
      </c>
      <c r="I362" s="166">
        <v>0.99044684129429883</v>
      </c>
      <c r="K362" s="126"/>
    </row>
    <row r="363" spans="1:11" ht="15" x14ac:dyDescent="0.45">
      <c r="A363" s="73" t="s">
        <v>219</v>
      </c>
      <c r="B363" s="76" t="s">
        <v>94</v>
      </c>
      <c r="C363" s="75" t="s">
        <v>576</v>
      </c>
      <c r="D363" s="147">
        <v>105.84979357020811</v>
      </c>
      <c r="E363" s="150">
        <v>52.296115882138409</v>
      </c>
      <c r="F363" s="154">
        <v>0.69605066463526699</v>
      </c>
      <c r="G363" s="158">
        <v>1.1626430141866784</v>
      </c>
      <c r="H363" s="162">
        <v>0.65045203982549693</v>
      </c>
      <c r="I363" s="166">
        <v>0.93859211183225155</v>
      </c>
      <c r="K363" s="126"/>
    </row>
    <row r="364" spans="1:11" ht="15" x14ac:dyDescent="0.45">
      <c r="A364" s="73" t="s">
        <v>219</v>
      </c>
      <c r="B364" s="76" t="s">
        <v>94</v>
      </c>
      <c r="C364" s="75" t="s">
        <v>577</v>
      </c>
      <c r="D364" s="147">
        <v>96.565653412219888</v>
      </c>
      <c r="E364" s="150">
        <v>51.340607214155455</v>
      </c>
      <c r="F364" s="154">
        <v>0.72551280914698402</v>
      </c>
      <c r="G364" s="158">
        <v>1.1527243645205061</v>
      </c>
      <c r="H364" s="162">
        <v>0.66284577071354389</v>
      </c>
      <c r="I364" s="166">
        <v>0.9590809628008754</v>
      </c>
      <c r="K364" s="126"/>
    </row>
    <row r="365" spans="1:11" ht="15" x14ac:dyDescent="0.45">
      <c r="A365" s="73" t="s">
        <v>219</v>
      </c>
      <c r="B365" s="76" t="s">
        <v>94</v>
      </c>
      <c r="C365" s="75" t="s">
        <v>578</v>
      </c>
      <c r="D365" s="147">
        <v>106.34793096818215</v>
      </c>
      <c r="E365" s="150">
        <v>61.644014575598689</v>
      </c>
      <c r="F365" s="154">
        <v>0.99125215197296501</v>
      </c>
      <c r="G365" s="158">
        <v>1.0954806542500468</v>
      </c>
      <c r="H365" s="162">
        <v>0.73747017462345543</v>
      </c>
      <c r="I365" s="166">
        <v>0.72381662318300422</v>
      </c>
      <c r="K365" s="126"/>
    </row>
    <row r="366" spans="1:11" ht="15" x14ac:dyDescent="0.45">
      <c r="A366" s="73" t="s">
        <v>219</v>
      </c>
      <c r="B366" s="76" t="s">
        <v>94</v>
      </c>
      <c r="C366" s="75" t="s">
        <v>579</v>
      </c>
      <c r="D366" s="147">
        <v>81.47035035092749</v>
      </c>
      <c r="E366" s="150">
        <v>48.310771965857157</v>
      </c>
      <c r="F366" s="154">
        <v>0.87771388766830805</v>
      </c>
      <c r="G366" s="158">
        <v>1.0854234895095485</v>
      </c>
      <c r="H366" s="162">
        <v>0.65024254940656745</v>
      </c>
      <c r="I366" s="166">
        <v>0.9572311495673671</v>
      </c>
      <c r="K366" s="126"/>
    </row>
    <row r="367" spans="1:11" ht="15" x14ac:dyDescent="0.45">
      <c r="A367" s="79" t="s">
        <v>217</v>
      </c>
      <c r="B367" s="78" t="s">
        <v>95</v>
      </c>
      <c r="C367" s="77" t="s">
        <v>580</v>
      </c>
      <c r="D367" s="145">
        <v>116.02503334781001</v>
      </c>
      <c r="E367" s="148">
        <v>1416.8712230535948</v>
      </c>
      <c r="F367" s="152">
        <v>16.1763474555868</v>
      </c>
      <c r="G367" s="156">
        <v>1.0616502380511172</v>
      </c>
      <c r="H367" s="160">
        <v>0.72382921120999999</v>
      </c>
      <c r="I367" s="164">
        <v>0.98238256013645342</v>
      </c>
      <c r="K367" s="126"/>
    </row>
    <row r="368" spans="1:11" ht="15" x14ac:dyDescent="0.45">
      <c r="A368" s="73" t="s">
        <v>219</v>
      </c>
      <c r="B368" s="76" t="s">
        <v>95</v>
      </c>
      <c r="C368" s="75" t="s">
        <v>581</v>
      </c>
      <c r="D368" s="147">
        <v>131.96053217018525</v>
      </c>
      <c r="E368" s="150">
        <v>718.82918019846375</v>
      </c>
      <c r="F368" s="154">
        <v>6.7768432777315999</v>
      </c>
      <c r="G368" s="158">
        <v>1.008632923836047</v>
      </c>
      <c r="H368" s="162">
        <v>0.74681532232227554</v>
      </c>
      <c r="I368" s="166">
        <v>1.067106678684616</v>
      </c>
      <c r="K368" s="126"/>
    </row>
    <row r="369" spans="1:11" ht="15" x14ac:dyDescent="0.45">
      <c r="A369" s="73" t="s">
        <v>219</v>
      </c>
      <c r="B369" s="76" t="s">
        <v>95</v>
      </c>
      <c r="C369" s="75" t="s">
        <v>582</v>
      </c>
      <c r="D369" s="147">
        <v>126.21578371167014</v>
      </c>
      <c r="E369" s="150">
        <v>115.04077127416782</v>
      </c>
      <c r="F369" s="154">
        <v>1.27768300090714</v>
      </c>
      <c r="G369" s="158">
        <v>1.1678743034263435</v>
      </c>
      <c r="H369" s="162">
        <v>0.66255753252915106</v>
      </c>
      <c r="I369" s="166">
        <v>0.92192438253540909</v>
      </c>
      <c r="K369" s="126"/>
    </row>
    <row r="370" spans="1:11" ht="15" x14ac:dyDescent="0.45">
      <c r="A370" s="73" t="s">
        <v>219</v>
      </c>
      <c r="B370" s="76" t="s">
        <v>95</v>
      </c>
      <c r="C370" s="75" t="s">
        <v>583</v>
      </c>
      <c r="D370" s="147">
        <v>130.671570408854</v>
      </c>
      <c r="E370" s="150">
        <v>121.25915561483299</v>
      </c>
      <c r="F370" s="154">
        <v>1.14162309728124</v>
      </c>
      <c r="G370" s="158">
        <v>1.0856518816918794</v>
      </c>
      <c r="H370" s="162">
        <v>0.74603754729944649</v>
      </c>
      <c r="I370" s="166">
        <v>1.0035971223021583</v>
      </c>
      <c r="K370" s="126"/>
    </row>
    <row r="371" spans="1:11" ht="15" x14ac:dyDescent="0.45">
      <c r="A371" s="73" t="s">
        <v>219</v>
      </c>
      <c r="B371" s="76" t="s">
        <v>95</v>
      </c>
      <c r="C371" s="75" t="s">
        <v>584</v>
      </c>
      <c r="D371" s="147">
        <v>92.525857457393272</v>
      </c>
      <c r="E371" s="150">
        <v>63.086645642155631</v>
      </c>
      <c r="F371" s="154">
        <v>0.83164053404798199</v>
      </c>
      <c r="G371" s="158">
        <v>1.1098876076822335</v>
      </c>
      <c r="H371" s="162">
        <v>0.83598746032102644</v>
      </c>
      <c r="I371" s="166">
        <v>0.88360853805879991</v>
      </c>
      <c r="K371" s="126"/>
    </row>
    <row r="372" spans="1:11" ht="15" x14ac:dyDescent="0.45">
      <c r="A372" s="73" t="s">
        <v>219</v>
      </c>
      <c r="B372" s="76" t="s">
        <v>95</v>
      </c>
      <c r="C372" s="75" t="s">
        <v>585</v>
      </c>
      <c r="D372" s="147">
        <v>99.833296896160533</v>
      </c>
      <c r="E372" s="150">
        <v>185.03288426983988</v>
      </c>
      <c r="F372" s="154">
        <v>2.36798236239947</v>
      </c>
      <c r="G372" s="158">
        <v>1.0430138753063831</v>
      </c>
      <c r="H372" s="162">
        <v>0.77883007214191102</v>
      </c>
      <c r="I372" s="166">
        <v>0.96352334996319633</v>
      </c>
      <c r="K372" s="126"/>
    </row>
    <row r="373" spans="1:11" ht="15" x14ac:dyDescent="0.45">
      <c r="A373" s="73" t="s">
        <v>219</v>
      </c>
      <c r="B373" s="76" t="s">
        <v>95</v>
      </c>
      <c r="C373" s="75" t="s">
        <v>586</v>
      </c>
      <c r="D373" s="147">
        <v>93.863757104375495</v>
      </c>
      <c r="E373" s="150">
        <v>42.453262406915073</v>
      </c>
      <c r="F373" s="154">
        <v>0.78262696641324803</v>
      </c>
      <c r="G373" s="158">
        <v>1.1554185104347237</v>
      </c>
      <c r="H373" s="162">
        <v>0.75145476447829518</v>
      </c>
      <c r="I373" s="166">
        <v>0.66560437058957433</v>
      </c>
      <c r="K373" s="126"/>
    </row>
    <row r="374" spans="1:11" ht="15" x14ac:dyDescent="0.45">
      <c r="A374" s="73" t="s">
        <v>219</v>
      </c>
      <c r="B374" s="76" t="s">
        <v>95</v>
      </c>
      <c r="C374" s="75" t="s">
        <v>587</v>
      </c>
      <c r="D374" s="147">
        <v>97.706728175669198</v>
      </c>
      <c r="E374" s="150">
        <v>106.66295859433183</v>
      </c>
      <c r="F374" s="154">
        <v>1.5182005078680301</v>
      </c>
      <c r="G374" s="158">
        <v>1.0938920690887202</v>
      </c>
      <c r="H374" s="162">
        <v>0.66644668950844632</v>
      </c>
      <c r="I374" s="166">
        <v>0.98632521133764284</v>
      </c>
      <c r="K374" s="126"/>
    </row>
    <row r="375" spans="1:11" ht="15" x14ac:dyDescent="0.45">
      <c r="A375" s="73" t="s">
        <v>219</v>
      </c>
      <c r="B375" s="76" t="s">
        <v>95</v>
      </c>
      <c r="C375" s="75" t="s">
        <v>588</v>
      </c>
      <c r="D375" s="147">
        <v>81.20669147264681</v>
      </c>
      <c r="E375" s="150">
        <v>13.454294862065655</v>
      </c>
      <c r="F375" s="154">
        <v>0.40394940295901899</v>
      </c>
      <c r="G375" s="158">
        <v>1.1420437782134132</v>
      </c>
      <c r="H375" s="162">
        <v>0.42959984805162194</v>
      </c>
      <c r="I375" s="166">
        <v>0.83597883597883604</v>
      </c>
      <c r="K375" s="126"/>
    </row>
    <row r="376" spans="1:11" ht="15" x14ac:dyDescent="0.45">
      <c r="A376" s="73" t="s">
        <v>219</v>
      </c>
      <c r="B376" s="76" t="s">
        <v>95</v>
      </c>
      <c r="C376" s="75" t="s">
        <v>589</v>
      </c>
      <c r="D376" s="147">
        <v>86.495043537831606</v>
      </c>
      <c r="E376" s="150">
        <v>51.052070190822214</v>
      </c>
      <c r="F376" s="154">
        <v>1.0757983059790901</v>
      </c>
      <c r="G376" s="158">
        <v>1.1038262452910628</v>
      </c>
      <c r="H376" s="162">
        <v>0.52893406222003514</v>
      </c>
      <c r="I376" s="166">
        <v>0.93969957081545075</v>
      </c>
      <c r="K376" s="126"/>
    </row>
    <row r="377" spans="1:11" ht="15" x14ac:dyDescent="0.45">
      <c r="A377" s="79" t="s">
        <v>217</v>
      </c>
      <c r="B377" s="78" t="s">
        <v>96</v>
      </c>
      <c r="C377" s="77" t="s">
        <v>590</v>
      </c>
      <c r="D377" s="145">
        <v>100.99577465885771</v>
      </c>
      <c r="E377" s="148">
        <v>1002.164302755337</v>
      </c>
      <c r="F377" s="152">
        <v>14.8522610770373</v>
      </c>
      <c r="G377" s="156">
        <v>0.92199895050806047</v>
      </c>
      <c r="H377" s="160">
        <v>0.72055939521308787</v>
      </c>
      <c r="I377" s="164">
        <v>1.0056409223274299</v>
      </c>
      <c r="K377" s="126"/>
    </row>
    <row r="378" spans="1:11" ht="15" x14ac:dyDescent="0.45">
      <c r="A378" s="73" t="s">
        <v>219</v>
      </c>
      <c r="B378" s="76" t="s">
        <v>96</v>
      </c>
      <c r="C378" s="75" t="s">
        <v>591</v>
      </c>
      <c r="D378" s="147">
        <v>81.921147940078413</v>
      </c>
      <c r="E378" s="150">
        <v>57.197689042747065</v>
      </c>
      <c r="F378" s="154">
        <v>1.02526462769746</v>
      </c>
      <c r="G378" s="158">
        <v>0.97830447318985936</v>
      </c>
      <c r="H378" s="162">
        <v>0.74634903740445591</v>
      </c>
      <c r="I378" s="166">
        <v>0.93267527208301682</v>
      </c>
      <c r="K378" s="126"/>
    </row>
    <row r="379" spans="1:11" ht="15" x14ac:dyDescent="0.45">
      <c r="A379" s="73" t="s">
        <v>219</v>
      </c>
      <c r="B379" s="76" t="s">
        <v>96</v>
      </c>
      <c r="C379" s="75" t="s">
        <v>592</v>
      </c>
      <c r="D379" s="147">
        <v>87.974981488704017</v>
      </c>
      <c r="E379" s="150">
        <v>276.28860637577264</v>
      </c>
      <c r="F379" s="154">
        <v>5.2121893885815096</v>
      </c>
      <c r="G379" s="158">
        <v>0.90772205340771084</v>
      </c>
      <c r="H379" s="162">
        <v>0.73382384606754147</v>
      </c>
      <c r="I379" s="166">
        <v>0.90456316082359467</v>
      </c>
      <c r="K379" s="126"/>
    </row>
    <row r="380" spans="1:11" ht="15" x14ac:dyDescent="0.45">
      <c r="A380" s="73" t="s">
        <v>219</v>
      </c>
      <c r="B380" s="76" t="s">
        <v>96</v>
      </c>
      <c r="C380" s="75" t="s">
        <v>593</v>
      </c>
      <c r="D380" s="147">
        <v>114.13938353822286</v>
      </c>
      <c r="E380" s="150">
        <v>599.91843053840296</v>
      </c>
      <c r="F380" s="154">
        <v>7.4901451980636402</v>
      </c>
      <c r="G380" s="158">
        <v>0.91913517406490686</v>
      </c>
      <c r="H380" s="162">
        <v>0.70907569644310275</v>
      </c>
      <c r="I380" s="166">
        <v>1.0766993693062368</v>
      </c>
      <c r="K380" s="126"/>
    </row>
    <row r="381" spans="1:11" ht="15" x14ac:dyDescent="0.45">
      <c r="A381" s="73" t="s">
        <v>219</v>
      </c>
      <c r="B381" s="76" t="s">
        <v>96</v>
      </c>
      <c r="C381" s="75" t="s">
        <v>594</v>
      </c>
      <c r="D381" s="147">
        <v>79.981953363264992</v>
      </c>
      <c r="E381" s="150">
        <v>32.053325588909217</v>
      </c>
      <c r="F381" s="154">
        <v>0.566721250913093</v>
      </c>
      <c r="G381" s="158">
        <v>0.98695169864627352</v>
      </c>
      <c r="H381" s="162">
        <v>0.73143330695138897</v>
      </c>
      <c r="I381" s="166">
        <v>0.97958236658932696</v>
      </c>
      <c r="K381" s="126"/>
    </row>
    <row r="382" spans="1:11" ht="15" x14ac:dyDescent="0.45">
      <c r="A382" s="73" t="s">
        <v>219</v>
      </c>
      <c r="B382" s="76" t="s">
        <v>96</v>
      </c>
      <c r="C382" s="75" t="s">
        <v>595</v>
      </c>
      <c r="D382" s="147">
        <v>100.19904424455331</v>
      </c>
      <c r="E382" s="150">
        <v>36.706251209504984</v>
      </c>
      <c r="F382" s="154">
        <v>0.55794061178163101</v>
      </c>
      <c r="G382" s="158">
        <v>0.92437524197977361</v>
      </c>
      <c r="H382" s="162">
        <v>0.73359181507407645</v>
      </c>
      <c r="I382" s="166">
        <v>0.96824596774193539</v>
      </c>
      <c r="K382" s="126"/>
    </row>
  </sheetData>
  <sheetProtection selectLockedCells="1"/>
  <autoFilter ref="A4:K382" xr:uid="{00000000-0001-0000-0600-000000000000}"/>
  <mergeCells count="6">
    <mergeCell ref="I3:I4"/>
    <mergeCell ref="D3:D4"/>
    <mergeCell ref="E3:E4"/>
    <mergeCell ref="F3:F4"/>
    <mergeCell ref="G3:G4"/>
    <mergeCell ref="H3:H4"/>
  </mergeCells>
  <phoneticPr fontId="4"/>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7030A0"/>
  </sheetPr>
  <dimension ref="A1:AM387"/>
  <sheetViews>
    <sheetView workbookViewId="0">
      <pane ySplit="7" topLeftCell="A360" activePane="bottomLeft" state="frozenSplit"/>
      <selection activeCell="R34" sqref="R34"/>
      <selection pane="bottomLeft"/>
    </sheetView>
  </sheetViews>
  <sheetFormatPr defaultRowHeight="15" x14ac:dyDescent="0.45"/>
  <cols>
    <col min="1" max="1" width="10.44140625" customWidth="1"/>
    <col min="2" max="2" width="9.44140625" customWidth="1"/>
    <col min="3" max="3" width="15.44140625" customWidth="1"/>
    <col min="4" max="4" width="12.5546875" customWidth="1"/>
    <col min="5" max="5" width="10.33203125" customWidth="1"/>
    <col min="6" max="39" width="5.6640625" customWidth="1"/>
  </cols>
  <sheetData>
    <row r="1" spans="1:39" x14ac:dyDescent="0.45">
      <c r="A1" t="s">
        <v>596</v>
      </c>
      <c r="E1" s="88"/>
    </row>
    <row r="2" spans="1:39" x14ac:dyDescent="0.45">
      <c r="A2" s="68"/>
      <c r="B2" s="68"/>
      <c r="C2" s="70"/>
      <c r="D2" s="70"/>
      <c r="E2" s="88"/>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row>
    <row r="3" spans="1:39" x14ac:dyDescent="0.45">
      <c r="A3" s="9"/>
      <c r="B3" s="9"/>
      <c r="C3" s="9"/>
      <c r="D3" s="223" t="s">
        <v>597</v>
      </c>
      <c r="E3" s="225" t="s">
        <v>598</v>
      </c>
      <c r="F3" s="227" t="s">
        <v>599</v>
      </c>
      <c r="G3" s="228"/>
      <c r="H3" s="228"/>
      <c r="I3" s="228"/>
      <c r="J3" s="228"/>
      <c r="K3" s="228"/>
      <c r="L3" s="228"/>
      <c r="M3" s="228"/>
      <c r="N3" s="228"/>
      <c r="O3" s="228"/>
      <c r="P3" s="228"/>
      <c r="Q3" s="228"/>
      <c r="R3" s="228"/>
      <c r="S3" s="228"/>
      <c r="T3" s="228"/>
      <c r="U3" s="228"/>
      <c r="V3" s="229"/>
      <c r="W3" s="227" t="s">
        <v>600</v>
      </c>
      <c r="X3" s="228"/>
      <c r="Y3" s="228"/>
      <c r="Z3" s="228"/>
      <c r="AA3" s="228"/>
      <c r="AB3" s="228"/>
      <c r="AC3" s="228"/>
      <c r="AD3" s="228"/>
      <c r="AE3" s="228"/>
      <c r="AF3" s="228"/>
      <c r="AG3" s="228"/>
      <c r="AH3" s="228"/>
      <c r="AI3" s="228"/>
      <c r="AJ3" s="228"/>
      <c r="AK3" s="228"/>
      <c r="AL3" s="228"/>
      <c r="AM3" s="229"/>
    </row>
    <row r="4" spans="1:39" ht="36.75" customHeight="1" x14ac:dyDescent="0.45">
      <c r="A4" s="64" t="s">
        <v>211</v>
      </c>
      <c r="B4" s="64" t="s">
        <v>212</v>
      </c>
      <c r="C4" s="64" t="s">
        <v>213</v>
      </c>
      <c r="D4" s="224"/>
      <c r="E4" s="226"/>
      <c r="F4" s="6" t="s">
        <v>601</v>
      </c>
      <c r="G4" s="6" t="s">
        <v>602</v>
      </c>
      <c r="H4" s="6" t="s">
        <v>603</v>
      </c>
      <c r="I4" s="6" t="s">
        <v>604</v>
      </c>
      <c r="J4" s="6" t="s">
        <v>605</v>
      </c>
      <c r="K4" s="6" t="s">
        <v>606</v>
      </c>
      <c r="L4" s="6" t="s">
        <v>607</v>
      </c>
      <c r="M4" s="6" t="s">
        <v>608</v>
      </c>
      <c r="N4" s="6" t="s">
        <v>609</v>
      </c>
      <c r="O4" s="6" t="s">
        <v>610</v>
      </c>
      <c r="P4" s="6" t="s">
        <v>611</v>
      </c>
      <c r="Q4" s="6" t="s">
        <v>612</v>
      </c>
      <c r="R4" s="6" t="s">
        <v>613</v>
      </c>
      <c r="S4" s="6" t="s">
        <v>614</v>
      </c>
      <c r="T4" s="6" t="s">
        <v>615</v>
      </c>
      <c r="U4" s="6" t="s">
        <v>616</v>
      </c>
      <c r="V4" s="6" t="s">
        <v>617</v>
      </c>
      <c r="W4" s="6" t="s">
        <v>601</v>
      </c>
      <c r="X4" s="6" t="s">
        <v>602</v>
      </c>
      <c r="Y4" s="6" t="s">
        <v>603</v>
      </c>
      <c r="Z4" s="6" t="s">
        <v>604</v>
      </c>
      <c r="AA4" s="6" t="s">
        <v>605</v>
      </c>
      <c r="AB4" s="6" t="s">
        <v>606</v>
      </c>
      <c r="AC4" s="6" t="s">
        <v>607</v>
      </c>
      <c r="AD4" s="6" t="s">
        <v>608</v>
      </c>
      <c r="AE4" s="6" t="s">
        <v>609</v>
      </c>
      <c r="AF4" s="6" t="s">
        <v>610</v>
      </c>
      <c r="AG4" s="6" t="s">
        <v>611</v>
      </c>
      <c r="AH4" s="6" t="s">
        <v>612</v>
      </c>
      <c r="AI4" s="6" t="s">
        <v>613</v>
      </c>
      <c r="AJ4" s="6" t="s">
        <v>614</v>
      </c>
      <c r="AK4" s="6" t="s">
        <v>615</v>
      </c>
      <c r="AL4" s="6" t="s">
        <v>616</v>
      </c>
      <c r="AM4" s="6" t="s">
        <v>617</v>
      </c>
    </row>
    <row r="5" spans="1:39" x14ac:dyDescent="0.45">
      <c r="A5" s="1" t="s">
        <v>618</v>
      </c>
      <c r="B5" s="1" t="s">
        <v>619</v>
      </c>
      <c r="C5" s="1" t="s">
        <v>620</v>
      </c>
      <c r="D5" s="13">
        <v>1</v>
      </c>
      <c r="E5" s="10">
        <v>4575.7529495263179</v>
      </c>
      <c r="F5" s="5">
        <v>25.761132205566867</v>
      </c>
      <c r="G5" s="5">
        <v>27.61985379157499</v>
      </c>
      <c r="H5" s="5">
        <v>28.381832268708692</v>
      </c>
      <c r="I5" s="5">
        <v>30.770065031288407</v>
      </c>
      <c r="J5" s="5">
        <v>32.620057654042569</v>
      </c>
      <c r="K5" s="5">
        <v>33.520987532940701</v>
      </c>
      <c r="L5" s="5">
        <v>37.398366289620085</v>
      </c>
      <c r="M5" s="5">
        <v>40.919177551674302</v>
      </c>
      <c r="N5" s="5">
        <v>48.34859571939559</v>
      </c>
      <c r="O5" s="5">
        <v>48.761398325923011</v>
      </c>
      <c r="P5" s="5">
        <v>41.552315454179137</v>
      </c>
      <c r="Q5" s="5">
        <v>38.084597994340641</v>
      </c>
      <c r="R5" s="5">
        <v>38.150161915067336</v>
      </c>
      <c r="S5" s="5">
        <v>47.15319811844919</v>
      </c>
      <c r="T5" s="5">
        <v>36.485081856428565</v>
      </c>
      <c r="U5" s="5">
        <v>29.711172375694048</v>
      </c>
      <c r="V5" s="5">
        <v>37.750895915105865</v>
      </c>
      <c r="W5" s="5">
        <v>24.490696051218446</v>
      </c>
      <c r="X5" s="5">
        <v>26.254895147105227</v>
      </c>
      <c r="Y5" s="5">
        <v>27.003170767875076</v>
      </c>
      <c r="Z5" s="5">
        <v>29.273892532626739</v>
      </c>
      <c r="AA5" s="5">
        <v>30.958208717432953</v>
      </c>
      <c r="AB5" s="5">
        <v>31.71126786267196</v>
      </c>
      <c r="AC5" s="5">
        <v>35.783738788554771</v>
      </c>
      <c r="AD5" s="5">
        <v>39.436995978518816</v>
      </c>
      <c r="AE5" s="5">
        <v>46.70336042841479</v>
      </c>
      <c r="AF5" s="5">
        <v>47.486178398643041</v>
      </c>
      <c r="AG5" s="5">
        <v>40.97784491155943</v>
      </c>
      <c r="AH5" s="5">
        <v>38.133467104711421</v>
      </c>
      <c r="AI5" s="5">
        <v>38.996169567992204</v>
      </c>
      <c r="AJ5" s="5">
        <v>50.132030078403602</v>
      </c>
      <c r="AK5" s="5">
        <v>41.40193544340206</v>
      </c>
      <c r="AL5" s="5">
        <v>36.87771933961718</v>
      </c>
      <c r="AM5" s="5">
        <v>68.462128881252255</v>
      </c>
    </row>
    <row r="6" spans="1:39" x14ac:dyDescent="0.45">
      <c r="A6" s="2" t="s">
        <v>217</v>
      </c>
      <c r="B6" s="2" t="s">
        <v>3</v>
      </c>
      <c r="C6" s="2" t="s">
        <v>621</v>
      </c>
      <c r="D6" s="4">
        <v>1.0471732121568664</v>
      </c>
      <c r="E6" s="11">
        <v>4791.6059141917303</v>
      </c>
      <c r="F6" s="72">
        <v>0.93068203161701157</v>
      </c>
      <c r="G6" s="72">
        <v>1.0287451517225452</v>
      </c>
      <c r="H6" s="72">
        <v>1.0880943575475606</v>
      </c>
      <c r="I6" s="72">
        <v>1.1844236369521297</v>
      </c>
      <c r="J6" s="72">
        <v>1.2058253932078675</v>
      </c>
      <c r="K6" s="72">
        <v>1.2168488935966493</v>
      </c>
      <c r="L6" s="72">
        <v>1.4005643947790329</v>
      </c>
      <c r="M6" s="72">
        <v>1.574255247417647</v>
      </c>
      <c r="N6" s="72">
        <v>1.8945217040494844</v>
      </c>
      <c r="O6" s="72">
        <v>1.8596544236501946</v>
      </c>
      <c r="P6" s="72">
        <v>1.6578297468861281</v>
      </c>
      <c r="Q6" s="72">
        <v>1.6520100950298997</v>
      </c>
      <c r="R6" s="72">
        <v>1.7581993379428689</v>
      </c>
      <c r="S6" s="72">
        <v>2.1624591711452759</v>
      </c>
      <c r="T6" s="72">
        <v>1.5652668215199506</v>
      </c>
      <c r="U6" s="72">
        <v>1.2744275364996402</v>
      </c>
      <c r="V6" s="72">
        <v>1.7714520564361111</v>
      </c>
      <c r="W6" s="8">
        <v>0.88591536881317534</v>
      </c>
      <c r="X6" s="8">
        <v>0.98323825167271017</v>
      </c>
      <c r="Y6" s="8">
        <v>1.044853509011316</v>
      </c>
      <c r="Z6" s="8">
        <v>1.1352240145586379</v>
      </c>
      <c r="AA6" s="8">
        <v>1.1690954369438309</v>
      </c>
      <c r="AB6" s="8">
        <v>1.2106956471067298</v>
      </c>
      <c r="AC6" s="8">
        <v>1.3969326164938338</v>
      </c>
      <c r="AD6" s="8">
        <v>1.5927261923978073</v>
      </c>
      <c r="AE6" s="8">
        <v>1.9181207666929285</v>
      </c>
      <c r="AF6" s="8">
        <v>1.9332260990838643</v>
      </c>
      <c r="AG6" s="8">
        <v>1.7938286774059391</v>
      </c>
      <c r="AH6" s="8">
        <v>1.7738943720780269</v>
      </c>
      <c r="AI6" s="8">
        <v>1.9096126253366197</v>
      </c>
      <c r="AJ6" s="8">
        <v>2.4786161782519969</v>
      </c>
      <c r="AK6" s="8">
        <v>1.9459794011890152</v>
      </c>
      <c r="AL6" s="8">
        <v>1.7532067720573961</v>
      </c>
      <c r="AM6" s="8">
        <v>3.2449640709061711</v>
      </c>
    </row>
    <row r="7" spans="1:39" x14ac:dyDescent="0.45">
      <c r="A7" s="3" t="s">
        <v>219</v>
      </c>
      <c r="B7" s="3" t="s">
        <v>3</v>
      </c>
      <c r="C7" s="3" t="s">
        <v>622</v>
      </c>
      <c r="D7" s="66">
        <v>1.09712534787084</v>
      </c>
      <c r="E7" s="69">
        <v>5020.1745465200838</v>
      </c>
      <c r="F7" s="71">
        <v>5.7475155618074425E-2</v>
      </c>
      <c r="G7" s="71">
        <v>6.7067346523047494E-2</v>
      </c>
      <c r="H7" s="71">
        <v>7.475804998084222E-2</v>
      </c>
      <c r="I7" s="71">
        <v>8.4048912672078549E-2</v>
      </c>
      <c r="J7" s="71">
        <v>7.2888521734774614E-2</v>
      </c>
      <c r="K7" s="71">
        <v>7.124870284406408E-2</v>
      </c>
      <c r="L7" s="71">
        <v>8.5479685809549316E-2</v>
      </c>
      <c r="M7" s="71">
        <v>0.10081175201548458</v>
      </c>
      <c r="N7" s="71">
        <v>0.1263836858626621</v>
      </c>
      <c r="O7" s="71">
        <v>0.12694498558393788</v>
      </c>
      <c r="P7" s="71">
        <v>0.1145860783440297</v>
      </c>
      <c r="Q7" s="71">
        <v>0.11357647483524534</v>
      </c>
      <c r="R7" s="71">
        <v>0.13022173178327168</v>
      </c>
      <c r="S7" s="71">
        <v>0.16668772375619664</v>
      </c>
      <c r="T7" s="71">
        <v>0.11813859589961571</v>
      </c>
      <c r="U7" s="71">
        <v>9.5998409590100503E-2</v>
      </c>
      <c r="V7" s="71">
        <v>0.13121418714702512</v>
      </c>
      <c r="W7" s="65">
        <v>5.589218983911378E-2</v>
      </c>
      <c r="X7" s="65">
        <v>6.4497265376998167E-2</v>
      </c>
      <c r="Y7" s="65">
        <v>7.0878912105705863E-2</v>
      </c>
      <c r="Z7" s="65">
        <v>7.6963355932895827E-2</v>
      </c>
      <c r="AA7" s="65">
        <v>7.2585279958465976E-2</v>
      </c>
      <c r="AB7" s="65">
        <v>7.3394753481378763E-2</v>
      </c>
      <c r="AC7" s="65">
        <v>8.6907356920268145E-2</v>
      </c>
      <c r="AD7" s="65">
        <v>0.10462419212290297</v>
      </c>
      <c r="AE7" s="65">
        <v>0.13198988923195704</v>
      </c>
      <c r="AF7" s="65">
        <v>0.13695566384428484</v>
      </c>
      <c r="AG7" s="65">
        <v>0.12812413617353252</v>
      </c>
      <c r="AH7" s="65">
        <v>0.1305513521032878</v>
      </c>
      <c r="AI7" s="65">
        <v>0.14856419574800669</v>
      </c>
      <c r="AJ7" s="65">
        <v>0.19423653312135578</v>
      </c>
      <c r="AK7" s="65">
        <v>0.15621895392865587</v>
      </c>
      <c r="AL7" s="65">
        <v>0.14258880204482502</v>
      </c>
      <c r="AM7" s="65">
        <v>0.270957168066365</v>
      </c>
    </row>
    <row r="8" spans="1:39" x14ac:dyDescent="0.45">
      <c r="A8" s="3" t="s">
        <v>219</v>
      </c>
      <c r="B8" s="3" t="s">
        <v>3</v>
      </c>
      <c r="C8" s="3" t="s">
        <v>623</v>
      </c>
      <c r="D8" s="66">
        <v>1.178288006242056</v>
      </c>
      <c r="E8" s="69">
        <v>5391.5548199535724</v>
      </c>
      <c r="F8" s="71">
        <v>3.2159797344842797E-3</v>
      </c>
      <c r="G8" s="71">
        <v>3.7874369102897537E-3</v>
      </c>
      <c r="H8" s="71">
        <v>4.2883973204476044E-3</v>
      </c>
      <c r="I8" s="71">
        <v>4.5884676724576726E-3</v>
      </c>
      <c r="J8" s="71">
        <v>4.0971259701780794E-3</v>
      </c>
      <c r="K8" s="71">
        <v>4.5676559844224232E-3</v>
      </c>
      <c r="L8" s="71">
        <v>4.8889865191203506E-3</v>
      </c>
      <c r="M8" s="71">
        <v>6.1314118351126152E-3</v>
      </c>
      <c r="N8" s="71">
        <v>7.5642936565479624E-3</v>
      </c>
      <c r="O8" s="71">
        <v>7.4542810562606247E-3</v>
      </c>
      <c r="P8" s="71">
        <v>7.1335564581759955E-3</v>
      </c>
      <c r="Q8" s="71">
        <v>8.1252160053075957E-3</v>
      </c>
      <c r="R8" s="71">
        <v>8.8466044051412202E-3</v>
      </c>
      <c r="S8" s="71">
        <v>1.1411336002013876E-2</v>
      </c>
      <c r="T8" s="71">
        <v>7.5241384700601667E-3</v>
      </c>
      <c r="U8" s="71">
        <v>7.0032638710874201E-3</v>
      </c>
      <c r="V8" s="71">
        <v>1.1811848128892358E-2</v>
      </c>
      <c r="W8" s="65">
        <v>2.9518128552011619E-3</v>
      </c>
      <c r="X8" s="65">
        <v>3.4135298561143823E-3</v>
      </c>
      <c r="Y8" s="65">
        <v>4.0763558403581054E-3</v>
      </c>
      <c r="Z8" s="65">
        <v>4.5479841848330834E-3</v>
      </c>
      <c r="AA8" s="65">
        <v>3.2322933101073363E-3</v>
      </c>
      <c r="AB8" s="65">
        <v>3.2928938042251026E-3</v>
      </c>
      <c r="AC8" s="65">
        <v>4.2068052125806416E-3</v>
      </c>
      <c r="AD8" s="65">
        <v>5.4013369134233765E-3</v>
      </c>
      <c r="AE8" s="65">
        <v>6.4253771251590649E-3</v>
      </c>
      <c r="AF8" s="65">
        <v>6.8765601128939194E-3</v>
      </c>
      <c r="AG8" s="65">
        <v>6.8981631362350273E-3</v>
      </c>
      <c r="AH8" s="65">
        <v>7.7109317536658787E-3</v>
      </c>
      <c r="AI8" s="65">
        <v>9.5191591565472224E-3</v>
      </c>
      <c r="AJ8" s="65">
        <v>1.1747076989169887E-2</v>
      </c>
      <c r="AK8" s="65">
        <v>9.9401926080767058E-3</v>
      </c>
      <c r="AL8" s="65">
        <v>1.0833718793822587E-2</v>
      </c>
      <c r="AM8" s="65">
        <v>2.098580834758652E-2</v>
      </c>
    </row>
    <row r="9" spans="1:39" x14ac:dyDescent="0.45">
      <c r="A9" s="3" t="s">
        <v>219</v>
      </c>
      <c r="B9" s="3" t="s">
        <v>3</v>
      </c>
      <c r="C9" s="3" t="s">
        <v>624</v>
      </c>
      <c r="D9" s="66">
        <v>1.1549051405134121</v>
      </c>
      <c r="E9" s="69">
        <v>5284.5606031273519</v>
      </c>
      <c r="F9" s="71">
        <v>5.1707906006348003E-3</v>
      </c>
      <c r="G9" s="71">
        <v>6.1110652935202356E-3</v>
      </c>
      <c r="H9" s="71">
        <v>6.4510482628475346E-3</v>
      </c>
      <c r="I9" s="71">
        <v>8.3015626650846368E-3</v>
      </c>
      <c r="J9" s="71">
        <v>6.5307780487368601E-3</v>
      </c>
      <c r="K9" s="71">
        <v>7.4409888780902749E-3</v>
      </c>
      <c r="L9" s="71">
        <v>8.6813530401410304E-3</v>
      </c>
      <c r="M9" s="71">
        <v>9.8014918324717624E-3</v>
      </c>
      <c r="N9" s="71">
        <v>1.1711959119628105E-2</v>
      </c>
      <c r="O9" s="71">
        <v>1.0861894954993631E-2</v>
      </c>
      <c r="P9" s="71">
        <v>1.0771802895154734E-2</v>
      </c>
      <c r="Q9" s="71">
        <v>1.2032108274653135E-2</v>
      </c>
      <c r="R9" s="71">
        <v>1.364242481978571E-2</v>
      </c>
      <c r="S9" s="71">
        <v>1.6662793981329659E-2</v>
      </c>
      <c r="T9" s="71">
        <v>1.1452170551186422E-2</v>
      </c>
      <c r="U9" s="71">
        <v>1.0172037843510199E-2</v>
      </c>
      <c r="V9" s="71">
        <v>1.7503728938231267E-2</v>
      </c>
      <c r="W9" s="65">
        <v>5.0250714924484716E-3</v>
      </c>
      <c r="X9" s="65">
        <v>5.8872516334665228E-3</v>
      </c>
      <c r="Y9" s="65">
        <v>6.3588189882050044E-3</v>
      </c>
      <c r="Z9" s="65">
        <v>6.8086832782867784E-3</v>
      </c>
      <c r="AA9" s="65">
        <v>5.3958061656194239E-3</v>
      </c>
      <c r="AB9" s="65">
        <v>5.884970409386724E-3</v>
      </c>
      <c r="AC9" s="65">
        <v>7.4685509201912062E-3</v>
      </c>
      <c r="AD9" s="65">
        <v>9.0016261542656927E-3</v>
      </c>
      <c r="AE9" s="65">
        <v>1.0213430579141631E-2</v>
      </c>
      <c r="AF9" s="65">
        <v>9.6849244968720515E-3</v>
      </c>
      <c r="AG9" s="65">
        <v>1.1204754021518604E-2</v>
      </c>
      <c r="AH9" s="65">
        <v>1.1836909868305625E-2</v>
      </c>
      <c r="AI9" s="65">
        <v>1.3611646559377548E-2</v>
      </c>
      <c r="AJ9" s="65">
        <v>1.874869267489792E-2</v>
      </c>
      <c r="AK9" s="65">
        <v>1.4196104572652741E-2</v>
      </c>
      <c r="AL9" s="65">
        <v>1.44267800475787E-2</v>
      </c>
      <c r="AM9" s="65">
        <v>3.2415978137785358E-2</v>
      </c>
    </row>
    <row r="10" spans="1:39" x14ac:dyDescent="0.45">
      <c r="A10" s="3" t="s">
        <v>219</v>
      </c>
      <c r="B10" s="3" t="s">
        <v>3</v>
      </c>
      <c r="C10" s="3" t="s">
        <v>625</v>
      </c>
      <c r="D10" s="66">
        <v>0.98899621728386067</v>
      </c>
      <c r="E10" s="69">
        <v>4525.4023583069966</v>
      </c>
      <c r="F10" s="71">
        <v>0.44376038943894391</v>
      </c>
      <c r="G10" s="71">
        <v>0.47206033663366337</v>
      </c>
      <c r="H10" s="71">
        <v>0.48691041584158418</v>
      </c>
      <c r="I10" s="71">
        <v>0.52874053465346538</v>
      </c>
      <c r="J10" s="71">
        <v>0.58950039603960391</v>
      </c>
      <c r="K10" s="71">
        <v>0.59293046864686472</v>
      </c>
      <c r="L10" s="71">
        <v>0.68665044224422445</v>
      </c>
      <c r="M10" s="71">
        <v>0.75588046204620463</v>
      </c>
      <c r="N10" s="71">
        <v>0.887800699669967</v>
      </c>
      <c r="O10" s="71">
        <v>0.88065066006600656</v>
      </c>
      <c r="P10" s="71">
        <v>0.75957073267326736</v>
      </c>
      <c r="Q10" s="71">
        <v>0.71787072607260727</v>
      </c>
      <c r="R10" s="71">
        <v>0.74251069966996697</v>
      </c>
      <c r="S10" s="71">
        <v>0.89186072607260725</v>
      </c>
      <c r="T10" s="71">
        <v>0.63735073267326736</v>
      </c>
      <c r="U10" s="71">
        <v>0.48281056105610559</v>
      </c>
      <c r="V10" s="71">
        <v>0.62860101650165012</v>
      </c>
      <c r="W10" s="65">
        <v>0.41828027777777782</v>
      </c>
      <c r="X10" s="65">
        <v>0.45383032608695656</v>
      </c>
      <c r="Y10" s="65">
        <v>0.46944033816425124</v>
      </c>
      <c r="Z10" s="65">
        <v>0.51371044082125605</v>
      </c>
      <c r="AA10" s="65">
        <v>0.60329031400966182</v>
      </c>
      <c r="AB10" s="65">
        <v>0.63679040458937197</v>
      </c>
      <c r="AC10" s="65">
        <v>0.71754041666666668</v>
      </c>
      <c r="AD10" s="65">
        <v>0.79367043478260868</v>
      </c>
      <c r="AE10" s="65">
        <v>0.93474060386473434</v>
      </c>
      <c r="AF10" s="65">
        <v>0.93723058574879226</v>
      </c>
      <c r="AG10" s="65">
        <v>0.84139050724637676</v>
      </c>
      <c r="AH10" s="65">
        <v>0.79353054951690827</v>
      </c>
      <c r="AI10" s="65">
        <v>0.81331068840579712</v>
      </c>
      <c r="AJ10" s="65">
        <v>1.0218707729468599</v>
      </c>
      <c r="AK10" s="65">
        <v>0.77488070652173924</v>
      </c>
      <c r="AL10" s="65">
        <v>0.65376082729468599</v>
      </c>
      <c r="AM10" s="65">
        <v>1.1830418055555554</v>
      </c>
    </row>
    <row r="11" spans="1:39" x14ac:dyDescent="0.45">
      <c r="A11" s="3" t="s">
        <v>219</v>
      </c>
      <c r="B11" s="3" t="s">
        <v>3</v>
      </c>
      <c r="C11" s="3" t="s">
        <v>626</v>
      </c>
      <c r="D11" s="66">
        <v>1.1371713572210351</v>
      </c>
      <c r="E11" s="69">
        <v>5203.4151919209971</v>
      </c>
      <c r="F11" s="71">
        <v>3.0339680572820531E-2</v>
      </c>
      <c r="G11" s="71">
        <v>3.6693342752067176E-2</v>
      </c>
      <c r="H11" s="71">
        <v>3.8114395198349284E-2</v>
      </c>
      <c r="I11" s="71">
        <v>4.5276044667943716E-2</v>
      </c>
      <c r="J11" s="71">
        <v>4.4352180399199179E-2</v>
      </c>
      <c r="K11" s="71">
        <v>4.2353961996697234E-2</v>
      </c>
      <c r="L11" s="71">
        <v>4.6978948865004914E-2</v>
      </c>
      <c r="M11" s="71">
        <v>5.3583883927835259E-2</v>
      </c>
      <c r="N11" s="71">
        <v>6.854080274408228E-2</v>
      </c>
      <c r="O11" s="71">
        <v>6.9118949923299824E-2</v>
      </c>
      <c r="P11" s="71">
        <v>6.5361055503841511E-2</v>
      </c>
      <c r="Q11" s="71">
        <v>6.3795129375271917E-2</v>
      </c>
      <c r="R11" s="71">
        <v>7.2525275553512472E-2</v>
      </c>
      <c r="S11" s="71">
        <v>9.6399313020940847E-2</v>
      </c>
      <c r="T11" s="71">
        <v>7.1340514956247297E-2</v>
      </c>
      <c r="U11" s="71">
        <v>6.0155722202148057E-2</v>
      </c>
      <c r="V11" s="71">
        <v>8.7160798340738546E-2</v>
      </c>
      <c r="W11" s="65">
        <v>2.9394902568993752E-2</v>
      </c>
      <c r="X11" s="65">
        <v>3.3354683934043741E-2</v>
      </c>
      <c r="Y11" s="65">
        <v>3.7357150900461454E-2</v>
      </c>
      <c r="Z11" s="65">
        <v>4.1592694740533273E-2</v>
      </c>
      <c r="AA11" s="65">
        <v>4.2335756195778868E-2</v>
      </c>
      <c r="AB11" s="65">
        <v>3.8662468277237794E-2</v>
      </c>
      <c r="AC11" s="65">
        <v>4.3904105802013385E-2</v>
      </c>
      <c r="AD11" s="65">
        <v>5.1275860235535702E-2</v>
      </c>
      <c r="AE11" s="65">
        <v>6.810735293263355E-2</v>
      </c>
      <c r="AF11" s="65">
        <v>6.9798911441679864E-2</v>
      </c>
      <c r="AG11" s="65">
        <v>6.7510970993840042E-2</v>
      </c>
      <c r="AH11" s="65">
        <v>6.9149274526075791E-2</v>
      </c>
      <c r="AI11" s="65">
        <v>7.8777088165448456E-2</v>
      </c>
      <c r="AJ11" s="65">
        <v>0.11161050376023904</v>
      </c>
      <c r="AK11" s="65">
        <v>9.2735827780218036E-2</v>
      </c>
      <c r="AL11" s="65">
        <v>8.8837736449593724E-2</v>
      </c>
      <c r="AM11" s="65">
        <v>0.17355471129567354</v>
      </c>
    </row>
    <row r="12" spans="1:39" x14ac:dyDescent="0.45">
      <c r="A12" s="3" t="s">
        <v>219</v>
      </c>
      <c r="B12" s="3" t="s">
        <v>3</v>
      </c>
      <c r="C12" s="3" t="s">
        <v>627</v>
      </c>
      <c r="D12" s="66">
        <v>1.1510455719650514</v>
      </c>
      <c r="E12" s="69">
        <v>5266.9001709582917</v>
      </c>
      <c r="F12" s="71">
        <v>2.1655102295017315E-2</v>
      </c>
      <c r="G12" s="71">
        <v>2.6608414660826217E-2</v>
      </c>
      <c r="H12" s="71">
        <v>2.9399409112444232E-2</v>
      </c>
      <c r="I12" s="71">
        <v>3.4574007661670486E-2</v>
      </c>
      <c r="J12" s="71">
        <v>3.1452139618024941E-2</v>
      </c>
      <c r="K12" s="71">
        <v>3.0104579856684736E-2</v>
      </c>
      <c r="L12" s="71">
        <v>3.3765247853565848E-2</v>
      </c>
      <c r="M12" s="71">
        <v>3.9110008918789588E-2</v>
      </c>
      <c r="N12" s="71">
        <v>5.059615086007236E-2</v>
      </c>
      <c r="O12" s="71">
        <v>4.9927585253445393E-2</v>
      </c>
      <c r="P12" s="71">
        <v>4.8609584614354724E-2</v>
      </c>
      <c r="Q12" s="71">
        <v>5.4874445708798909E-2</v>
      </c>
      <c r="R12" s="71">
        <v>5.9660158597288279E-2</v>
      </c>
      <c r="S12" s="71">
        <v>7.3491704936169383E-2</v>
      </c>
      <c r="T12" s="71">
        <v>5.3934997399985779E-2</v>
      </c>
      <c r="U12" s="71">
        <v>4.756381638483239E-2</v>
      </c>
      <c r="V12" s="71">
        <v>7.3762646268029392E-2</v>
      </c>
      <c r="W12" s="65">
        <v>2.1868206085173265E-2</v>
      </c>
      <c r="X12" s="65">
        <v>2.5351199120105444E-2</v>
      </c>
      <c r="Y12" s="65">
        <v>2.857395268581038E-2</v>
      </c>
      <c r="Z12" s="65">
        <v>3.2009954437043409E-2</v>
      </c>
      <c r="AA12" s="65">
        <v>2.8954856635198221E-2</v>
      </c>
      <c r="AB12" s="65">
        <v>2.7594650901635927E-2</v>
      </c>
      <c r="AC12" s="65">
        <v>3.1918314140847455E-2</v>
      </c>
      <c r="AD12" s="65">
        <v>3.7108465859673707E-2</v>
      </c>
      <c r="AE12" s="65">
        <v>4.8330922174896887E-2</v>
      </c>
      <c r="AF12" s="65">
        <v>5.1349189335302137E-2</v>
      </c>
      <c r="AG12" s="65">
        <v>5.2458785201402937E-2</v>
      </c>
      <c r="AH12" s="65">
        <v>5.7187703819179495E-2</v>
      </c>
      <c r="AI12" s="65">
        <v>6.1955156729323842E-2</v>
      </c>
      <c r="AJ12" s="65">
        <v>8.2374245560109291E-2</v>
      </c>
      <c r="AK12" s="65">
        <v>6.7882728311702584E-2</v>
      </c>
      <c r="AL12" s="65">
        <v>6.7968074984080626E-2</v>
      </c>
      <c r="AM12" s="65">
        <v>0.13342359401851439</v>
      </c>
    </row>
    <row r="13" spans="1:39" x14ac:dyDescent="0.45">
      <c r="A13" s="3" t="s">
        <v>219</v>
      </c>
      <c r="B13" s="3" t="s">
        <v>3</v>
      </c>
      <c r="C13" s="3" t="s">
        <v>628</v>
      </c>
      <c r="D13" s="66">
        <v>1.1700687261022757</v>
      </c>
      <c r="E13" s="69">
        <v>5353.9454246109899</v>
      </c>
      <c r="F13" s="71">
        <v>1.3720652434048431E-2</v>
      </c>
      <c r="G13" s="71">
        <v>1.6633277350082278E-2</v>
      </c>
      <c r="H13" s="71">
        <v>1.982605411373279E-2</v>
      </c>
      <c r="I13" s="71">
        <v>2.3259596792133255E-2</v>
      </c>
      <c r="J13" s="71">
        <v>2.0886774047939306E-2</v>
      </c>
      <c r="K13" s="71">
        <v>1.8785296057936003E-2</v>
      </c>
      <c r="L13" s="71">
        <v>2.1327145558770712E-2</v>
      </c>
      <c r="M13" s="71">
        <v>2.5049750197054913E-2</v>
      </c>
      <c r="N13" s="71">
        <v>3.1705715941631962E-2</v>
      </c>
      <c r="O13" s="71">
        <v>3.2957449832281244E-2</v>
      </c>
      <c r="P13" s="71">
        <v>3.074512708774731E-2</v>
      </c>
      <c r="Q13" s="71">
        <v>3.4249508731774521E-2</v>
      </c>
      <c r="R13" s="71">
        <v>3.6032052707430998E-2</v>
      </c>
      <c r="S13" s="71">
        <v>4.8682866390665804E-2</v>
      </c>
      <c r="T13" s="71">
        <v>3.7271968264938976E-2</v>
      </c>
      <c r="U13" s="71">
        <v>3.339029891258892E-2</v>
      </c>
      <c r="V13" s="71">
        <v>4.9506465579242556E-2</v>
      </c>
      <c r="W13" s="65">
        <v>1.3883827699652204E-2</v>
      </c>
      <c r="X13" s="65">
        <v>1.5856825702297975E-2</v>
      </c>
      <c r="Y13" s="65">
        <v>1.7188797846364533E-2</v>
      </c>
      <c r="Z13" s="65">
        <v>2.219558742985973E-2</v>
      </c>
      <c r="AA13" s="65">
        <v>1.8219311752165828E-2</v>
      </c>
      <c r="AB13" s="65">
        <v>1.7507568654313712E-2</v>
      </c>
      <c r="AC13" s="65">
        <v>2.0119739314404528E-2</v>
      </c>
      <c r="AD13" s="65">
        <v>2.4074995227487867E-2</v>
      </c>
      <c r="AE13" s="65">
        <v>3.2236148276959864E-2</v>
      </c>
      <c r="AF13" s="65">
        <v>3.2415259060942683E-2</v>
      </c>
      <c r="AG13" s="65">
        <v>3.3417928570519013E-2</v>
      </c>
      <c r="AH13" s="65">
        <v>3.5623500781881992E-2</v>
      </c>
      <c r="AI13" s="65">
        <v>3.9989901771212047E-2</v>
      </c>
      <c r="AJ13" s="65">
        <v>5.6708756746578722E-2</v>
      </c>
      <c r="AK13" s="65">
        <v>4.7181643164698091E-2</v>
      </c>
      <c r="AL13" s="65">
        <v>4.7352008668386132E-2</v>
      </c>
      <c r="AM13" s="65">
        <v>9.0418199332275059E-2</v>
      </c>
    </row>
    <row r="14" spans="1:39" x14ac:dyDescent="0.45">
      <c r="A14" s="3" t="s">
        <v>219</v>
      </c>
      <c r="B14" s="3" t="s">
        <v>3</v>
      </c>
      <c r="C14" s="3" t="s">
        <v>629</v>
      </c>
      <c r="D14" s="66">
        <v>1.2115589583302868</v>
      </c>
      <c r="E14" s="69">
        <v>5543.7944771048433</v>
      </c>
      <c r="F14" s="71">
        <v>4.0836737899150122E-3</v>
      </c>
      <c r="G14" s="71">
        <v>4.8763135659364203E-3</v>
      </c>
      <c r="H14" s="71">
        <v>5.0173819074752213E-3</v>
      </c>
      <c r="I14" s="71">
        <v>6.8085899011681569E-3</v>
      </c>
      <c r="J14" s="71">
        <v>6.2571669851589082E-3</v>
      </c>
      <c r="K14" s="71">
        <v>5.3553251642161487E-3</v>
      </c>
      <c r="L14" s="71">
        <v>5.8280978370689367E-3</v>
      </c>
      <c r="M14" s="71">
        <v>7.4293604888360718E-3</v>
      </c>
      <c r="N14" s="71">
        <v>8.6908734906915378E-3</v>
      </c>
      <c r="O14" s="71">
        <v>9.2215827417097638E-3</v>
      </c>
      <c r="P14" s="71">
        <v>9.4512943661705599E-3</v>
      </c>
      <c r="Q14" s="71">
        <v>1.0615165536874541E-2</v>
      </c>
      <c r="R14" s="71">
        <v>1.1215912723552816E-2</v>
      </c>
      <c r="S14" s="71">
        <v>1.472162872205649E-2</v>
      </c>
      <c r="T14" s="71">
        <v>1.1204951663913209E-2</v>
      </c>
      <c r="U14" s="71">
        <v>1.1116032160398838E-2</v>
      </c>
      <c r="V14" s="71">
        <v>1.7376648954857372E-2</v>
      </c>
      <c r="W14" s="65">
        <v>4.5130374293015424E-3</v>
      </c>
      <c r="X14" s="65">
        <v>4.1631734374895932E-3</v>
      </c>
      <c r="Y14" s="65">
        <v>5.1737345934381781E-3</v>
      </c>
      <c r="Z14" s="65">
        <v>6.0939513546308804E-3</v>
      </c>
      <c r="AA14" s="65">
        <v>4.8826872184889779E-3</v>
      </c>
      <c r="AB14" s="65">
        <v>4.6322199887199817E-3</v>
      </c>
      <c r="AC14" s="65">
        <v>5.3535652507848679E-3</v>
      </c>
      <c r="AD14" s="65">
        <v>6.8542535089107515E-3</v>
      </c>
      <c r="AE14" s="65">
        <v>8.3751306329869647E-3</v>
      </c>
      <c r="AF14" s="65">
        <v>1.0127451746537237E-2</v>
      </c>
      <c r="AG14" s="65">
        <v>9.6163678354098826E-3</v>
      </c>
      <c r="AH14" s="65">
        <v>9.8658882328422643E-3</v>
      </c>
      <c r="AI14" s="65">
        <v>1.2429607033610316E-2</v>
      </c>
      <c r="AJ14" s="65">
        <v>1.6422807831040935E-2</v>
      </c>
      <c r="AK14" s="65">
        <v>1.5001104468215769E-2</v>
      </c>
      <c r="AL14" s="65">
        <v>1.4740797940164297E-2</v>
      </c>
      <c r="AM14" s="65">
        <v>2.9984221497427556E-2</v>
      </c>
    </row>
    <row r="15" spans="1:39" x14ac:dyDescent="0.45">
      <c r="A15" s="3" t="s">
        <v>219</v>
      </c>
      <c r="B15" s="3" t="s">
        <v>3</v>
      </c>
      <c r="C15" s="3" t="s">
        <v>630</v>
      </c>
      <c r="D15" s="66">
        <v>1.122327122484776</v>
      </c>
      <c r="E15" s="69">
        <v>5135.4916410430988</v>
      </c>
      <c r="F15" s="71">
        <v>2.9222443181818179E-2</v>
      </c>
      <c r="G15" s="71">
        <v>3.2572613636363636E-2</v>
      </c>
      <c r="H15" s="71">
        <v>3.6773068181818178E-2</v>
      </c>
      <c r="I15" s="71">
        <v>4.1742556818181821E-2</v>
      </c>
      <c r="J15" s="71">
        <v>4.3712670454545452E-2</v>
      </c>
      <c r="K15" s="71">
        <v>4.0312443181818182E-2</v>
      </c>
      <c r="L15" s="71">
        <v>4.1363011363636362E-2</v>
      </c>
      <c r="M15" s="71">
        <v>4.7403068181818178E-2</v>
      </c>
      <c r="N15" s="71">
        <v>6.3865397727272732E-2</v>
      </c>
      <c r="O15" s="71">
        <v>6.0014204545454551E-2</v>
      </c>
      <c r="P15" s="71">
        <v>5.2054943181818178E-2</v>
      </c>
      <c r="Q15" s="71">
        <v>5.201471590909091E-2</v>
      </c>
      <c r="R15" s="71">
        <v>5.9885000000000001E-2</v>
      </c>
      <c r="S15" s="71">
        <v>8.3445965909090924E-2</v>
      </c>
      <c r="T15" s="71">
        <v>6.3736136363636356E-2</v>
      </c>
      <c r="U15" s="71">
        <v>5.7734261363636359E-2</v>
      </c>
      <c r="V15" s="71">
        <v>7.3907500000000001E-2</v>
      </c>
      <c r="W15" s="65">
        <v>2.7176961740435109E-2</v>
      </c>
      <c r="X15" s="65">
        <v>3.1537614403600901E-2</v>
      </c>
      <c r="Y15" s="65">
        <v>3.4940877719429858E-2</v>
      </c>
      <c r="Z15" s="65">
        <v>3.7659572393098271E-2</v>
      </c>
      <c r="AA15" s="65">
        <v>3.4968919729932484E-2</v>
      </c>
      <c r="AB15" s="65">
        <v>3.3780007501875473E-2</v>
      </c>
      <c r="AC15" s="65">
        <v>3.8571312828207048E-2</v>
      </c>
      <c r="AD15" s="65">
        <v>4.6871312828207057E-2</v>
      </c>
      <c r="AE15" s="65">
        <v>5.9455446361590392E-2</v>
      </c>
      <c r="AF15" s="65">
        <v>6.166435858964741E-2</v>
      </c>
      <c r="AG15" s="65">
        <v>5.6106316579144784E-2</v>
      </c>
      <c r="AH15" s="65">
        <v>5.580914478619655E-2</v>
      </c>
      <c r="AI15" s="65">
        <v>6.4170015003750941E-2</v>
      </c>
      <c r="AJ15" s="65">
        <v>9.599132783195799E-2</v>
      </c>
      <c r="AK15" s="65">
        <v>8.1953495873968496E-2</v>
      </c>
      <c r="AL15" s="65">
        <v>7.6620450112528132E-2</v>
      </c>
      <c r="AM15" s="65">
        <v>0.13446286571642913</v>
      </c>
    </row>
    <row r="16" spans="1:39" x14ac:dyDescent="0.45">
      <c r="A16" s="3" t="s">
        <v>219</v>
      </c>
      <c r="B16" s="3" t="s">
        <v>3</v>
      </c>
      <c r="C16" s="3" t="s">
        <v>631</v>
      </c>
      <c r="D16" s="66">
        <v>1.033588704369051</v>
      </c>
      <c r="E16" s="69">
        <v>4729.4465626137708</v>
      </c>
      <c r="F16" s="71">
        <v>4.1282150110375275E-2</v>
      </c>
      <c r="G16" s="71">
        <v>4.3985258278145693E-2</v>
      </c>
      <c r="H16" s="71">
        <v>4.6003139072847678E-2</v>
      </c>
      <c r="I16" s="71">
        <v>4.8531867549668879E-2</v>
      </c>
      <c r="J16" s="71">
        <v>4.5812150110375281E-2</v>
      </c>
      <c r="K16" s="71">
        <v>5.1175399558498896E-2</v>
      </c>
      <c r="L16" s="71">
        <v>5.842469315673289E-2</v>
      </c>
      <c r="M16" s="71">
        <v>6.6125399558498887E-2</v>
      </c>
      <c r="N16" s="71">
        <v>7.9091898454746137E-2</v>
      </c>
      <c r="O16" s="71">
        <v>7.3747518763796913E-2</v>
      </c>
      <c r="P16" s="71">
        <v>6.4766953642384106E-2</v>
      </c>
      <c r="Q16" s="71">
        <v>6.3081757174392933E-2</v>
      </c>
      <c r="R16" s="71">
        <v>7.4047549668874169E-2</v>
      </c>
      <c r="S16" s="71">
        <v>9.0458821192052979E-2</v>
      </c>
      <c r="T16" s="71">
        <v>6.5441757174392934E-2</v>
      </c>
      <c r="U16" s="71">
        <v>5.1338790286975716E-2</v>
      </c>
      <c r="V16" s="71">
        <v>6.4464896247240611E-2</v>
      </c>
      <c r="W16" s="65">
        <v>3.7302227407721683E-2</v>
      </c>
      <c r="X16" s="65">
        <v>4.3332880780653379E-2</v>
      </c>
      <c r="Y16" s="65">
        <v>4.4252672889266015E-2</v>
      </c>
      <c r="Z16" s="65">
        <v>4.5672197708952054E-2</v>
      </c>
      <c r="AA16" s="65">
        <v>4.1422078913873575E-2</v>
      </c>
      <c r="AB16" s="65">
        <v>4.4312316504030551E-2</v>
      </c>
      <c r="AC16" s="65">
        <v>5.3683266864658463E-2</v>
      </c>
      <c r="AD16" s="65">
        <v>6.2603296563428085E-2</v>
      </c>
      <c r="AE16" s="65">
        <v>7.5663445057276194E-2</v>
      </c>
      <c r="AF16" s="65">
        <v>7.1883534153585074E-2</v>
      </c>
      <c r="AG16" s="65">
        <v>6.5313979635129402E-2</v>
      </c>
      <c r="AH16" s="65">
        <v>6.5474217225286388E-2</v>
      </c>
      <c r="AI16" s="65">
        <v>7.4774811200678831E-2</v>
      </c>
      <c r="AJ16" s="65">
        <v>0.10045605854900297</v>
      </c>
      <c r="AK16" s="65">
        <v>7.435531607976241E-2</v>
      </c>
      <c r="AL16" s="65">
        <v>6.6045613067458639E-2</v>
      </c>
      <c r="AM16" s="65">
        <v>0.11460208739923632</v>
      </c>
    </row>
    <row r="17" spans="1:39" x14ac:dyDescent="0.45">
      <c r="A17" s="3" t="s">
        <v>219</v>
      </c>
      <c r="B17" s="3" t="s">
        <v>3</v>
      </c>
      <c r="C17" s="3" t="s">
        <v>632</v>
      </c>
      <c r="D17" s="66">
        <v>1.0879739103243331</v>
      </c>
      <c r="E17" s="69">
        <v>4978.2998291742488</v>
      </c>
      <c r="F17" s="71">
        <v>1.2211210964152629E-2</v>
      </c>
      <c r="G17" s="71">
        <v>1.3763902773602822E-2</v>
      </c>
      <c r="H17" s="71">
        <v>1.4315516877561637E-2</v>
      </c>
      <c r="I17" s="71">
        <v>1.5493327941674658E-2</v>
      </c>
      <c r="J17" s="71">
        <v>1.3774693063130122E-2</v>
      </c>
      <c r="K17" s="71">
        <v>1.376369842138914E-2</v>
      </c>
      <c r="L17" s="71">
        <v>1.7867482244504566E-2</v>
      </c>
      <c r="M17" s="71">
        <v>2.1428515110958425E-2</v>
      </c>
      <c r="N17" s="71">
        <v>2.4061775346759996E-2</v>
      </c>
      <c r="O17" s="71">
        <v>2.3423018971004329E-2</v>
      </c>
      <c r="P17" s="71">
        <v>2.1088923815385789E-2</v>
      </c>
      <c r="Q17" s="71">
        <v>2.2841689080221203E-2</v>
      </c>
      <c r="R17" s="71">
        <v>2.4596740444119986E-2</v>
      </c>
      <c r="S17" s="71">
        <v>2.9410046807231503E-2</v>
      </c>
      <c r="T17" s="71">
        <v>2.0099011578944857E-2</v>
      </c>
      <c r="U17" s="71">
        <v>1.7856618290844201E-2</v>
      </c>
      <c r="V17" s="71">
        <v>2.732382826851415E-2</v>
      </c>
      <c r="W17" s="65">
        <v>1.1650486215823293E-2</v>
      </c>
      <c r="X17" s="65">
        <v>1.2911488264128714E-2</v>
      </c>
      <c r="Y17" s="65">
        <v>1.3531125676238034E-2</v>
      </c>
      <c r="Z17" s="65">
        <v>1.396211618593641E-2</v>
      </c>
      <c r="AA17" s="65">
        <v>1.1149134766606675E-2</v>
      </c>
      <c r="AB17" s="65">
        <v>1.1689349352270702E-2</v>
      </c>
      <c r="AC17" s="65">
        <v>1.4892537115402284E-2</v>
      </c>
      <c r="AD17" s="65">
        <v>1.7793645956623486E-2</v>
      </c>
      <c r="AE17" s="65">
        <v>2.1346501451108193E-2</v>
      </c>
      <c r="AF17" s="65">
        <v>2.096736044230426E-2</v>
      </c>
      <c r="AG17" s="65">
        <v>2.1288128124476439E-2</v>
      </c>
      <c r="AH17" s="65">
        <v>2.1351648804794874E-2</v>
      </c>
      <c r="AI17" s="65">
        <v>2.550638511925029E-2</v>
      </c>
      <c r="AJ17" s="65">
        <v>3.1599170733552756E-2</v>
      </c>
      <c r="AK17" s="65">
        <v>2.496194545778815E-2</v>
      </c>
      <c r="AL17" s="65">
        <v>2.3822354848646983E-2</v>
      </c>
      <c r="AM17" s="65">
        <v>4.7966621485048454E-2</v>
      </c>
    </row>
    <row r="18" spans="1:39" x14ac:dyDescent="0.45">
      <c r="A18" s="3" t="s">
        <v>219</v>
      </c>
      <c r="B18" s="3" t="s">
        <v>3</v>
      </c>
      <c r="C18" s="3" t="s">
        <v>633</v>
      </c>
      <c r="D18" s="66">
        <v>1.0825300058190228</v>
      </c>
      <c r="E18" s="69">
        <v>4953.3898670771359</v>
      </c>
      <c r="F18" s="71">
        <v>6.7255954762920844E-2</v>
      </c>
      <c r="G18" s="71">
        <v>7.5618468866043884E-2</v>
      </c>
      <c r="H18" s="71">
        <v>8.1420033561886887E-2</v>
      </c>
      <c r="I18" s="71">
        <v>8.6070725152960548E-2</v>
      </c>
      <c r="J18" s="71">
        <v>7.770566337027815E-2</v>
      </c>
      <c r="K18" s="71">
        <v>7.9534791008755004E-2</v>
      </c>
      <c r="L18" s="71">
        <v>9.4889143044364285E-2</v>
      </c>
      <c r="M18" s="71">
        <v>0.11153390792932918</v>
      </c>
      <c r="N18" s="71">
        <v>0.13521829325119469</v>
      </c>
      <c r="O18" s="71">
        <v>0.12989877679668196</v>
      </c>
      <c r="P18" s="71">
        <v>0.11443669308922141</v>
      </c>
      <c r="Q18" s="71">
        <v>0.11496780880097562</v>
      </c>
      <c r="R18" s="71">
        <v>0.13123093814252929</v>
      </c>
      <c r="S18" s="71">
        <v>0.16356605473551694</v>
      </c>
      <c r="T18" s="71">
        <v>0.12510656711852836</v>
      </c>
      <c r="U18" s="71">
        <v>0.10248507752383262</v>
      </c>
      <c r="V18" s="71">
        <v>0.14632110284498026</v>
      </c>
      <c r="W18" s="65">
        <v>6.5183986463094493E-2</v>
      </c>
      <c r="X18" s="65">
        <v>7.1491516653813911E-2</v>
      </c>
      <c r="Y18" s="65">
        <v>8.0288845385169685E-2</v>
      </c>
      <c r="Z18" s="65">
        <v>8.3882122255120942E-2</v>
      </c>
      <c r="AA18" s="65">
        <v>7.8898078392785329E-2</v>
      </c>
      <c r="AB18" s="65">
        <v>8.1585682223305242E-2</v>
      </c>
      <c r="AC18" s="65">
        <v>9.6654962352912085E-2</v>
      </c>
      <c r="AD18" s="65">
        <v>0.11474351499271958</v>
      </c>
      <c r="AE18" s="65">
        <v>0.13911170222983676</v>
      </c>
      <c r="AF18" s="65">
        <v>0.1417173879239613</v>
      </c>
      <c r="AG18" s="65">
        <v>0.13026180464917658</v>
      </c>
      <c r="AH18" s="65">
        <v>0.129941495240574</v>
      </c>
      <c r="AI18" s="65">
        <v>0.1450093716141482</v>
      </c>
      <c r="AJ18" s="65">
        <v>0.19282741028653308</v>
      </c>
      <c r="AK18" s="65">
        <v>0.15668938675921867</v>
      </c>
      <c r="AL18" s="65">
        <v>0.14016685944405122</v>
      </c>
      <c r="AM18" s="65">
        <v>0.26054587313357891</v>
      </c>
    </row>
    <row r="19" spans="1:39" x14ac:dyDescent="0.45">
      <c r="A19" s="3" t="s">
        <v>219</v>
      </c>
      <c r="B19" s="3" t="s">
        <v>3</v>
      </c>
      <c r="C19" s="3" t="s">
        <v>634</v>
      </c>
      <c r="D19" s="66">
        <v>1.1283007714845277</v>
      </c>
      <c r="E19" s="69">
        <v>5162.8255830731478</v>
      </c>
      <c r="F19" s="71">
        <v>1.0220966293746789E-2</v>
      </c>
      <c r="G19" s="71">
        <v>1.2275066356756417E-2</v>
      </c>
      <c r="H19" s="71">
        <v>1.2335494851811575E-2</v>
      </c>
      <c r="I19" s="71">
        <v>1.4558532031216792E-2</v>
      </c>
      <c r="J19" s="71">
        <v>1.3981534412575153E-2</v>
      </c>
      <c r="K19" s="71">
        <v>1.3552789871228333E-2</v>
      </c>
      <c r="L19" s="71">
        <v>1.6979082180739336E-2</v>
      </c>
      <c r="M19" s="71">
        <v>1.7629913353417521E-2</v>
      </c>
      <c r="N19" s="71">
        <v>2.1049057816203649E-2</v>
      </c>
      <c r="O19" s="71">
        <v>1.9635830330825041E-2</v>
      </c>
      <c r="P19" s="71">
        <v>1.8674438991137899E-2</v>
      </c>
      <c r="Q19" s="71">
        <v>2.1006621633150327E-2</v>
      </c>
      <c r="R19" s="71">
        <v>2.0797406100976544E-2</v>
      </c>
      <c r="S19" s="71">
        <v>2.6757453483323927E-2</v>
      </c>
      <c r="T19" s="71">
        <v>2.0498300645238648E-2</v>
      </c>
      <c r="U19" s="71">
        <v>1.8659259379311958E-2</v>
      </c>
      <c r="V19" s="71">
        <v>3.0478252268340101E-2</v>
      </c>
      <c r="W19" s="65">
        <v>1.0005658593795002E-2</v>
      </c>
      <c r="X19" s="65">
        <v>1.0676783463317267E-2</v>
      </c>
      <c r="Y19" s="65">
        <v>1.2037695876969486E-2</v>
      </c>
      <c r="Z19" s="65">
        <v>1.461382490081104E-2</v>
      </c>
      <c r="AA19" s="65">
        <v>1.0835578210277575E-2</v>
      </c>
      <c r="AB19" s="65">
        <v>1.0515388920872112E-2</v>
      </c>
      <c r="AC19" s="65">
        <v>1.3537820552591782E-2</v>
      </c>
      <c r="AD19" s="65">
        <v>1.6480335524416589E-2</v>
      </c>
      <c r="AE19" s="65">
        <v>1.9142125072870192E-2</v>
      </c>
      <c r="AF19" s="65">
        <v>1.8941631362658862E-2</v>
      </c>
      <c r="AG19" s="65">
        <v>1.9141687166216639E-2</v>
      </c>
      <c r="AH19" s="65">
        <v>2.0294155185442302E-2</v>
      </c>
      <c r="AI19" s="65">
        <v>2.3127790865532127E-2</v>
      </c>
      <c r="AJ19" s="65">
        <v>3.0270870954663086E-2</v>
      </c>
      <c r="AK19" s="65">
        <v>2.572827625748042E-2</v>
      </c>
      <c r="AL19" s="65">
        <v>2.5399405141791127E-2</v>
      </c>
      <c r="AM19" s="65">
        <v>5.09409719502944E-2</v>
      </c>
    </row>
    <row r="20" spans="1:39" x14ac:dyDescent="0.45">
      <c r="A20" s="3" t="s">
        <v>219</v>
      </c>
      <c r="B20" s="3" t="s">
        <v>3</v>
      </c>
      <c r="C20" s="3" t="s">
        <v>635</v>
      </c>
      <c r="D20" s="66">
        <v>1.0687515153071026</v>
      </c>
      <c r="E20" s="69">
        <v>4890.3428984771963</v>
      </c>
      <c r="F20" s="71">
        <v>7.2309267858625455E-3</v>
      </c>
      <c r="G20" s="71">
        <v>8.513385059089813E-3</v>
      </c>
      <c r="H20" s="71">
        <v>8.8536555075930962E-3</v>
      </c>
      <c r="I20" s="71">
        <v>1.0356699067388108E-2</v>
      </c>
      <c r="J20" s="71">
        <v>1.0435978291274968E-2</v>
      </c>
      <c r="K20" s="71">
        <v>1.0285117606795629E-2</v>
      </c>
      <c r="L20" s="71">
        <v>1.0735834073809597E-2</v>
      </c>
      <c r="M20" s="71">
        <v>1.2369915563162843E-2</v>
      </c>
      <c r="N20" s="71">
        <v>1.478133354777518E-2</v>
      </c>
      <c r="O20" s="71">
        <v>1.3969214174091747E-2</v>
      </c>
      <c r="P20" s="71">
        <v>1.3409888425448584E-2</v>
      </c>
      <c r="Q20" s="71">
        <v>1.4130959105697227E-2</v>
      </c>
      <c r="R20" s="71">
        <v>1.3580055777740888E-2</v>
      </c>
      <c r="S20" s="71">
        <v>1.6253658873165461E-2</v>
      </c>
      <c r="T20" s="71">
        <v>1.2008341133563449E-2</v>
      </c>
      <c r="U20" s="71">
        <v>1.0856518825958401E-2</v>
      </c>
      <c r="V20" s="71">
        <v>1.7998518181582466E-2</v>
      </c>
      <c r="W20" s="65">
        <v>6.8934746262767172E-3</v>
      </c>
      <c r="X20" s="65">
        <v>8.29584885328624E-3</v>
      </c>
      <c r="Y20" s="65">
        <v>8.7583066527750116E-3</v>
      </c>
      <c r="Z20" s="65">
        <v>9.9870065283337427E-3</v>
      </c>
      <c r="AA20" s="65">
        <v>8.6316466722922737E-3</v>
      </c>
      <c r="AB20" s="65">
        <v>8.1299742440676115E-3</v>
      </c>
      <c r="AC20" s="65">
        <v>1.0088885996592887E-2</v>
      </c>
      <c r="AD20" s="65">
        <v>1.1581834026684905E-2</v>
      </c>
      <c r="AE20" s="65">
        <v>1.3640057120916333E-2</v>
      </c>
      <c r="AF20" s="65">
        <v>1.3508588890060673E-2</v>
      </c>
      <c r="AG20" s="65">
        <v>1.3620455002192769E-2</v>
      </c>
      <c r="AH20" s="65">
        <v>1.3589938720179188E-2</v>
      </c>
      <c r="AI20" s="65">
        <v>1.4584455662722194E-2</v>
      </c>
      <c r="AJ20" s="65">
        <v>1.7682319198642854E-2</v>
      </c>
      <c r="AK20" s="65">
        <v>1.5144222952360103E-2</v>
      </c>
      <c r="AL20" s="65">
        <v>1.4488677134653963E-2</v>
      </c>
      <c r="AM20" s="65">
        <v>2.9024307717962529E-2</v>
      </c>
    </row>
    <row r="21" spans="1:39" x14ac:dyDescent="0.45">
      <c r="A21" s="3" t="s">
        <v>219</v>
      </c>
      <c r="B21" s="3" t="s">
        <v>3</v>
      </c>
      <c r="C21" s="3" t="s">
        <v>636</v>
      </c>
      <c r="D21" s="66">
        <v>1.1652198607017696</v>
      </c>
      <c r="E21" s="69">
        <v>5331.7582144527678</v>
      </c>
      <c r="F21" s="71">
        <v>7.2771978733473077E-3</v>
      </c>
      <c r="G21" s="71">
        <v>8.2278366090074977E-3</v>
      </c>
      <c r="H21" s="71">
        <v>8.4376186941550555E-3</v>
      </c>
      <c r="I21" s="71">
        <v>9.0991279311390273E-3</v>
      </c>
      <c r="J21" s="71">
        <v>8.5269417096558962E-3</v>
      </c>
      <c r="K21" s="71">
        <v>8.5477808020016817E-3</v>
      </c>
      <c r="L21" s="71">
        <v>1.0629593931736509E-2</v>
      </c>
      <c r="M21" s="71">
        <v>1.2590978225758154E-2</v>
      </c>
      <c r="N21" s="71">
        <v>1.4972931479832106E-2</v>
      </c>
      <c r="O21" s="71">
        <v>1.5593482773346023E-2</v>
      </c>
      <c r="P21" s="71">
        <v>1.4713372410864395E-2</v>
      </c>
      <c r="Q21" s="71">
        <v>1.5886643752036873E-2</v>
      </c>
      <c r="R21" s="71">
        <v>1.6737444544540722E-2</v>
      </c>
      <c r="S21" s="71">
        <v>2.0358072718583808E-2</v>
      </c>
      <c r="T21" s="71">
        <v>1.5423692566765372E-2</v>
      </c>
      <c r="U21" s="71">
        <v>1.4143543899851395E-2</v>
      </c>
      <c r="V21" s="71">
        <v>2.263374007737818E-2</v>
      </c>
      <c r="W21" s="65">
        <v>6.6449959213959152E-3</v>
      </c>
      <c r="X21" s="65">
        <v>7.4362879624346309E-3</v>
      </c>
      <c r="Y21" s="65">
        <v>8.3216574552963888E-3</v>
      </c>
      <c r="Z21" s="65">
        <v>8.1296032428883024E-3</v>
      </c>
      <c r="AA21" s="65">
        <v>7.1224806739097878E-3</v>
      </c>
      <c r="AB21" s="65">
        <v>7.5863348160725161E-3</v>
      </c>
      <c r="AC21" s="65">
        <v>9.3451543630051984E-3</v>
      </c>
      <c r="AD21" s="65">
        <v>1.0859482715404916E-2</v>
      </c>
      <c r="AE21" s="65">
        <v>1.3107670251199972E-2</v>
      </c>
      <c r="AF21" s="65">
        <v>1.394175444536291E-2</v>
      </c>
      <c r="AG21" s="65">
        <v>1.3916493392682678E-2</v>
      </c>
      <c r="AH21" s="65">
        <v>1.4683212417679009E-2</v>
      </c>
      <c r="AI21" s="65">
        <v>1.8171884394391321E-2</v>
      </c>
      <c r="AJ21" s="65">
        <v>2.4326021737652356E-2</v>
      </c>
      <c r="AK21" s="65">
        <v>2.1011907273305229E-2</v>
      </c>
      <c r="AL21" s="65">
        <v>2.1329542902284233E-2</v>
      </c>
      <c r="AM21" s="65">
        <v>3.8605516035034655E-2</v>
      </c>
    </row>
    <row r="22" spans="1:39" x14ac:dyDescent="0.45">
      <c r="A22" s="3" t="s">
        <v>219</v>
      </c>
      <c r="B22" s="3" t="s">
        <v>3</v>
      </c>
      <c r="C22" s="3" t="s">
        <v>637</v>
      </c>
      <c r="D22" s="66">
        <v>1.0774403039220384</v>
      </c>
      <c r="E22" s="69">
        <v>4930.1006486097995</v>
      </c>
      <c r="F22" s="71">
        <v>1.1390607343201008E-2</v>
      </c>
      <c r="G22" s="71">
        <v>1.2541993228925585E-2</v>
      </c>
      <c r="H22" s="71">
        <v>1.3463059518776483E-2</v>
      </c>
      <c r="I22" s="71">
        <v>1.3011281350852305E-2</v>
      </c>
      <c r="J22" s="71">
        <v>1.2441574575464772E-2</v>
      </c>
      <c r="K22" s="71">
        <v>1.5495675513294652E-2</v>
      </c>
      <c r="L22" s="71">
        <v>1.6915936577933357E-2</v>
      </c>
      <c r="M22" s="71">
        <v>1.9099227270067624E-2</v>
      </c>
      <c r="N22" s="71">
        <v>2.3461496811184746E-2</v>
      </c>
      <c r="O22" s="71">
        <v>2.332927333220754E-2</v>
      </c>
      <c r="P22" s="71">
        <v>2.1568048201365955E-2</v>
      </c>
      <c r="Q22" s="71">
        <v>2.322344762559796E-2</v>
      </c>
      <c r="R22" s="71">
        <v>2.3934771853693988E-2</v>
      </c>
      <c r="S22" s="71">
        <v>2.8577474490510554E-2</v>
      </c>
      <c r="T22" s="71">
        <v>1.9477644570962474E-2</v>
      </c>
      <c r="U22" s="71">
        <v>1.590438057609363E-2</v>
      </c>
      <c r="V22" s="71">
        <v>2.4704107159867355E-2</v>
      </c>
      <c r="W22" s="65">
        <v>1.0734914413511392E-2</v>
      </c>
      <c r="X22" s="65">
        <v>1.1733641139829176E-2</v>
      </c>
      <c r="Y22" s="65">
        <v>1.288294178559907E-2</v>
      </c>
      <c r="Z22" s="65">
        <v>1.2781091240610878E-2</v>
      </c>
      <c r="AA22" s="65">
        <v>1.0259472766824341E-2</v>
      </c>
      <c r="AB22" s="65">
        <v>1.2137200533946724E-2</v>
      </c>
      <c r="AC22" s="65">
        <v>1.4401332958123365E-2</v>
      </c>
      <c r="AD22" s="65">
        <v>1.7599005493647173E-2</v>
      </c>
      <c r="AE22" s="65">
        <v>2.054058900441371E-2</v>
      </c>
      <c r="AF22" s="65">
        <v>2.0489754921884814E-2</v>
      </c>
      <c r="AG22" s="65">
        <v>2.0501532685782607E-2</v>
      </c>
      <c r="AH22" s="65">
        <v>2.1696531689449444E-2</v>
      </c>
      <c r="AI22" s="65">
        <v>2.5854660193256045E-2</v>
      </c>
      <c r="AJ22" s="65">
        <v>3.0908902555116382E-2</v>
      </c>
      <c r="AK22" s="65">
        <v>2.4476608810833887E-2</v>
      </c>
      <c r="AL22" s="65">
        <v>2.2435359482407245E-2</v>
      </c>
      <c r="AM22" s="65">
        <v>4.241646032476374E-2</v>
      </c>
    </row>
    <row r="23" spans="1:39" x14ac:dyDescent="0.45">
      <c r="A23" s="3" t="s">
        <v>219</v>
      </c>
      <c r="B23" s="3" t="s">
        <v>3</v>
      </c>
      <c r="C23" s="3" t="s">
        <v>638</v>
      </c>
      <c r="D23" s="66">
        <v>1.0811541986363</v>
      </c>
      <c r="E23" s="69">
        <v>4947.0945133028126</v>
      </c>
      <c r="F23" s="71">
        <v>3.7137520913990051E-2</v>
      </c>
      <c r="G23" s="71">
        <v>4.2558325075027811E-2</v>
      </c>
      <c r="H23" s="71">
        <v>4.4098050962318246E-2</v>
      </c>
      <c r="I23" s="71">
        <v>4.8009534424423399E-2</v>
      </c>
      <c r="J23" s="71">
        <v>4.7875741791141069E-2</v>
      </c>
      <c r="K23" s="71">
        <v>4.7028798690822195E-2</v>
      </c>
      <c r="L23" s="71">
        <v>5.334043590406163E-2</v>
      </c>
      <c r="M23" s="71">
        <v>6.2251274532610208E-2</v>
      </c>
      <c r="N23" s="71">
        <v>7.6572560690925245E-2</v>
      </c>
      <c r="O23" s="71">
        <v>7.0822400438090585E-2</v>
      </c>
      <c r="P23" s="71">
        <v>6.6382912466245392E-2</v>
      </c>
      <c r="Q23" s="71">
        <v>7.3095504482480825E-2</v>
      </c>
      <c r="R23" s="71">
        <v>7.2395418933066447E-2</v>
      </c>
      <c r="S23" s="71">
        <v>9.120968917886256E-2</v>
      </c>
      <c r="T23" s="71">
        <v>6.5484868673126653E-2</v>
      </c>
      <c r="U23" s="71">
        <v>5.5794567345909783E-2</v>
      </c>
      <c r="V23" s="71">
        <v>8.3892395496897879E-2</v>
      </c>
      <c r="W23" s="65">
        <v>3.5801353863231813E-2</v>
      </c>
      <c r="X23" s="65">
        <v>4.1154593094832784E-2</v>
      </c>
      <c r="Y23" s="65">
        <v>4.1243419050891024E-2</v>
      </c>
      <c r="Z23" s="65">
        <v>4.5344442127803058E-2</v>
      </c>
      <c r="AA23" s="65">
        <v>3.9256836517520877E-2</v>
      </c>
      <c r="AB23" s="65">
        <v>4.0938918301815973E-2</v>
      </c>
      <c r="AC23" s="65">
        <v>5.0054584504021102E-2</v>
      </c>
      <c r="AD23" s="65">
        <v>6.0007299719470573E-2</v>
      </c>
      <c r="AE23" s="65">
        <v>7.1965138815793112E-2</v>
      </c>
      <c r="AF23" s="65">
        <v>7.0753738090834808E-2</v>
      </c>
      <c r="AG23" s="65">
        <v>6.8267377085978839E-2</v>
      </c>
      <c r="AH23" s="65">
        <v>7.354305818449075E-2</v>
      </c>
      <c r="AI23" s="65">
        <v>7.7913229793338062E-2</v>
      </c>
      <c r="AJ23" s="65">
        <v>0.10502021809645946</v>
      </c>
      <c r="AK23" s="65">
        <v>8.1720108037189931E-2</v>
      </c>
      <c r="AL23" s="65">
        <v>7.6238218076196559E-2</v>
      </c>
      <c r="AM23" s="65">
        <v>0.14431746664013131</v>
      </c>
    </row>
    <row r="24" spans="1:39" x14ac:dyDescent="0.45">
      <c r="A24" s="3" t="s">
        <v>219</v>
      </c>
      <c r="B24" s="3" t="s">
        <v>3</v>
      </c>
      <c r="C24" s="3" t="s">
        <v>639</v>
      </c>
      <c r="D24" s="66">
        <v>1.1314146814323551</v>
      </c>
      <c r="E24" s="69">
        <v>5177.0740657014785</v>
      </c>
      <c r="F24" s="71">
        <v>1.1281886009378701E-2</v>
      </c>
      <c r="G24" s="71">
        <v>1.23225302908565E-2</v>
      </c>
      <c r="H24" s="71">
        <v>1.3792452733992669E-2</v>
      </c>
      <c r="I24" s="71">
        <v>1.4002712576512354E-2</v>
      </c>
      <c r="J24" s="71">
        <v>1.4062894657648314E-2</v>
      </c>
      <c r="K24" s="71">
        <v>1.5063090324748367E-2</v>
      </c>
      <c r="L24" s="71">
        <v>1.7093846025740288E-2</v>
      </c>
      <c r="M24" s="71">
        <v>1.8914763531181978E-2</v>
      </c>
      <c r="N24" s="71">
        <v>2.1354841292565704E-2</v>
      </c>
      <c r="O24" s="71">
        <v>2.212391375104086E-2</v>
      </c>
      <c r="P24" s="71">
        <v>2.1114837947204652E-2</v>
      </c>
      <c r="Q24" s="71">
        <v>2.3905576921391315E-2</v>
      </c>
      <c r="R24" s="71">
        <v>2.3765087753641188E-2</v>
      </c>
      <c r="S24" s="71">
        <v>2.9355783033614302E-2</v>
      </c>
      <c r="T24" s="71">
        <v>2.150382260821293E-2</v>
      </c>
      <c r="U24" s="71">
        <v>1.9533873402188363E-2</v>
      </c>
      <c r="V24" s="71">
        <v>3.193808714008152E-2</v>
      </c>
      <c r="W24" s="65">
        <v>1.0654922739961568E-2</v>
      </c>
      <c r="X24" s="65">
        <v>1.166647638445025E-2</v>
      </c>
      <c r="Y24" s="65">
        <v>1.2685835685207883E-2</v>
      </c>
      <c r="Z24" s="65">
        <v>1.3355064082717751E-2</v>
      </c>
      <c r="AA24" s="65">
        <v>1.1964791836713807E-2</v>
      </c>
      <c r="AB24" s="65">
        <v>1.3076910852227222E-2</v>
      </c>
      <c r="AC24" s="65">
        <v>1.5318324279789059E-2</v>
      </c>
      <c r="AD24" s="65">
        <v>1.8018075164460638E-2</v>
      </c>
      <c r="AE24" s="65">
        <v>1.9910431729964716E-2</v>
      </c>
      <c r="AF24" s="65">
        <v>2.1339464335517613E-2</v>
      </c>
      <c r="AG24" s="65">
        <v>2.0411007540497871E-2</v>
      </c>
      <c r="AH24" s="65">
        <v>2.3574494848051422E-2</v>
      </c>
      <c r="AI24" s="65">
        <v>2.5663788134270497E-2</v>
      </c>
      <c r="AJ24" s="65">
        <v>3.397764389506247E-2</v>
      </c>
      <c r="AK24" s="65">
        <v>2.7572994526934184E-2</v>
      </c>
      <c r="AL24" s="65">
        <v>2.8127494364456544E-2</v>
      </c>
      <c r="AM24" s="65">
        <v>5.5312279599716491E-2</v>
      </c>
    </row>
    <row r="25" spans="1:39" x14ac:dyDescent="0.45">
      <c r="A25" s="3" t="s">
        <v>219</v>
      </c>
      <c r="B25" s="3" t="s">
        <v>3</v>
      </c>
      <c r="C25" s="3" t="s">
        <v>640</v>
      </c>
      <c r="D25" s="66">
        <v>1.0476881997329919</v>
      </c>
      <c r="E25" s="69">
        <v>4793.9623701121554</v>
      </c>
      <c r="F25" s="71">
        <v>6.4904606328990214E-2</v>
      </c>
      <c r="G25" s="71">
        <v>7.2720187283202842E-2</v>
      </c>
      <c r="H25" s="71">
        <v>7.6513443953502763E-2</v>
      </c>
      <c r="I25" s="71">
        <v>7.8534484501812718E-2</v>
      </c>
      <c r="J25" s="71">
        <v>7.5351580388406378E-2</v>
      </c>
      <c r="K25" s="71">
        <v>8.0670757014250333E-2</v>
      </c>
      <c r="L25" s="71">
        <v>9.0465450511962225E-2</v>
      </c>
      <c r="M25" s="71">
        <v>9.9939101067684999E-2</v>
      </c>
      <c r="N25" s="71">
        <v>0.11927938956295285</v>
      </c>
      <c r="O25" s="71">
        <v>0.11611991182230127</v>
      </c>
      <c r="P25" s="71">
        <v>0.10662018541399491</v>
      </c>
      <c r="Q25" s="71">
        <v>0.10939263941716215</v>
      </c>
      <c r="R25" s="71">
        <v>0.11262353530826631</v>
      </c>
      <c r="S25" s="71">
        <v>0.13261275958323299</v>
      </c>
      <c r="T25" s="71">
        <v>9.6266062563190105E-2</v>
      </c>
      <c r="U25" s="71">
        <v>8.3853880521771312E-2</v>
      </c>
      <c r="V25" s="71">
        <v>0.1260020247573157</v>
      </c>
      <c r="W25" s="65">
        <v>6.2407693391018676E-2</v>
      </c>
      <c r="X25" s="65">
        <v>6.9459925069815923E-2</v>
      </c>
      <c r="Y25" s="65">
        <v>7.2366255283014963E-2</v>
      </c>
      <c r="Z25" s="65">
        <v>7.7359606604475384E-2</v>
      </c>
      <c r="AA25" s="65">
        <v>7.2534619628318156E-2</v>
      </c>
      <c r="AB25" s="65">
        <v>7.4790945471643638E-2</v>
      </c>
      <c r="AC25" s="65">
        <v>8.7699105860485002E-2</v>
      </c>
      <c r="AD25" s="65">
        <v>9.807933200922965E-2</v>
      </c>
      <c r="AE25" s="65">
        <v>0.11986935851919761</v>
      </c>
      <c r="AF25" s="65">
        <v>0.1185601913727948</v>
      </c>
      <c r="AG25" s="65">
        <v>0.11191611108308333</v>
      </c>
      <c r="AH25" s="65">
        <v>0.11169429248793418</v>
      </c>
      <c r="AI25" s="65">
        <v>0.11804069743657691</v>
      </c>
      <c r="AJ25" s="65">
        <v>0.15090672182836898</v>
      </c>
      <c r="AK25" s="65">
        <v>0.12072727348052846</v>
      </c>
      <c r="AL25" s="65">
        <v>0.11056431421754181</v>
      </c>
      <c r="AM25" s="65">
        <v>0.20783355625597255</v>
      </c>
    </row>
    <row r="26" spans="1:39" x14ac:dyDescent="0.45">
      <c r="A26" s="3" t="s">
        <v>219</v>
      </c>
      <c r="B26" s="3" t="s">
        <v>3</v>
      </c>
      <c r="C26" s="3" t="s">
        <v>641</v>
      </c>
      <c r="D26" s="66">
        <v>1.0709145737246193</v>
      </c>
      <c r="E26" s="69">
        <v>4900.2405194111461</v>
      </c>
      <c r="F26" s="71">
        <v>3.7723247719583554E-2</v>
      </c>
      <c r="G26" s="71">
        <v>4.3405672029646646E-2</v>
      </c>
      <c r="H26" s="71">
        <v>4.8790757008225286E-2</v>
      </c>
      <c r="I26" s="71">
        <v>5.1762529140274245E-2</v>
      </c>
      <c r="J26" s="71">
        <v>4.9256205845236434E-2</v>
      </c>
      <c r="K26" s="71">
        <v>4.8688727245972022E-2</v>
      </c>
      <c r="L26" s="71">
        <v>5.7006690045694725E-2</v>
      </c>
      <c r="M26" s="71">
        <v>6.3367610607117889E-2</v>
      </c>
      <c r="N26" s="71">
        <v>7.997504886037185E-2</v>
      </c>
      <c r="O26" s="71">
        <v>7.723484804194454E-2</v>
      </c>
      <c r="P26" s="71">
        <v>7.2033884012027358E-2</v>
      </c>
      <c r="Q26" s="71">
        <v>7.679891966528811E-2</v>
      </c>
      <c r="R26" s="71">
        <v>8.4205702105332736E-2</v>
      </c>
      <c r="S26" s="71">
        <v>0.10046054116522184</v>
      </c>
      <c r="T26" s="71">
        <v>7.165979499240531E-2</v>
      </c>
      <c r="U26" s="71">
        <v>6.1283918048892209E-2</v>
      </c>
      <c r="V26" s="71">
        <v>8.0585903466765252E-2</v>
      </c>
      <c r="W26" s="65">
        <v>3.5780099954694139E-2</v>
      </c>
      <c r="X26" s="65">
        <v>4.1364354642717982E-2</v>
      </c>
      <c r="Y26" s="65">
        <v>4.7093571863935042E-2</v>
      </c>
      <c r="Z26" s="65">
        <v>5.1070756298483164E-2</v>
      </c>
      <c r="AA26" s="65">
        <v>4.8525653772355626E-2</v>
      </c>
      <c r="AB26" s="65">
        <v>4.8111818713113763E-2</v>
      </c>
      <c r="AC26" s="65">
        <v>5.5922058114316178E-2</v>
      </c>
      <c r="AD26" s="65">
        <v>6.406233195797495E-2</v>
      </c>
      <c r="AE26" s="65">
        <v>7.8879881042900182E-2</v>
      </c>
      <c r="AF26" s="65">
        <v>7.968976588465157E-2</v>
      </c>
      <c r="AG26" s="65">
        <v>7.7099745653451943E-2</v>
      </c>
      <c r="AH26" s="65">
        <v>8.1164904837746146E-2</v>
      </c>
      <c r="AI26" s="65">
        <v>9.1277840633134003E-2</v>
      </c>
      <c r="AJ26" s="65">
        <v>0.11709449366411623</v>
      </c>
      <c r="AK26" s="65">
        <v>8.8541954438102699E-2</v>
      </c>
      <c r="AL26" s="65">
        <v>8.3048455577711539E-2</v>
      </c>
      <c r="AM26" s="65">
        <v>0.14416231295059481</v>
      </c>
    </row>
    <row r="27" spans="1:39" x14ac:dyDescent="0.45">
      <c r="A27" s="3" t="s">
        <v>219</v>
      </c>
      <c r="B27" s="3" t="s">
        <v>3</v>
      </c>
      <c r="C27" s="3" t="s">
        <v>642</v>
      </c>
      <c r="D27" s="66">
        <v>1.0182660985032976</v>
      </c>
      <c r="E27" s="69">
        <v>4659.3341036291204</v>
      </c>
      <c r="F27" s="71">
        <v>1.4121888845705402E-2</v>
      </c>
      <c r="G27" s="71">
        <v>1.640237854644384E-2</v>
      </c>
      <c r="H27" s="71">
        <v>1.8532914885347845E-2</v>
      </c>
      <c r="I27" s="71">
        <v>1.7652541780023318E-2</v>
      </c>
      <c r="J27" s="71">
        <v>1.6922681694520016E-2</v>
      </c>
      <c r="K27" s="71">
        <v>1.9942844928099494E-2</v>
      </c>
      <c r="L27" s="71">
        <v>2.1253287990672366E-2</v>
      </c>
      <c r="M27" s="71">
        <v>2.3803451224251843E-2</v>
      </c>
      <c r="N27" s="71">
        <v>2.7843497862417414E-2</v>
      </c>
      <c r="O27" s="71">
        <v>2.6604640497473766E-2</v>
      </c>
      <c r="P27" s="71">
        <v>2.4735433346288378E-2</v>
      </c>
      <c r="Q27" s="71">
        <v>2.6525036921881073E-2</v>
      </c>
      <c r="R27" s="71">
        <v>2.5744827050136029E-2</v>
      </c>
      <c r="S27" s="71">
        <v>3.0074757092887681E-2</v>
      </c>
      <c r="T27" s="71">
        <v>2.0342751651768364E-2</v>
      </c>
      <c r="U27" s="71">
        <v>1.6772705013602798E-2</v>
      </c>
      <c r="V27" s="71">
        <v>2.426436066848037E-2</v>
      </c>
      <c r="W27" s="65">
        <v>1.3869267734553775E-2</v>
      </c>
      <c r="X27" s="65">
        <v>1.582258581235698E-2</v>
      </c>
      <c r="Y27" s="65">
        <v>1.7402242562929063E-2</v>
      </c>
      <c r="Z27" s="65">
        <v>1.7483958810068648E-2</v>
      </c>
      <c r="AA27" s="65">
        <v>1.4629839816933637E-2</v>
      </c>
      <c r="AB27" s="65">
        <v>1.628086956521739E-2</v>
      </c>
      <c r="AC27" s="65">
        <v>1.9344416475972539E-2</v>
      </c>
      <c r="AD27" s="65">
        <v>2.2015560640732266E-2</v>
      </c>
      <c r="AE27" s="65">
        <v>2.5069565217391305E-2</v>
      </c>
      <c r="AF27" s="65">
        <v>2.5330022883295195E-2</v>
      </c>
      <c r="AG27" s="65">
        <v>2.5362425629290621E-2</v>
      </c>
      <c r="AH27" s="65">
        <v>2.5621167048054921E-2</v>
      </c>
      <c r="AI27" s="65">
        <v>2.736025171624714E-2</v>
      </c>
      <c r="AJ27" s="65">
        <v>3.3835629290617848E-2</v>
      </c>
      <c r="AK27" s="65">
        <v>2.5058649885583522E-2</v>
      </c>
      <c r="AL27" s="65">
        <v>2.4411281464530893E-2</v>
      </c>
      <c r="AM27" s="65">
        <v>3.9992265446224258E-2</v>
      </c>
    </row>
    <row r="28" spans="1:39" x14ac:dyDescent="0.45">
      <c r="A28" s="2" t="s">
        <v>217</v>
      </c>
      <c r="B28" s="2" t="s">
        <v>4</v>
      </c>
      <c r="C28" s="2" t="s">
        <v>643</v>
      </c>
      <c r="D28" s="4">
        <v>1.0648893926916216</v>
      </c>
      <c r="E28" s="11">
        <v>4872.6707795279772</v>
      </c>
      <c r="F28" s="72">
        <v>0.22045695789998565</v>
      </c>
      <c r="G28" s="72">
        <v>0.24517082987388555</v>
      </c>
      <c r="H28" s="72">
        <v>0.27010282228279808</v>
      </c>
      <c r="I28" s="72">
        <v>0.31120717504229428</v>
      </c>
      <c r="J28" s="72">
        <v>0.2816929398221083</v>
      </c>
      <c r="K28" s="72">
        <v>0.27178387556053718</v>
      </c>
      <c r="L28" s="72">
        <v>0.32605791331908179</v>
      </c>
      <c r="M28" s="72">
        <v>0.37578347685861857</v>
      </c>
      <c r="N28" s="72">
        <v>0.4385092712849824</v>
      </c>
      <c r="O28" s="72">
        <v>0.44061879458892828</v>
      </c>
      <c r="P28" s="72">
        <v>0.4164201266483985</v>
      </c>
      <c r="Q28" s="72">
        <v>0.44652636230333359</v>
      </c>
      <c r="R28" s="72">
        <v>0.47769283243172206</v>
      </c>
      <c r="S28" s="72">
        <v>0.55214358317385859</v>
      </c>
      <c r="T28" s="72">
        <v>0.38887169529266974</v>
      </c>
      <c r="U28" s="72">
        <v>0.30726597405615091</v>
      </c>
      <c r="V28" s="72">
        <v>0.42805536956064622</v>
      </c>
      <c r="W28" s="8">
        <v>0.21035749136699378</v>
      </c>
      <c r="X28" s="8">
        <v>0.2339517795274467</v>
      </c>
      <c r="Y28" s="8">
        <v>0.2619166984576809</v>
      </c>
      <c r="Z28" s="8">
        <v>0.29903829048902325</v>
      </c>
      <c r="AA28" s="8">
        <v>0.25634649379299818</v>
      </c>
      <c r="AB28" s="8">
        <v>0.25044929267233834</v>
      </c>
      <c r="AC28" s="8">
        <v>0.31628868330422882</v>
      </c>
      <c r="AD28" s="8">
        <v>0.3613517579133993</v>
      </c>
      <c r="AE28" s="8">
        <v>0.42862693707124638</v>
      </c>
      <c r="AF28" s="8">
        <v>0.44564160832673433</v>
      </c>
      <c r="AG28" s="8">
        <v>0.43118944437534495</v>
      </c>
      <c r="AH28" s="8">
        <v>0.46949411102740329</v>
      </c>
      <c r="AI28" s="8">
        <v>0.51082515770962</v>
      </c>
      <c r="AJ28" s="8">
        <v>0.60403503319406771</v>
      </c>
      <c r="AK28" s="8">
        <v>0.46953257139698124</v>
      </c>
      <c r="AL28" s="8">
        <v>0.44021857744414533</v>
      </c>
      <c r="AM28" s="8">
        <v>0.89944607193034753</v>
      </c>
    </row>
    <row r="29" spans="1:39" x14ac:dyDescent="0.45">
      <c r="A29" s="3" t="s">
        <v>219</v>
      </c>
      <c r="B29" s="3" t="s">
        <v>4</v>
      </c>
      <c r="C29" s="3" t="s">
        <v>644</v>
      </c>
      <c r="D29" s="66">
        <v>1.0716295878355113</v>
      </c>
      <c r="E29" s="69">
        <v>4903.5122473380134</v>
      </c>
      <c r="F29" s="71">
        <v>4.8616820695395246E-2</v>
      </c>
      <c r="G29" s="71">
        <v>5.2038032807071907E-2</v>
      </c>
      <c r="H29" s="71">
        <v>5.7568609199581226E-2</v>
      </c>
      <c r="I29" s="71">
        <v>6.7569425922970092E-2</v>
      </c>
      <c r="J29" s="71">
        <v>6.5708316148391746E-2</v>
      </c>
      <c r="K29" s="71">
        <v>5.9858854069128796E-2</v>
      </c>
      <c r="L29" s="71">
        <v>7.1700046929061734E-2</v>
      </c>
      <c r="M29" s="71">
        <v>8.1932483562626515E-2</v>
      </c>
      <c r="N29" s="71">
        <v>9.1734168190549858E-2</v>
      </c>
      <c r="O29" s="71">
        <v>9.0923804911532194E-2</v>
      </c>
      <c r="P29" s="71">
        <v>9.0194369964470028E-2</v>
      </c>
      <c r="Q29" s="71">
        <v>9.679581242951904E-2</v>
      </c>
      <c r="R29" s="71">
        <v>9.9566776062348206E-2</v>
      </c>
      <c r="S29" s="71">
        <v>0.11702964949128138</v>
      </c>
      <c r="T29" s="71">
        <v>8.4294011749293199E-2</v>
      </c>
      <c r="U29" s="71">
        <v>6.6161698357539045E-2</v>
      </c>
      <c r="V29" s="71">
        <v>9.5447119509239869E-2</v>
      </c>
      <c r="W29" s="65">
        <v>4.577469612239328E-2</v>
      </c>
      <c r="X29" s="65">
        <v>4.9086797874094854E-2</v>
      </c>
      <c r="Y29" s="65">
        <v>5.6201062294577914E-2</v>
      </c>
      <c r="Z29" s="65">
        <v>6.5685263887002354E-2</v>
      </c>
      <c r="AA29" s="65">
        <v>6.2098995593856669E-2</v>
      </c>
      <c r="AB29" s="65">
        <v>5.7677211797262005E-2</v>
      </c>
      <c r="AC29" s="65">
        <v>7.1107660624976948E-2</v>
      </c>
      <c r="AD29" s="65">
        <v>8.1381726928579298E-2</v>
      </c>
      <c r="AE29" s="65">
        <v>9.4087666868163777E-2</v>
      </c>
      <c r="AF29" s="65">
        <v>9.6119583754930848E-2</v>
      </c>
      <c r="AG29" s="65">
        <v>9.8760031975817328E-2</v>
      </c>
      <c r="AH29" s="65">
        <v>0.10572656561449453</v>
      </c>
      <c r="AI29" s="65">
        <v>0.11249136512803097</v>
      </c>
      <c r="AJ29" s="65">
        <v>0.13313154855657025</v>
      </c>
      <c r="AK29" s="65">
        <v>0.10537616314799186</v>
      </c>
      <c r="AL29" s="65">
        <v>9.909480904808636E-2</v>
      </c>
      <c r="AM29" s="65">
        <v>0.21003885078317072</v>
      </c>
    </row>
    <row r="30" spans="1:39" x14ac:dyDescent="0.45">
      <c r="A30" s="3" t="s">
        <v>219</v>
      </c>
      <c r="B30" s="3" t="s">
        <v>4</v>
      </c>
      <c r="C30" s="3" t="s">
        <v>645</v>
      </c>
      <c r="D30" s="66">
        <v>1.0467824361717739</v>
      </c>
      <c r="E30" s="69">
        <v>4789.817819825339</v>
      </c>
      <c r="F30" s="71">
        <v>5.8220437948916841E-2</v>
      </c>
      <c r="G30" s="71">
        <v>6.4460618266606984E-2</v>
      </c>
      <c r="H30" s="71">
        <v>7.0260665104724729E-2</v>
      </c>
      <c r="I30" s="71">
        <v>7.9570833887675982E-2</v>
      </c>
      <c r="J30" s="71">
        <v>7.1390529746333573E-2</v>
      </c>
      <c r="K30" s="71">
        <v>6.8360593536978487E-2</v>
      </c>
      <c r="L30" s="71">
        <v>8.1710858136810227E-2</v>
      </c>
      <c r="M30" s="71">
        <v>9.3580981479968281E-2</v>
      </c>
      <c r="N30" s="71">
        <v>0.11090107751551681</v>
      </c>
      <c r="O30" s="71">
        <v>0.11759115354006286</v>
      </c>
      <c r="P30" s="71">
        <v>0.1071812080459479</v>
      </c>
      <c r="Q30" s="71">
        <v>0.110201528069495</v>
      </c>
      <c r="R30" s="71">
        <v>0.12003196472942132</v>
      </c>
      <c r="S30" s="71">
        <v>0.13799220084198704</v>
      </c>
      <c r="T30" s="71">
        <v>9.869153643642456E-2</v>
      </c>
      <c r="U30" s="71">
        <v>7.7011325752649629E-2</v>
      </c>
      <c r="V30" s="71">
        <v>0.10041248696047979</v>
      </c>
      <c r="W30" s="65">
        <v>5.5073370096806636E-2</v>
      </c>
      <c r="X30" s="65">
        <v>6.1133969889363843E-2</v>
      </c>
      <c r="Y30" s="65">
        <v>6.7336060472718132E-2</v>
      </c>
      <c r="Z30" s="65">
        <v>7.6596260403570537E-2</v>
      </c>
      <c r="AA30" s="65">
        <v>6.4545115146467186E-2</v>
      </c>
      <c r="AB30" s="65">
        <v>6.5555035799597691E-2</v>
      </c>
      <c r="AC30" s="65">
        <v>8.0015356314432989E-2</v>
      </c>
      <c r="AD30" s="65">
        <v>8.8885721193738998E-2</v>
      </c>
      <c r="AE30" s="65">
        <v>0.10601663779230576</v>
      </c>
      <c r="AF30" s="65">
        <v>0.11650911885529293</v>
      </c>
      <c r="AG30" s="65">
        <v>0.10764875143009806</v>
      </c>
      <c r="AH30" s="65">
        <v>0.11347163293625849</v>
      </c>
      <c r="AI30" s="65">
        <v>0.1251348562672869</v>
      </c>
      <c r="AJ30" s="65">
        <v>0.14411613265338194</v>
      </c>
      <c r="AK30" s="65">
        <v>0.11494237520429972</v>
      </c>
      <c r="AL30" s="65">
        <v>0.10533527292871511</v>
      </c>
      <c r="AM30" s="65">
        <v>0.20200433261566506</v>
      </c>
    </row>
    <row r="31" spans="1:39" x14ac:dyDescent="0.45">
      <c r="A31" s="3" t="s">
        <v>219</v>
      </c>
      <c r="B31" s="3" t="s">
        <v>4</v>
      </c>
      <c r="C31" s="3" t="s">
        <v>646</v>
      </c>
      <c r="D31" s="66">
        <v>1.0507635050479605</v>
      </c>
      <c r="E31" s="69">
        <v>4808.0342074778173</v>
      </c>
      <c r="F31" s="71">
        <v>5.1781226977503231E-2</v>
      </c>
      <c r="G31" s="71">
        <v>5.7841349832480737E-2</v>
      </c>
      <c r="H31" s="71">
        <v>6.5101823838618025E-2</v>
      </c>
      <c r="I31" s="71">
        <v>7.3772208461589869E-2</v>
      </c>
      <c r="J31" s="71">
        <v>6.3701751397879661E-2</v>
      </c>
      <c r="K31" s="71">
        <v>6.3072032010866461E-2</v>
      </c>
      <c r="L31" s="71">
        <v>7.6402317632425096E-2</v>
      </c>
      <c r="M31" s="71">
        <v>9.0272821560641842E-2</v>
      </c>
      <c r="N31" s="71">
        <v>0.10875332721433616</v>
      </c>
      <c r="O31" s="71">
        <v>0.10721357594754903</v>
      </c>
      <c r="P31" s="71">
        <v>9.8083836633360136E-2</v>
      </c>
      <c r="Q31" s="71">
        <v>0.1057047627846327</v>
      </c>
      <c r="R31" s="71">
        <v>0.11015576089559002</v>
      </c>
      <c r="S31" s="71">
        <v>0.12776749433123677</v>
      </c>
      <c r="T31" s="71">
        <v>9.1234762303579103E-2</v>
      </c>
      <c r="U31" s="71">
        <v>6.9694407970562158E-2</v>
      </c>
      <c r="V31" s="71">
        <v>9.1696540207149041E-2</v>
      </c>
      <c r="W31" s="65">
        <v>4.9539595883218032E-2</v>
      </c>
      <c r="X31" s="65">
        <v>5.7002100020850606E-2</v>
      </c>
      <c r="Y31" s="65">
        <v>6.2393443436162176E-2</v>
      </c>
      <c r="Z31" s="65">
        <v>6.9247552427943032E-2</v>
      </c>
      <c r="AA31" s="65">
        <v>6.196190214370239E-2</v>
      </c>
      <c r="AB31" s="65">
        <v>6.1132161806848981E-2</v>
      </c>
      <c r="AC31" s="65">
        <v>7.7966435418899624E-2</v>
      </c>
      <c r="AD31" s="65">
        <v>9.2139859516283534E-2</v>
      </c>
      <c r="AE31" s="65">
        <v>0.1098043368578293</v>
      </c>
      <c r="AF31" s="65">
        <v>0.11114739840798905</v>
      </c>
      <c r="AG31" s="65">
        <v>0.10635784905372499</v>
      </c>
      <c r="AH31" s="65">
        <v>0.11424638554608914</v>
      </c>
      <c r="AI31" s="65">
        <v>0.11901764849368413</v>
      </c>
      <c r="AJ31" s="65">
        <v>0.14824778448300627</v>
      </c>
      <c r="AK31" s="65">
        <v>0.11258221373008502</v>
      </c>
      <c r="AL31" s="65">
        <v>0.10256672853068036</v>
      </c>
      <c r="AM31" s="65">
        <v>0.20008660424300342</v>
      </c>
    </row>
    <row r="32" spans="1:39" x14ac:dyDescent="0.45">
      <c r="A32" s="3" t="s">
        <v>219</v>
      </c>
      <c r="B32" s="3" t="s">
        <v>4</v>
      </c>
      <c r="C32" s="3" t="s">
        <v>647</v>
      </c>
      <c r="D32" s="66">
        <v>1.1377234702782775</v>
      </c>
      <c r="E32" s="69">
        <v>5205.9415248711466</v>
      </c>
      <c r="F32" s="71">
        <v>1.8152570772751335E-2</v>
      </c>
      <c r="G32" s="71">
        <v>2.1002883591686596E-2</v>
      </c>
      <c r="H32" s="71">
        <v>2.4933165767956549E-2</v>
      </c>
      <c r="I32" s="71">
        <v>2.9423887499641869E-2</v>
      </c>
      <c r="J32" s="71">
        <v>2.386346517692527E-2</v>
      </c>
      <c r="K32" s="71">
        <v>2.3333591315318862E-2</v>
      </c>
      <c r="L32" s="71">
        <v>2.9054469235894938E-2</v>
      </c>
      <c r="M32" s="71">
        <v>3.4495320547946809E-2</v>
      </c>
      <c r="N32" s="71">
        <v>3.933565392718167E-2</v>
      </c>
      <c r="O32" s="71">
        <v>3.9766444356931628E-2</v>
      </c>
      <c r="P32" s="71">
        <v>4.2756726562413042E-2</v>
      </c>
      <c r="Q32" s="71">
        <v>4.767799505205108E-2</v>
      </c>
      <c r="R32" s="71">
        <v>5.2418820211065947E-2</v>
      </c>
      <c r="S32" s="71">
        <v>5.7960719252004862E-2</v>
      </c>
      <c r="T32" s="71">
        <v>4.0887146315543299E-2</v>
      </c>
      <c r="U32" s="71">
        <v>3.5396771594884621E-2</v>
      </c>
      <c r="V32" s="71">
        <v>5.6050368819801619E-2</v>
      </c>
      <c r="W32" s="65">
        <v>1.7568118164729973E-2</v>
      </c>
      <c r="X32" s="65">
        <v>2.0470652017340059E-2</v>
      </c>
      <c r="Y32" s="65">
        <v>2.3973915579028605E-2</v>
      </c>
      <c r="Z32" s="65">
        <v>2.9646857951572798E-2</v>
      </c>
      <c r="AA32" s="65">
        <v>2.1931832047135082E-2</v>
      </c>
      <c r="AB32" s="65">
        <v>2.0959762379744343E-2</v>
      </c>
      <c r="AC32" s="65">
        <v>2.8294159730997841E-2</v>
      </c>
      <c r="AD32" s="65">
        <v>3.1566560390807477E-2</v>
      </c>
      <c r="AE32" s="65">
        <v>3.8020447283386299E-2</v>
      </c>
      <c r="AF32" s="65">
        <v>4.2502143289660871E-2</v>
      </c>
      <c r="AG32" s="65">
        <v>4.3483832500224036E-2</v>
      </c>
      <c r="AH32" s="65">
        <v>5.1109569260625161E-2</v>
      </c>
      <c r="AI32" s="65">
        <v>5.6555933583281801E-2</v>
      </c>
      <c r="AJ32" s="65">
        <v>6.2531189944678323E-2</v>
      </c>
      <c r="AK32" s="65">
        <v>5.0814090054056071E-2</v>
      </c>
      <c r="AL32" s="65">
        <v>5.2797015299328842E-2</v>
      </c>
      <c r="AM32" s="65">
        <v>0.11524392052340242</v>
      </c>
    </row>
    <row r="33" spans="1:39" x14ac:dyDescent="0.45">
      <c r="A33" s="3" t="s">
        <v>219</v>
      </c>
      <c r="B33" s="3" t="s">
        <v>4</v>
      </c>
      <c r="C33" s="3" t="s">
        <v>648</v>
      </c>
      <c r="D33" s="66">
        <v>1.0573761665083143</v>
      </c>
      <c r="E33" s="69">
        <v>4838.2921126592501</v>
      </c>
      <c r="F33" s="71">
        <v>3.1213622070826751E-2</v>
      </c>
      <c r="G33" s="71">
        <v>3.5294929639103446E-2</v>
      </c>
      <c r="H33" s="71">
        <v>3.6835181852290559E-2</v>
      </c>
      <c r="I33" s="71">
        <v>4.3406913606407999E-2</v>
      </c>
      <c r="J33" s="71">
        <v>4.0095524266670533E-2</v>
      </c>
      <c r="K33" s="71">
        <v>3.9325037151899604E-2</v>
      </c>
      <c r="L33" s="71">
        <v>4.7166122279048719E-2</v>
      </c>
      <c r="M33" s="71">
        <v>5.3277536216742132E-2</v>
      </c>
      <c r="N33" s="71">
        <v>6.1739697589169154E-2</v>
      </c>
      <c r="O33" s="71">
        <v>5.9238506350968535E-2</v>
      </c>
      <c r="P33" s="71">
        <v>5.4038808968038303E-2</v>
      </c>
      <c r="Q33" s="71">
        <v>5.9550076739004781E-2</v>
      </c>
      <c r="R33" s="71">
        <v>6.6822099101874879E-2</v>
      </c>
      <c r="S33" s="71">
        <v>7.6705503776495043E-2</v>
      </c>
      <c r="T33" s="71">
        <v>5.1490132252399706E-2</v>
      </c>
      <c r="U33" s="71">
        <v>4.0327816154331064E-2</v>
      </c>
      <c r="V33" s="71">
        <v>5.9452491984728802E-2</v>
      </c>
      <c r="W33" s="65">
        <v>3.0607351966457953E-2</v>
      </c>
      <c r="X33" s="65">
        <v>3.2932300929444748E-2</v>
      </c>
      <c r="Y33" s="65">
        <v>3.7086184732643766E-2</v>
      </c>
      <c r="Z33" s="65">
        <v>4.082544364532302E-2</v>
      </c>
      <c r="AA33" s="65">
        <v>3.326387801645167E-2</v>
      </c>
      <c r="AB33" s="65">
        <v>3.200989282146318E-2</v>
      </c>
      <c r="AC33" s="65">
        <v>4.2358158129369973E-2</v>
      </c>
      <c r="AD33" s="65">
        <v>4.7560588614932155E-2</v>
      </c>
      <c r="AE33" s="65">
        <v>5.6778969127447135E-2</v>
      </c>
      <c r="AF33" s="65">
        <v>5.5734372968133175E-2</v>
      </c>
      <c r="AG33" s="65">
        <v>5.2990063018440704E-2</v>
      </c>
      <c r="AH33" s="65">
        <v>5.9649824880685529E-2</v>
      </c>
      <c r="AI33" s="65">
        <v>6.7311142557925016E-2</v>
      </c>
      <c r="AJ33" s="65">
        <v>8.0193104496515649E-2</v>
      </c>
      <c r="AK33" s="65">
        <v>5.9257149903742999E-2</v>
      </c>
      <c r="AL33" s="65">
        <v>5.5834061487557374E-2</v>
      </c>
      <c r="AM33" s="65">
        <v>0.12144751270346595</v>
      </c>
    </row>
    <row r="34" spans="1:39" x14ac:dyDescent="0.45">
      <c r="A34" s="3" t="s">
        <v>219</v>
      </c>
      <c r="B34" s="3" t="s">
        <v>4</v>
      </c>
      <c r="C34" s="3" t="s">
        <v>649</v>
      </c>
      <c r="D34" s="66">
        <v>1.0653549557976245</v>
      </c>
      <c r="E34" s="69">
        <v>4874.8010812834609</v>
      </c>
      <c r="F34" s="71">
        <v>1.2472279434592247E-2</v>
      </c>
      <c r="G34" s="71">
        <v>1.4533015736935995E-2</v>
      </c>
      <c r="H34" s="71">
        <v>1.5403376519626999E-2</v>
      </c>
      <c r="I34" s="71">
        <v>1.7463905664008461E-2</v>
      </c>
      <c r="J34" s="71">
        <v>1.6933353085907453E-2</v>
      </c>
      <c r="K34" s="71">
        <v>1.7833767476344912E-2</v>
      </c>
      <c r="L34" s="71">
        <v>2.0024099105841093E-2</v>
      </c>
      <c r="M34" s="71">
        <v>2.222433349069303E-2</v>
      </c>
      <c r="N34" s="71">
        <v>2.6045346848228741E-2</v>
      </c>
      <c r="O34" s="71">
        <v>2.5885309481883886E-2</v>
      </c>
      <c r="P34" s="71">
        <v>2.4165176474169089E-2</v>
      </c>
      <c r="Q34" s="71">
        <v>2.6596187228631111E-2</v>
      </c>
      <c r="R34" s="71">
        <v>2.8697411431421772E-2</v>
      </c>
      <c r="S34" s="71">
        <v>3.4688015480853616E-2</v>
      </c>
      <c r="T34" s="71">
        <v>2.2274106235429931E-2</v>
      </c>
      <c r="U34" s="71">
        <v>1.8673954226184435E-2</v>
      </c>
      <c r="V34" s="71">
        <v>2.4996362079247221E-2</v>
      </c>
      <c r="W34" s="65">
        <v>1.1794359133387904E-2</v>
      </c>
      <c r="X34" s="65">
        <v>1.3325958796352538E-2</v>
      </c>
      <c r="Y34" s="65">
        <v>1.4926031942550337E-2</v>
      </c>
      <c r="Z34" s="65">
        <v>1.7036912173611574E-2</v>
      </c>
      <c r="AA34" s="65">
        <v>1.2544770845385156E-2</v>
      </c>
      <c r="AB34" s="65">
        <v>1.3115228067422177E-2</v>
      </c>
      <c r="AC34" s="65">
        <v>1.6546913085551444E-2</v>
      </c>
      <c r="AD34" s="65">
        <v>1.9817301269057709E-2</v>
      </c>
      <c r="AE34" s="65">
        <v>2.3918879142113974E-2</v>
      </c>
      <c r="AF34" s="65">
        <v>2.3628991050727473E-2</v>
      </c>
      <c r="AG34" s="65">
        <v>2.1948916397039938E-2</v>
      </c>
      <c r="AH34" s="65">
        <v>2.5290132789250439E-2</v>
      </c>
      <c r="AI34" s="65">
        <v>3.0314211679411257E-2</v>
      </c>
      <c r="AJ34" s="65">
        <v>3.5815273059915276E-2</v>
      </c>
      <c r="AK34" s="65">
        <v>2.6560579356805537E-2</v>
      </c>
      <c r="AL34" s="65">
        <v>2.4590690149777123E-2</v>
      </c>
      <c r="AM34" s="65">
        <v>5.0624851061640136E-2</v>
      </c>
    </row>
    <row r="35" spans="1:39" x14ac:dyDescent="0.45">
      <c r="A35" s="2" t="s">
        <v>217</v>
      </c>
      <c r="B35" s="2" t="s">
        <v>5</v>
      </c>
      <c r="C35" s="2" t="s">
        <v>650</v>
      </c>
      <c r="D35" s="4">
        <v>1.0725031308780353</v>
      </c>
      <c r="E35" s="11">
        <v>4907.5093644913804</v>
      </c>
      <c r="F35" s="72">
        <v>0.22217244959447588</v>
      </c>
      <c r="G35" s="72">
        <v>0.25119478282534996</v>
      </c>
      <c r="H35" s="72">
        <v>0.27384617141838402</v>
      </c>
      <c r="I35" s="72">
        <v>0.30150823695098311</v>
      </c>
      <c r="J35" s="72">
        <v>0.26638425979216374</v>
      </c>
      <c r="K35" s="72">
        <v>0.2700549243889771</v>
      </c>
      <c r="L35" s="72">
        <v>0.31876885994100385</v>
      </c>
      <c r="M35" s="72">
        <v>0.36890713128726893</v>
      </c>
      <c r="N35" s="72">
        <v>0.42897285822803383</v>
      </c>
      <c r="O35" s="72">
        <v>0.41749006225150537</v>
      </c>
      <c r="P35" s="72">
        <v>0.3948497828863089</v>
      </c>
      <c r="Q35" s="72">
        <v>0.42876259172186793</v>
      </c>
      <c r="R35" s="72">
        <v>0.46177066874462419</v>
      </c>
      <c r="S35" s="72">
        <v>0.52362097015853748</v>
      </c>
      <c r="T35" s="72">
        <v>0.36922752095992895</v>
      </c>
      <c r="U35" s="72">
        <v>0.30890991043231009</v>
      </c>
      <c r="V35" s="72">
        <v>0.4700888184182771</v>
      </c>
      <c r="W35" s="8">
        <v>0.21232135407236605</v>
      </c>
      <c r="X35" s="8">
        <v>0.23954252452032782</v>
      </c>
      <c r="Y35" s="8">
        <v>0.2598815900609206</v>
      </c>
      <c r="Z35" s="8">
        <v>0.28754135526886615</v>
      </c>
      <c r="AA35" s="8">
        <v>0.25102377263135439</v>
      </c>
      <c r="AB35" s="8">
        <v>0.25667063352156344</v>
      </c>
      <c r="AC35" s="8">
        <v>0.3047624540606067</v>
      </c>
      <c r="AD35" s="8">
        <v>0.35020543081673111</v>
      </c>
      <c r="AE35" s="8">
        <v>0.40680418504383453</v>
      </c>
      <c r="AF35" s="8">
        <v>0.40016151331371497</v>
      </c>
      <c r="AG35" s="8">
        <v>0.39099084693137376</v>
      </c>
      <c r="AH35" s="8">
        <v>0.42246041914180538</v>
      </c>
      <c r="AI35" s="8">
        <v>0.46303710809277349</v>
      </c>
      <c r="AJ35" s="8">
        <v>0.54536686548489566</v>
      </c>
      <c r="AK35" s="8">
        <v>0.42362549933480337</v>
      </c>
      <c r="AL35" s="8">
        <v>0.42589503857104072</v>
      </c>
      <c r="AM35" s="8">
        <v>0.92646940913302211</v>
      </c>
    </row>
    <row r="36" spans="1:39" x14ac:dyDescent="0.45">
      <c r="A36" s="3" t="s">
        <v>219</v>
      </c>
      <c r="B36" s="3" t="s">
        <v>5</v>
      </c>
      <c r="C36" s="3" t="s">
        <v>651</v>
      </c>
      <c r="D36" s="66">
        <v>1.011751690252036</v>
      </c>
      <c r="E36" s="69">
        <v>4629.5257808589913</v>
      </c>
      <c r="F36" s="71">
        <v>9.0221012987012988E-2</v>
      </c>
      <c r="G36" s="71">
        <v>0.10010110389610391</v>
      </c>
      <c r="H36" s="71">
        <v>0.10551107792207792</v>
      </c>
      <c r="I36" s="71">
        <v>0.11690145454545454</v>
      </c>
      <c r="J36" s="71">
        <v>0.10943119480519481</v>
      </c>
      <c r="K36" s="71">
        <v>0.11099120779220779</v>
      </c>
      <c r="L36" s="71">
        <v>0.12784162337662339</v>
      </c>
      <c r="M36" s="71">
        <v>0.14557164935064934</v>
      </c>
      <c r="N36" s="71">
        <v>0.16880228571428571</v>
      </c>
      <c r="O36" s="71">
        <v>0.16347231168831169</v>
      </c>
      <c r="P36" s="71">
        <v>0.14679251948051947</v>
      </c>
      <c r="Q36" s="71">
        <v>0.15576328571428572</v>
      </c>
      <c r="R36" s="71">
        <v>0.16045405194805196</v>
      </c>
      <c r="S36" s="71">
        <v>0.17686480519480519</v>
      </c>
      <c r="T36" s="71">
        <v>0.12874323376623378</v>
      </c>
      <c r="U36" s="71">
        <v>9.8582493506493507E-2</v>
      </c>
      <c r="V36" s="71">
        <v>0.13919468831168832</v>
      </c>
      <c r="W36" s="65">
        <v>8.877220926664621E-2</v>
      </c>
      <c r="X36" s="65">
        <v>9.7292908867750855E-2</v>
      </c>
      <c r="Y36" s="65">
        <v>0.10247324025774779</v>
      </c>
      <c r="Z36" s="65">
        <v>0.11067405032218472</v>
      </c>
      <c r="AA36" s="65">
        <v>0.10875324025774778</v>
      </c>
      <c r="AB36" s="65">
        <v>0.1110720988033139</v>
      </c>
      <c r="AC36" s="65">
        <v>0.13006379257440934</v>
      </c>
      <c r="AD36" s="65">
        <v>0.1456235716477447</v>
      </c>
      <c r="AE36" s="65">
        <v>0.16901478674440013</v>
      </c>
      <c r="AF36" s="65">
        <v>0.16531537588217246</v>
      </c>
      <c r="AG36" s="65">
        <v>0.15403648051549554</v>
      </c>
      <c r="AH36" s="65">
        <v>0.16192817428659098</v>
      </c>
      <c r="AI36" s="65">
        <v>0.16757100951212028</v>
      </c>
      <c r="AJ36" s="65">
        <v>0.19443167229211417</v>
      </c>
      <c r="AK36" s="65">
        <v>0.14767957348880026</v>
      </c>
      <c r="AL36" s="65">
        <v>0.1356117459343357</v>
      </c>
      <c r="AM36" s="65">
        <v>0.27477606934642529</v>
      </c>
    </row>
    <row r="37" spans="1:39" x14ac:dyDescent="0.45">
      <c r="A37" s="3" t="s">
        <v>219</v>
      </c>
      <c r="B37" s="3" t="s">
        <v>5</v>
      </c>
      <c r="C37" s="3" t="s">
        <v>652</v>
      </c>
      <c r="D37" s="66">
        <v>1.0679005166172038</v>
      </c>
      <c r="E37" s="69">
        <v>4886.4489387118492</v>
      </c>
      <c r="F37" s="71">
        <v>3.9901207022677396E-2</v>
      </c>
      <c r="G37" s="71">
        <v>4.6591463057790779E-2</v>
      </c>
      <c r="H37" s="71">
        <v>5.1351353328456473E-2</v>
      </c>
      <c r="I37" s="71">
        <v>5.4061865398683247E-2</v>
      </c>
      <c r="J37" s="71">
        <v>4.6851572787125088E-2</v>
      </c>
      <c r="K37" s="71">
        <v>4.802164594001463E-2</v>
      </c>
      <c r="L37" s="71">
        <v>5.8322048280907091E-2</v>
      </c>
      <c r="M37" s="71">
        <v>6.9092212874908548E-2</v>
      </c>
      <c r="N37" s="71">
        <v>8.0812121433796638E-2</v>
      </c>
      <c r="O37" s="71">
        <v>7.5142450621799556E-2</v>
      </c>
      <c r="P37" s="71">
        <v>7.0132505486466712E-2</v>
      </c>
      <c r="Q37" s="71">
        <v>7.2874535479151431E-2</v>
      </c>
      <c r="R37" s="71">
        <v>7.8904809802487194E-2</v>
      </c>
      <c r="S37" s="71">
        <v>8.7595449890270669E-2</v>
      </c>
      <c r="T37" s="71">
        <v>6.3583401609363571E-2</v>
      </c>
      <c r="U37" s="71">
        <v>5.3373639356254568E-2</v>
      </c>
      <c r="V37" s="71">
        <v>8.3017717629846374E-2</v>
      </c>
      <c r="W37" s="65">
        <v>3.8311659657068911E-2</v>
      </c>
      <c r="X37" s="65">
        <v>4.3101688773859594E-2</v>
      </c>
      <c r="Y37" s="65">
        <v>4.7662766095114849E-2</v>
      </c>
      <c r="Z37" s="65">
        <v>5.1482736978324166E-2</v>
      </c>
      <c r="AA37" s="65">
        <v>4.3062125525719828E-2</v>
      </c>
      <c r="AB37" s="65">
        <v>4.4881892591394371E-2</v>
      </c>
      <c r="AC37" s="65">
        <v>5.4402562277580072E-2</v>
      </c>
      <c r="AD37" s="65">
        <v>6.3502649627952129E-2</v>
      </c>
      <c r="AE37" s="65">
        <v>7.2903202846975088E-2</v>
      </c>
      <c r="AF37" s="65">
        <v>6.9043144613393725E-2</v>
      </c>
      <c r="AG37" s="65">
        <v>6.7024280168230338E-2</v>
      </c>
      <c r="AH37" s="65">
        <v>7.0036056292461984E-2</v>
      </c>
      <c r="AI37" s="65">
        <v>7.8237337431252024E-2</v>
      </c>
      <c r="AJ37" s="65">
        <v>9.3187483015205436E-2</v>
      </c>
      <c r="AK37" s="65">
        <v>7.6026988029763834E-2</v>
      </c>
      <c r="AL37" s="65">
        <v>7.581861857004206E-2</v>
      </c>
      <c r="AM37" s="65">
        <v>0.1671748075056616</v>
      </c>
    </row>
    <row r="38" spans="1:39" x14ac:dyDescent="0.45">
      <c r="A38" s="3" t="s">
        <v>219</v>
      </c>
      <c r="B38" s="3" t="s">
        <v>5</v>
      </c>
      <c r="C38" s="3" t="s">
        <v>653</v>
      </c>
      <c r="D38" s="66">
        <v>1.0900166526560167</v>
      </c>
      <c r="E38" s="69">
        <v>4987.6469134235722</v>
      </c>
      <c r="F38" s="71">
        <v>2.3879999999999998E-2</v>
      </c>
      <c r="G38" s="71">
        <v>2.7570000000000001E-2</v>
      </c>
      <c r="H38" s="71">
        <v>2.9829999999999999E-2</v>
      </c>
      <c r="I38" s="71">
        <v>3.2500000000000001E-2</v>
      </c>
      <c r="J38" s="71">
        <v>2.7529999999999999E-2</v>
      </c>
      <c r="K38" s="71">
        <v>2.8819999999999998E-2</v>
      </c>
      <c r="L38" s="71">
        <v>3.56E-2</v>
      </c>
      <c r="M38" s="71">
        <v>4.0500000000000001E-2</v>
      </c>
      <c r="N38" s="71">
        <v>4.6129999999999997E-2</v>
      </c>
      <c r="O38" s="71">
        <v>4.088E-2</v>
      </c>
      <c r="P38" s="71">
        <v>3.9510000000000003E-2</v>
      </c>
      <c r="Q38" s="71">
        <v>4.5539999999999997E-2</v>
      </c>
      <c r="R38" s="71">
        <v>5.006E-2</v>
      </c>
      <c r="S38" s="71">
        <v>5.6140000000000002E-2</v>
      </c>
      <c r="T38" s="71">
        <v>3.8980000000000001E-2</v>
      </c>
      <c r="U38" s="71">
        <v>3.4009999999999999E-2</v>
      </c>
      <c r="V38" s="71">
        <v>5.6140000000000002E-2</v>
      </c>
      <c r="W38" s="65">
        <v>2.2700000000000001E-2</v>
      </c>
      <c r="X38" s="65">
        <v>2.5669999999999998E-2</v>
      </c>
      <c r="Y38" s="65">
        <v>2.7900000000000001E-2</v>
      </c>
      <c r="Z38" s="65">
        <v>3.1460000000000002E-2</v>
      </c>
      <c r="AA38" s="65">
        <v>2.4070000000000001E-2</v>
      </c>
      <c r="AB38" s="65">
        <v>2.58E-2</v>
      </c>
      <c r="AC38" s="65">
        <v>3.0980000000000001E-2</v>
      </c>
      <c r="AD38" s="65">
        <v>3.7280000000000001E-2</v>
      </c>
      <c r="AE38" s="65">
        <v>4.19E-2</v>
      </c>
      <c r="AF38" s="65">
        <v>3.857E-2</v>
      </c>
      <c r="AG38" s="65">
        <v>3.8309999999999997E-2</v>
      </c>
      <c r="AH38" s="65">
        <v>4.4290000000000003E-2</v>
      </c>
      <c r="AI38" s="65">
        <v>4.9579999999999999E-2</v>
      </c>
      <c r="AJ38" s="65">
        <v>5.663E-2</v>
      </c>
      <c r="AK38" s="65">
        <v>4.3529999999999999E-2</v>
      </c>
      <c r="AL38" s="65">
        <v>4.6460000000000001E-2</v>
      </c>
      <c r="AM38" s="65">
        <v>0.10728</v>
      </c>
    </row>
    <row r="39" spans="1:39" x14ac:dyDescent="0.45">
      <c r="A39" s="3" t="s">
        <v>219</v>
      </c>
      <c r="B39" s="3" t="s">
        <v>5</v>
      </c>
      <c r="C39" s="3" t="s">
        <v>654</v>
      </c>
      <c r="D39" s="66">
        <v>1.1205452191546015</v>
      </c>
      <c r="E39" s="69">
        <v>5127.3380916242822</v>
      </c>
      <c r="F39" s="71">
        <v>2.0589481837606834E-2</v>
      </c>
      <c r="G39" s="71">
        <v>2.4349815705128203E-2</v>
      </c>
      <c r="H39" s="71">
        <v>2.734168536324786E-2</v>
      </c>
      <c r="I39" s="71">
        <v>2.9310616987179489E-2</v>
      </c>
      <c r="J39" s="71">
        <v>2.422894764957265E-2</v>
      </c>
      <c r="K39" s="71">
        <v>2.3259415064102562E-2</v>
      </c>
      <c r="L39" s="71">
        <v>3.0291885683760685E-2</v>
      </c>
      <c r="M39" s="71">
        <v>3.6186826923076926E-2</v>
      </c>
      <c r="N39" s="71">
        <v>4.0576359508547009E-2</v>
      </c>
      <c r="O39" s="71">
        <v>3.7133755341880341E-2</v>
      </c>
      <c r="P39" s="71">
        <v>3.844255341880342E-2</v>
      </c>
      <c r="Q39" s="71">
        <v>4.5948696581196581E-2</v>
      </c>
      <c r="R39" s="71">
        <v>5.0560365918803418E-2</v>
      </c>
      <c r="S39" s="71">
        <v>5.9595373931623938E-2</v>
      </c>
      <c r="T39" s="71">
        <v>3.840809561965812E-2</v>
      </c>
      <c r="U39" s="71">
        <v>3.3283888888888884E-2</v>
      </c>
      <c r="V39" s="71">
        <v>5.6492235576923074E-2</v>
      </c>
      <c r="W39" s="65">
        <v>1.8204954954954954E-2</v>
      </c>
      <c r="X39" s="65">
        <v>2.2705030030030028E-2</v>
      </c>
      <c r="Y39" s="65">
        <v>2.5955930930930932E-2</v>
      </c>
      <c r="Z39" s="65">
        <v>2.8056043543543543E-2</v>
      </c>
      <c r="AA39" s="65">
        <v>2.1354204204204204E-2</v>
      </c>
      <c r="AB39" s="65">
        <v>2.0994917417417418E-2</v>
      </c>
      <c r="AC39" s="65">
        <v>2.7736193693693696E-2</v>
      </c>
      <c r="AD39" s="65">
        <v>3.2666944444444443E-2</v>
      </c>
      <c r="AE39" s="65">
        <v>3.7637695195195199E-2</v>
      </c>
      <c r="AF39" s="65">
        <v>3.5166569069069072E-2</v>
      </c>
      <c r="AG39" s="65">
        <v>3.7879234234234234E-2</v>
      </c>
      <c r="AH39" s="65">
        <v>4.3289384384384386E-2</v>
      </c>
      <c r="AI39" s="65">
        <v>4.9392349849849852E-2</v>
      </c>
      <c r="AJ39" s="65">
        <v>5.6593813813813815E-2</v>
      </c>
      <c r="AK39" s="65">
        <v>4.1210435435435441E-2</v>
      </c>
      <c r="AL39" s="65">
        <v>4.4510097597597595E-2</v>
      </c>
      <c r="AM39" s="65">
        <v>0.1111762012012012</v>
      </c>
    </row>
    <row r="40" spans="1:39" x14ac:dyDescent="0.45">
      <c r="A40" s="3" t="s">
        <v>219</v>
      </c>
      <c r="B40" s="3" t="s">
        <v>5</v>
      </c>
      <c r="C40" s="3" t="s">
        <v>655</v>
      </c>
      <c r="D40" s="66">
        <v>1.1523200255392594</v>
      </c>
      <c r="E40" s="69">
        <v>5272.7317556595081</v>
      </c>
      <c r="F40" s="71">
        <v>9.4400000000000005E-3</v>
      </c>
      <c r="G40" s="71">
        <v>1.0109999999999999E-2</v>
      </c>
      <c r="H40" s="71">
        <v>1.1639999999999999E-2</v>
      </c>
      <c r="I40" s="71">
        <v>1.418E-2</v>
      </c>
      <c r="J40" s="71">
        <v>1.217E-2</v>
      </c>
      <c r="K40" s="71">
        <v>1.221E-2</v>
      </c>
      <c r="L40" s="71">
        <v>1.345E-2</v>
      </c>
      <c r="M40" s="71">
        <v>1.5140000000000001E-2</v>
      </c>
      <c r="N40" s="71">
        <v>1.8859999999999998E-2</v>
      </c>
      <c r="O40" s="71">
        <v>2.0250000000000001E-2</v>
      </c>
      <c r="P40" s="71">
        <v>2.06E-2</v>
      </c>
      <c r="Q40" s="71">
        <v>2.1690000000000001E-2</v>
      </c>
      <c r="R40" s="71">
        <v>2.3140000000000001E-2</v>
      </c>
      <c r="S40" s="71">
        <v>2.8709999999999999E-2</v>
      </c>
      <c r="T40" s="71">
        <v>2.0080000000000001E-2</v>
      </c>
      <c r="U40" s="71">
        <v>1.915E-2</v>
      </c>
      <c r="V40" s="71">
        <v>2.963E-2</v>
      </c>
      <c r="W40" s="65">
        <v>8.3999999999999995E-3</v>
      </c>
      <c r="X40" s="65">
        <v>9.5600000000000008E-3</v>
      </c>
      <c r="Y40" s="65">
        <v>1.1010000000000001E-2</v>
      </c>
      <c r="Z40" s="65">
        <v>1.3270000000000001E-2</v>
      </c>
      <c r="AA40" s="65">
        <v>1.0970000000000001E-2</v>
      </c>
      <c r="AB40" s="65">
        <v>1.1089999999999999E-2</v>
      </c>
      <c r="AC40" s="65">
        <v>1.17E-2</v>
      </c>
      <c r="AD40" s="65">
        <v>1.371E-2</v>
      </c>
      <c r="AE40" s="65">
        <v>1.8079999999999999E-2</v>
      </c>
      <c r="AF40" s="65">
        <v>1.8589999999999999E-2</v>
      </c>
      <c r="AG40" s="65">
        <v>1.984E-2</v>
      </c>
      <c r="AH40" s="65">
        <v>2.1080000000000002E-2</v>
      </c>
      <c r="AI40" s="65">
        <v>2.307E-2</v>
      </c>
      <c r="AJ40" s="65">
        <v>2.929E-2</v>
      </c>
      <c r="AK40" s="65">
        <v>2.3140000000000001E-2</v>
      </c>
      <c r="AL40" s="65">
        <v>2.5520000000000001E-2</v>
      </c>
      <c r="AM40" s="65">
        <v>5.5919999999999997E-2</v>
      </c>
    </row>
    <row r="41" spans="1:39" x14ac:dyDescent="0.45">
      <c r="A41" s="3" t="s">
        <v>219</v>
      </c>
      <c r="B41" s="3" t="s">
        <v>5</v>
      </c>
      <c r="C41" s="3" t="s">
        <v>656</v>
      </c>
      <c r="D41" s="66">
        <v>1.1535116342633247</v>
      </c>
      <c r="E41" s="69">
        <v>5278.1842627933311</v>
      </c>
      <c r="F41" s="71">
        <v>7.0734106648199443E-3</v>
      </c>
      <c r="G41" s="71">
        <v>7.7436357340720224E-3</v>
      </c>
      <c r="H41" s="71">
        <v>8.3738088642659279E-3</v>
      </c>
      <c r="I41" s="71">
        <v>9.6242070637119117E-3</v>
      </c>
      <c r="J41" s="71">
        <v>9.0643455678670361E-3</v>
      </c>
      <c r="K41" s="71">
        <v>9.4837049861495847E-3</v>
      </c>
      <c r="L41" s="71">
        <v>1.0084241689750693E-2</v>
      </c>
      <c r="M41" s="71">
        <v>1.1925297783933518E-2</v>
      </c>
      <c r="N41" s="71">
        <v>1.4226371191135734E-2</v>
      </c>
      <c r="O41" s="71">
        <v>1.4886734764542936E-2</v>
      </c>
      <c r="P41" s="71">
        <v>1.5196596260387812E-2</v>
      </c>
      <c r="Q41" s="71">
        <v>1.5627704293628808E-2</v>
      </c>
      <c r="R41" s="71">
        <v>1.801865650969529E-2</v>
      </c>
      <c r="S41" s="71">
        <v>2.1300093490304706E-2</v>
      </c>
      <c r="T41" s="71">
        <v>1.5107254155124653E-2</v>
      </c>
      <c r="U41" s="71">
        <v>1.4345903739612188E-2</v>
      </c>
      <c r="V41" s="71">
        <v>2.0318033240997228E-2</v>
      </c>
      <c r="W41" s="65">
        <v>7.2681794871794873E-3</v>
      </c>
      <c r="X41" s="65">
        <v>7.639201923076923E-3</v>
      </c>
      <c r="Y41" s="65">
        <v>8.1491089743589741E-3</v>
      </c>
      <c r="Z41" s="65">
        <v>9.8129198717948722E-3</v>
      </c>
      <c r="AA41" s="65">
        <v>8.4403637820512824E-3</v>
      </c>
      <c r="AB41" s="65">
        <v>8.1202708333333335E-3</v>
      </c>
      <c r="AC41" s="65">
        <v>9.4108749999999991E-3</v>
      </c>
      <c r="AD41" s="65">
        <v>1.0471943910256409E-2</v>
      </c>
      <c r="AE41" s="65">
        <v>1.3086080128205129E-2</v>
      </c>
      <c r="AF41" s="65">
        <v>1.2954778846153845E-2</v>
      </c>
      <c r="AG41" s="65">
        <v>1.4689008012820514E-2</v>
      </c>
      <c r="AH41" s="65">
        <v>1.4848961538461538E-2</v>
      </c>
      <c r="AI41" s="65">
        <v>1.6830634615384615E-2</v>
      </c>
      <c r="AJ41" s="65">
        <v>2.3137931089743588E-2</v>
      </c>
      <c r="AK41" s="65">
        <v>1.8761750000000001E-2</v>
      </c>
      <c r="AL41" s="65">
        <v>2.0503190705128203E-2</v>
      </c>
      <c r="AM41" s="65">
        <v>4.0584801282051282E-2</v>
      </c>
    </row>
    <row r="42" spans="1:39" x14ac:dyDescent="0.45">
      <c r="A42" s="3" t="s">
        <v>219</v>
      </c>
      <c r="B42" s="3" t="s">
        <v>5</v>
      </c>
      <c r="C42" s="3" t="s">
        <v>657</v>
      </c>
      <c r="D42" s="66">
        <v>1.1459490915442103</v>
      </c>
      <c r="E42" s="69">
        <v>5243.579935640425</v>
      </c>
      <c r="F42" s="71">
        <v>1.3221853546910755E-2</v>
      </c>
      <c r="G42" s="71">
        <v>1.4402505720823799E-2</v>
      </c>
      <c r="H42" s="71">
        <v>1.5511922196796339E-2</v>
      </c>
      <c r="I42" s="71">
        <v>1.9252814645308924E-2</v>
      </c>
      <c r="J42" s="71">
        <v>1.5942299771167047E-2</v>
      </c>
      <c r="K42" s="71">
        <v>1.6292196796338674E-2</v>
      </c>
      <c r="L42" s="71">
        <v>1.8042231121281466E-2</v>
      </c>
      <c r="M42" s="71">
        <v>2.1012711670480549E-2</v>
      </c>
      <c r="N42" s="71">
        <v>2.5383741418764302E-2</v>
      </c>
      <c r="O42" s="71">
        <v>2.7593672768878717E-2</v>
      </c>
      <c r="P42" s="71">
        <v>2.7223432494279179E-2</v>
      </c>
      <c r="Q42" s="71">
        <v>2.8054530892448512E-2</v>
      </c>
      <c r="R42" s="71">
        <v>3.1895526315789478E-2</v>
      </c>
      <c r="S42" s="71">
        <v>3.9266864988558352E-2</v>
      </c>
      <c r="T42" s="71">
        <v>2.8224084668192217E-2</v>
      </c>
      <c r="U42" s="71">
        <v>2.5633707093821508E-2</v>
      </c>
      <c r="V42" s="71">
        <v>3.6445903890160176E-2</v>
      </c>
      <c r="W42" s="65">
        <v>1.2276026151222285E-2</v>
      </c>
      <c r="X42" s="65">
        <v>1.3637276861853325E-2</v>
      </c>
      <c r="Y42" s="65">
        <v>1.5168527572484365E-2</v>
      </c>
      <c r="Z42" s="65">
        <v>1.7047390562819786E-2</v>
      </c>
      <c r="AA42" s="65">
        <v>1.413636725412166E-2</v>
      </c>
      <c r="AB42" s="65">
        <v>1.3835343945423535E-2</v>
      </c>
      <c r="AC42" s="65">
        <v>1.6745798749289369E-2</v>
      </c>
      <c r="AD42" s="65">
        <v>1.9308641273450822E-2</v>
      </c>
      <c r="AE42" s="65">
        <v>2.2749550881182492E-2</v>
      </c>
      <c r="AF42" s="65">
        <v>2.4810460488914155E-2</v>
      </c>
      <c r="AG42" s="65">
        <v>2.4290005685048324E-2</v>
      </c>
      <c r="AH42" s="65">
        <v>2.7123416714042069E-2</v>
      </c>
      <c r="AI42" s="65">
        <v>3.1578192154633318E-2</v>
      </c>
      <c r="AJ42" s="65">
        <v>3.9609101762364977E-2</v>
      </c>
      <c r="AK42" s="65">
        <v>3.2864440022740193E-2</v>
      </c>
      <c r="AL42" s="65">
        <v>3.457330301307561E-2</v>
      </c>
      <c r="AM42" s="65">
        <v>6.9736156907333716E-2</v>
      </c>
    </row>
    <row r="43" spans="1:39" x14ac:dyDescent="0.45">
      <c r="A43" s="3" t="s">
        <v>219</v>
      </c>
      <c r="B43" s="3" t="s">
        <v>5</v>
      </c>
      <c r="C43" s="3" t="s">
        <v>658</v>
      </c>
      <c r="D43" s="66">
        <v>1.1000499542449582</v>
      </c>
      <c r="E43" s="69">
        <v>5033.5568227626582</v>
      </c>
      <c r="F43" s="71">
        <v>9.9043203526818519E-3</v>
      </c>
      <c r="G43" s="71">
        <v>1.1314937545922117E-2</v>
      </c>
      <c r="H43" s="71">
        <v>1.3084628949301982E-2</v>
      </c>
      <c r="I43" s="71">
        <v>1.4165760470242469E-2</v>
      </c>
      <c r="J43" s="71">
        <v>1.1764526083761939E-2</v>
      </c>
      <c r="K43" s="71">
        <v>1.1165349008082293E-2</v>
      </c>
      <c r="L43" s="71">
        <v>1.3325246142542248E-2</v>
      </c>
      <c r="M43" s="71">
        <v>1.5356480529022779E-2</v>
      </c>
      <c r="N43" s="71">
        <v>1.8139566495224101E-2</v>
      </c>
      <c r="O43" s="71">
        <v>2.0698743570903747E-2</v>
      </c>
      <c r="P43" s="71">
        <v>1.8889463629684057E-2</v>
      </c>
      <c r="Q43" s="71">
        <v>2.3000698016164587E-2</v>
      </c>
      <c r="R43" s="71">
        <v>2.4263372520205731E-2</v>
      </c>
      <c r="S43" s="71">
        <v>2.7204092578986039E-2</v>
      </c>
      <c r="T43" s="71">
        <v>1.8538743570903748E-2</v>
      </c>
      <c r="U43" s="71">
        <v>1.525781778104335E-2</v>
      </c>
      <c r="V43" s="71">
        <v>2.3426252755326962E-2</v>
      </c>
      <c r="W43" s="65">
        <v>9.2068372817378542E-3</v>
      </c>
      <c r="X43" s="65">
        <v>1.0816228037640967E-2</v>
      </c>
      <c r="Y43" s="65">
        <v>1.1447502923481007E-2</v>
      </c>
      <c r="Z43" s="65">
        <v>1.4079046224995739E-2</v>
      </c>
      <c r="AA43" s="65">
        <v>1.0886030990670962E-2</v>
      </c>
      <c r="AB43" s="65">
        <v>1.1446854862903321E-2</v>
      </c>
      <c r="AC43" s="65">
        <v>1.3069028121808863E-2</v>
      </c>
      <c r="AD43" s="65">
        <v>1.4898184058303992E-2</v>
      </c>
      <c r="AE43" s="65">
        <v>1.6611288764520331E-2</v>
      </c>
      <c r="AF43" s="65">
        <v>1.9261504958720029E-2</v>
      </c>
      <c r="AG43" s="65">
        <v>1.8242310727765516E-2</v>
      </c>
      <c r="AH43" s="65">
        <v>2.113651242008158E-2</v>
      </c>
      <c r="AI43" s="65">
        <v>2.3876659333662228E-2</v>
      </c>
      <c r="AJ43" s="65">
        <v>2.6150284334105298E-2</v>
      </c>
      <c r="AK43" s="65">
        <v>2.0044861543488411E-2</v>
      </c>
      <c r="AL43" s="65">
        <v>2.0947213746177078E-2</v>
      </c>
      <c r="AM43" s="65">
        <v>4.7379651669936823E-2</v>
      </c>
    </row>
    <row r="44" spans="1:39" x14ac:dyDescent="0.45">
      <c r="A44" s="3" t="s">
        <v>219</v>
      </c>
      <c r="B44" s="3" t="s">
        <v>5</v>
      </c>
      <c r="C44" s="3" t="s">
        <v>659</v>
      </c>
      <c r="D44" s="66">
        <v>1.1558851703287141</v>
      </c>
      <c r="E44" s="69">
        <v>5289.0449774453436</v>
      </c>
      <c r="F44" s="71">
        <v>7.9411631827660759E-3</v>
      </c>
      <c r="G44" s="71">
        <v>9.0113211655091924E-3</v>
      </c>
      <c r="H44" s="71">
        <v>1.12016947942375E-2</v>
      </c>
      <c r="I44" s="71">
        <v>1.1511517840402535E-2</v>
      </c>
      <c r="J44" s="71">
        <v>9.4013731274751756E-3</v>
      </c>
      <c r="K44" s="71">
        <v>9.8114048020815411E-3</v>
      </c>
      <c r="L44" s="71">
        <v>1.1811583646138248E-2</v>
      </c>
      <c r="M44" s="71">
        <v>1.4121952155197156E-2</v>
      </c>
      <c r="N44" s="71">
        <v>1.6042412466280204E-2</v>
      </c>
      <c r="O44" s="71">
        <v>1.743239349518835E-2</v>
      </c>
      <c r="P44" s="71">
        <v>1.8062712116168281E-2</v>
      </c>
      <c r="Q44" s="71">
        <v>2.0263140744992251E-2</v>
      </c>
      <c r="R44" s="71">
        <v>2.4473885729591152E-2</v>
      </c>
      <c r="S44" s="71">
        <v>2.69442900839886E-2</v>
      </c>
      <c r="T44" s="71">
        <v>1.7562707570452852E-2</v>
      </c>
      <c r="U44" s="71">
        <v>1.5272460066196024E-2</v>
      </c>
      <c r="V44" s="71">
        <v>2.5423987013334863E-2</v>
      </c>
      <c r="W44" s="65">
        <v>7.1814872735563575E-3</v>
      </c>
      <c r="X44" s="65">
        <v>9.1201900261161546E-3</v>
      </c>
      <c r="Y44" s="65">
        <v>1.0114513306802637E-2</v>
      </c>
      <c r="Z44" s="65">
        <v>1.1659167765203333E-2</v>
      </c>
      <c r="AA44" s="65">
        <v>9.3514406168387024E-3</v>
      </c>
      <c r="AB44" s="65">
        <v>9.4292550677776386E-3</v>
      </c>
      <c r="AC44" s="65">
        <v>1.0654203643825395E-2</v>
      </c>
      <c r="AD44" s="65">
        <v>1.2743495854578618E-2</v>
      </c>
      <c r="AE44" s="65">
        <v>1.4821580483356134E-2</v>
      </c>
      <c r="AF44" s="65">
        <v>1.6449679455291629E-2</v>
      </c>
      <c r="AG44" s="65">
        <v>1.6679527587779297E-2</v>
      </c>
      <c r="AH44" s="65">
        <v>1.8727913505782866E-2</v>
      </c>
      <c r="AI44" s="65">
        <v>2.2900925195871159E-2</v>
      </c>
      <c r="AJ44" s="65">
        <v>2.6336579177548402E-2</v>
      </c>
      <c r="AK44" s="65">
        <v>2.0367450814575298E-2</v>
      </c>
      <c r="AL44" s="65">
        <v>2.1950869004684327E-2</v>
      </c>
      <c r="AM44" s="65">
        <v>5.2441721220412053E-2</v>
      </c>
    </row>
    <row r="45" spans="1:39" x14ac:dyDescent="0.45">
      <c r="A45" s="2" t="s">
        <v>217</v>
      </c>
      <c r="B45" s="2" t="s">
        <v>6</v>
      </c>
      <c r="C45" s="2" t="s">
        <v>660</v>
      </c>
      <c r="D45" s="4">
        <v>0.99313957016717092</v>
      </c>
      <c r="E45" s="11">
        <v>4544.3613174837319</v>
      </c>
      <c r="F45" s="72">
        <v>0.45991574952711467</v>
      </c>
      <c r="G45" s="72">
        <v>0.49393864609421734</v>
      </c>
      <c r="H45" s="72">
        <v>0.51630864515733899</v>
      </c>
      <c r="I45" s="72">
        <v>0.56615866268193926</v>
      </c>
      <c r="J45" s="72">
        <v>0.58720364728660246</v>
      </c>
      <c r="K45" s="72">
        <v>0.60696158875337947</v>
      </c>
      <c r="L45" s="72">
        <v>0.69962544283339001</v>
      </c>
      <c r="M45" s="72">
        <v>0.77323200955113669</v>
      </c>
      <c r="N45" s="72">
        <v>0.86855191115381358</v>
      </c>
      <c r="O45" s="72">
        <v>0.82622298621689161</v>
      </c>
      <c r="P45" s="72">
        <v>0.71700006070406797</v>
      </c>
      <c r="Q45" s="72">
        <v>0.72236968849037497</v>
      </c>
      <c r="R45" s="72">
        <v>0.76906444756837622</v>
      </c>
      <c r="S45" s="72">
        <v>0.88673457999408334</v>
      </c>
      <c r="T45" s="72">
        <v>0.61192334432784767</v>
      </c>
      <c r="U45" s="72">
        <v>0.49144064637777912</v>
      </c>
      <c r="V45" s="72">
        <v>0.68443794328164653</v>
      </c>
      <c r="W45" s="8">
        <v>0.43284642740242008</v>
      </c>
      <c r="X45" s="8">
        <v>0.47198885058374079</v>
      </c>
      <c r="Y45" s="8">
        <v>0.48932350443303496</v>
      </c>
      <c r="Z45" s="8">
        <v>0.53379773266517094</v>
      </c>
      <c r="AA45" s="8">
        <v>0.55845303323654583</v>
      </c>
      <c r="AB45" s="8">
        <v>0.58338175987455687</v>
      </c>
      <c r="AC45" s="8">
        <v>0.68027898160410494</v>
      </c>
      <c r="AD45" s="8">
        <v>0.75138824994386388</v>
      </c>
      <c r="AE45" s="8">
        <v>0.83632353782047808</v>
      </c>
      <c r="AF45" s="8">
        <v>0.79441584879829752</v>
      </c>
      <c r="AG45" s="8">
        <v>0.70982632779086363</v>
      </c>
      <c r="AH45" s="8">
        <v>0.72912369681950917</v>
      </c>
      <c r="AI45" s="8">
        <v>0.78163018335015411</v>
      </c>
      <c r="AJ45" s="8">
        <v>0.92855414743465226</v>
      </c>
      <c r="AK45" s="8">
        <v>0.67453313148657879</v>
      </c>
      <c r="AL45" s="8">
        <v>0.61232603142538256</v>
      </c>
      <c r="AM45" s="8">
        <v>1.2715185553306456</v>
      </c>
    </row>
    <row r="46" spans="1:39" x14ac:dyDescent="0.45">
      <c r="A46" s="3" t="s">
        <v>219</v>
      </c>
      <c r="B46" s="3" t="s">
        <v>6</v>
      </c>
      <c r="C46" s="3" t="s">
        <v>661</v>
      </c>
      <c r="D46" s="66">
        <v>1.0672313837660488</v>
      </c>
      <c r="E46" s="69">
        <v>4883.3871520945513</v>
      </c>
      <c r="F46" s="71">
        <v>2.888945752082268E-2</v>
      </c>
      <c r="G46" s="71">
        <v>3.4001524687095941E-2</v>
      </c>
      <c r="H46" s="71">
        <v>3.7280837349531165E-2</v>
      </c>
      <c r="I46" s="71">
        <v>4.312933907261577E-2</v>
      </c>
      <c r="J46" s="71">
        <v>4.0194609677564878E-2</v>
      </c>
      <c r="K46" s="71">
        <v>4.0173923945714618E-2</v>
      </c>
      <c r="L46" s="71">
        <v>4.7806491024438222E-2</v>
      </c>
      <c r="M46" s="71">
        <v>5.3480855539982677E-2</v>
      </c>
      <c r="N46" s="71">
        <v>5.8269212741115246E-2</v>
      </c>
      <c r="O46" s="71">
        <v>5.357957280347813E-2</v>
      </c>
      <c r="P46" s="71">
        <v>4.8617448091455379E-2</v>
      </c>
      <c r="Q46" s="71">
        <v>5.7476074876761415E-2</v>
      </c>
      <c r="R46" s="71">
        <v>6.9828803352731894E-2</v>
      </c>
      <c r="S46" s="71">
        <v>8.1654731574234862E-2</v>
      </c>
      <c r="T46" s="71">
        <v>5.4409873714377034E-2</v>
      </c>
      <c r="U46" s="71">
        <v>4.3978605765738484E-2</v>
      </c>
      <c r="V46" s="71">
        <v>6.7128638262341639E-2</v>
      </c>
      <c r="W46" s="65">
        <v>2.7759389516482446E-2</v>
      </c>
      <c r="X46" s="65">
        <v>3.196091341237766E-2</v>
      </c>
      <c r="Y46" s="65">
        <v>3.548431608194965E-2</v>
      </c>
      <c r="Z46" s="65">
        <v>3.8636784842601163E-2</v>
      </c>
      <c r="AA46" s="65">
        <v>3.4952437308272875E-2</v>
      </c>
      <c r="AB46" s="65">
        <v>3.4861828635511516E-2</v>
      </c>
      <c r="AC46" s="65">
        <v>4.3736587104981253E-2</v>
      </c>
      <c r="AD46" s="65">
        <v>4.7284252370721133E-2</v>
      </c>
      <c r="AE46" s="65">
        <v>5.4508484564444661E-2</v>
      </c>
      <c r="AF46" s="65">
        <v>4.9980169952402974E-2</v>
      </c>
      <c r="AG46" s="65">
        <v>4.8179319566514098E-2</v>
      </c>
      <c r="AH46" s="65">
        <v>5.706442083191314E-2</v>
      </c>
      <c r="AI46" s="65">
        <v>6.7358522301212448E-2</v>
      </c>
      <c r="AJ46" s="65">
        <v>8.0896113189000335E-2</v>
      </c>
      <c r="AK46" s="65">
        <v>5.48016268351025E-2</v>
      </c>
      <c r="AL46" s="65">
        <v>4.9743431991649226E-2</v>
      </c>
      <c r="AM46" s="65">
        <v>0.12264140149486291</v>
      </c>
    </row>
    <row r="47" spans="1:39" x14ac:dyDescent="0.45">
      <c r="A47" s="3" t="s">
        <v>219</v>
      </c>
      <c r="B47" s="3" t="s">
        <v>6</v>
      </c>
      <c r="C47" s="3" t="s">
        <v>662</v>
      </c>
      <c r="D47" s="66">
        <v>0.94915777829807746</v>
      </c>
      <c r="E47" s="69">
        <v>4343.1115036132751</v>
      </c>
      <c r="F47" s="71">
        <v>0.32565629200629204</v>
      </c>
      <c r="G47" s="71">
        <v>0.34010712140712146</v>
      </c>
      <c r="H47" s="71">
        <v>0.34492780780780785</v>
      </c>
      <c r="I47" s="71">
        <v>0.37407932360932361</v>
      </c>
      <c r="J47" s="71">
        <v>0.41146903760903764</v>
      </c>
      <c r="K47" s="71">
        <v>0.42687766480766481</v>
      </c>
      <c r="L47" s="71">
        <v>0.48453895180895185</v>
      </c>
      <c r="M47" s="71">
        <v>0.52733115401115405</v>
      </c>
      <c r="N47" s="71">
        <v>0.6046326984126984</v>
      </c>
      <c r="O47" s="71">
        <v>0.58066341341341343</v>
      </c>
      <c r="P47" s="71">
        <v>0.48329261261261264</v>
      </c>
      <c r="Q47" s="71">
        <v>0.45054361361361361</v>
      </c>
      <c r="R47" s="71">
        <v>0.4537156442156442</v>
      </c>
      <c r="S47" s="71">
        <v>0.51841984841984845</v>
      </c>
      <c r="T47" s="71">
        <v>0.37575347061347064</v>
      </c>
      <c r="U47" s="71">
        <v>0.29271204061204059</v>
      </c>
      <c r="V47" s="71">
        <v>0.374219305019305</v>
      </c>
      <c r="W47" s="65">
        <v>0.3044070378859377</v>
      </c>
      <c r="X47" s="65">
        <v>0.32652793717136308</v>
      </c>
      <c r="Y47" s="65">
        <v>0.32692918835108536</v>
      </c>
      <c r="Z47" s="65">
        <v>0.35432094782256979</v>
      </c>
      <c r="AA47" s="65">
        <v>0.39946059592827288</v>
      </c>
      <c r="AB47" s="65">
        <v>0.42674993123904542</v>
      </c>
      <c r="AC47" s="65">
        <v>0.48838239449912363</v>
      </c>
      <c r="AD47" s="65">
        <v>0.53081399757314274</v>
      </c>
      <c r="AE47" s="65">
        <v>0.59428505325603342</v>
      </c>
      <c r="AF47" s="65">
        <v>0.56134567884589459</v>
      </c>
      <c r="AG47" s="65">
        <v>0.4813970082243495</v>
      </c>
      <c r="AH47" s="65">
        <v>0.46067927598759606</v>
      </c>
      <c r="AI47" s="65">
        <v>0.47283166104894159</v>
      </c>
      <c r="AJ47" s="65">
        <v>0.56533803424565188</v>
      </c>
      <c r="AK47" s="65">
        <v>0.42214150465147637</v>
      </c>
      <c r="AL47" s="65">
        <v>0.36308259943373333</v>
      </c>
      <c r="AM47" s="65">
        <v>0.67192715383578272</v>
      </c>
    </row>
    <row r="48" spans="1:39" x14ac:dyDescent="0.45">
      <c r="A48" s="3" t="s">
        <v>219</v>
      </c>
      <c r="B48" s="3" t="s">
        <v>6</v>
      </c>
      <c r="C48" s="3" t="s">
        <v>663</v>
      </c>
      <c r="D48" s="66">
        <v>1.0772667826712241</v>
      </c>
      <c r="E48" s="69">
        <v>4929.3066582345809</v>
      </c>
      <c r="F48" s="71">
        <v>4.666E-2</v>
      </c>
      <c r="G48" s="71">
        <v>5.4190000000000002E-2</v>
      </c>
      <c r="H48" s="71">
        <v>5.9859999999999997E-2</v>
      </c>
      <c r="I48" s="71">
        <v>6.318E-2</v>
      </c>
      <c r="J48" s="71">
        <v>5.6579999999999998E-2</v>
      </c>
      <c r="K48" s="71">
        <v>6.1780000000000002E-2</v>
      </c>
      <c r="L48" s="71">
        <v>7.5539999999999996E-2</v>
      </c>
      <c r="M48" s="71">
        <v>8.8539999999999994E-2</v>
      </c>
      <c r="N48" s="71">
        <v>9.0090000000000003E-2</v>
      </c>
      <c r="O48" s="71">
        <v>8.029E-2</v>
      </c>
      <c r="P48" s="71">
        <v>7.6950000000000005E-2</v>
      </c>
      <c r="Q48" s="71">
        <v>9.4600000000000004E-2</v>
      </c>
      <c r="R48" s="71">
        <v>0.11237999999999999</v>
      </c>
      <c r="S48" s="71">
        <v>0.12701000000000001</v>
      </c>
      <c r="T48" s="71">
        <v>7.6539999999999997E-2</v>
      </c>
      <c r="U48" s="71">
        <v>6.1460000000000001E-2</v>
      </c>
      <c r="V48" s="71">
        <v>0.10813</v>
      </c>
      <c r="W48" s="65">
        <v>4.4659999999999998E-2</v>
      </c>
      <c r="X48" s="65">
        <v>5.1830000000000001E-2</v>
      </c>
      <c r="Y48" s="65">
        <v>5.6980000000000003E-2</v>
      </c>
      <c r="Z48" s="65">
        <v>6.0740000000000002E-2</v>
      </c>
      <c r="AA48" s="65">
        <v>5.151E-2</v>
      </c>
      <c r="AB48" s="65">
        <v>5.3460000000000001E-2</v>
      </c>
      <c r="AC48" s="65">
        <v>6.7510000000000001E-2</v>
      </c>
      <c r="AD48" s="65">
        <v>7.8649999999999998E-2</v>
      </c>
      <c r="AE48" s="65">
        <v>8.2089999999999996E-2</v>
      </c>
      <c r="AF48" s="65">
        <v>7.639E-2</v>
      </c>
      <c r="AG48" s="65">
        <v>7.4190000000000006E-2</v>
      </c>
      <c r="AH48" s="65">
        <v>9.2789999999999997E-2</v>
      </c>
      <c r="AI48" s="65">
        <v>0.109</v>
      </c>
      <c r="AJ48" s="65">
        <v>0.12429999999999999</v>
      </c>
      <c r="AK48" s="65">
        <v>8.0119999999999997E-2</v>
      </c>
      <c r="AL48" s="65">
        <v>8.4029999999999994E-2</v>
      </c>
      <c r="AM48" s="65">
        <v>0.21648999999999999</v>
      </c>
    </row>
    <row r="49" spans="1:39" x14ac:dyDescent="0.45">
      <c r="A49" s="3" t="s">
        <v>219</v>
      </c>
      <c r="B49" s="3" t="s">
        <v>6</v>
      </c>
      <c r="C49" s="3" t="s">
        <v>664</v>
      </c>
      <c r="D49" s="66">
        <v>1.0799129614753644</v>
      </c>
      <c r="E49" s="69">
        <v>4941.4149187025996</v>
      </c>
      <c r="F49" s="71">
        <v>5.8709999999999998E-2</v>
      </c>
      <c r="G49" s="71">
        <v>6.5640000000000004E-2</v>
      </c>
      <c r="H49" s="71">
        <v>7.424E-2</v>
      </c>
      <c r="I49" s="71">
        <v>8.5769999999999999E-2</v>
      </c>
      <c r="J49" s="71">
        <v>7.8960000000000002E-2</v>
      </c>
      <c r="K49" s="71">
        <v>7.8130000000000005E-2</v>
      </c>
      <c r="L49" s="71">
        <v>9.1740000000000002E-2</v>
      </c>
      <c r="M49" s="71">
        <v>0.10388</v>
      </c>
      <c r="N49" s="71">
        <v>0.11556</v>
      </c>
      <c r="O49" s="71">
        <v>0.11169</v>
      </c>
      <c r="P49" s="71">
        <v>0.10814</v>
      </c>
      <c r="Q49" s="71">
        <v>0.11975</v>
      </c>
      <c r="R49" s="71">
        <v>0.13314000000000001</v>
      </c>
      <c r="S49" s="71">
        <v>0.15964999999999999</v>
      </c>
      <c r="T49" s="71">
        <v>0.10521999999999999</v>
      </c>
      <c r="U49" s="71">
        <v>9.3289999999999998E-2</v>
      </c>
      <c r="V49" s="71">
        <v>0.13496</v>
      </c>
      <c r="W49" s="65">
        <v>5.602E-2</v>
      </c>
      <c r="X49" s="65">
        <v>6.1670000000000003E-2</v>
      </c>
      <c r="Y49" s="65">
        <v>6.9930000000000006E-2</v>
      </c>
      <c r="Z49" s="65">
        <v>8.0100000000000005E-2</v>
      </c>
      <c r="AA49" s="65">
        <v>7.2529999999999997E-2</v>
      </c>
      <c r="AB49" s="65">
        <v>6.8309999999999996E-2</v>
      </c>
      <c r="AC49" s="65">
        <v>8.0649999999999999E-2</v>
      </c>
      <c r="AD49" s="65">
        <v>9.4640000000000002E-2</v>
      </c>
      <c r="AE49" s="65">
        <v>0.10544000000000001</v>
      </c>
      <c r="AF49" s="65">
        <v>0.1067</v>
      </c>
      <c r="AG49" s="65">
        <v>0.10606</v>
      </c>
      <c r="AH49" s="65">
        <v>0.11859</v>
      </c>
      <c r="AI49" s="65">
        <v>0.13244</v>
      </c>
      <c r="AJ49" s="65">
        <v>0.15801999999999999</v>
      </c>
      <c r="AK49" s="65">
        <v>0.11747</v>
      </c>
      <c r="AL49" s="65">
        <v>0.11547</v>
      </c>
      <c r="AM49" s="65">
        <v>0.26046000000000002</v>
      </c>
    </row>
    <row r="50" spans="1:39" x14ac:dyDescent="0.45">
      <c r="A50" s="2" t="s">
        <v>217</v>
      </c>
      <c r="B50" s="2" t="s">
        <v>7</v>
      </c>
      <c r="C50" s="2" t="s">
        <v>665</v>
      </c>
      <c r="D50" s="4">
        <v>1.1229207995096624</v>
      </c>
      <c r="E50" s="11">
        <v>5138.2081604407886</v>
      </c>
      <c r="F50" s="72">
        <v>0.14935867345782744</v>
      </c>
      <c r="G50" s="72">
        <v>0.17774225901264898</v>
      </c>
      <c r="H50" s="72">
        <v>0.19861753711363822</v>
      </c>
      <c r="I50" s="72">
        <v>0.21780061701150114</v>
      </c>
      <c r="J50" s="72">
        <v>0.19314870498172951</v>
      </c>
      <c r="K50" s="72">
        <v>0.18932332831292373</v>
      </c>
      <c r="L50" s="72">
        <v>0.23652067635800705</v>
      </c>
      <c r="M50" s="72">
        <v>0.28276722174836139</v>
      </c>
      <c r="N50" s="72">
        <v>0.32753360307819673</v>
      </c>
      <c r="O50" s="72">
        <v>0.31146241080087134</v>
      </c>
      <c r="P50" s="72">
        <v>0.30138494037999647</v>
      </c>
      <c r="Q50" s="72">
        <v>0.34881098389080578</v>
      </c>
      <c r="R50" s="72">
        <v>0.39618954357369812</v>
      </c>
      <c r="S50" s="72">
        <v>0.45662133652475817</v>
      </c>
      <c r="T50" s="72">
        <v>0.31637094649216352</v>
      </c>
      <c r="U50" s="72">
        <v>0.26205160208451861</v>
      </c>
      <c r="V50" s="72">
        <v>0.42303561517835414</v>
      </c>
      <c r="W50" s="8">
        <v>0.14301496344678419</v>
      </c>
      <c r="X50" s="8">
        <v>0.17073871604344279</v>
      </c>
      <c r="Y50" s="8">
        <v>0.18999288306911188</v>
      </c>
      <c r="Z50" s="8">
        <v>0.20983529768664838</v>
      </c>
      <c r="AA50" s="8">
        <v>0.17716232867958481</v>
      </c>
      <c r="AB50" s="8">
        <v>0.17577661341874817</v>
      </c>
      <c r="AC50" s="8">
        <v>0.2248281794360675</v>
      </c>
      <c r="AD50" s="8">
        <v>0.26711607250200481</v>
      </c>
      <c r="AE50" s="8">
        <v>0.31191680185358761</v>
      </c>
      <c r="AF50" s="8">
        <v>0.31246521698583568</v>
      </c>
      <c r="AG50" s="8">
        <v>0.31038738043863995</v>
      </c>
      <c r="AH50" s="8">
        <v>0.3616270708672556</v>
      </c>
      <c r="AI50" s="8">
        <v>0.4133544693031147</v>
      </c>
      <c r="AJ50" s="8">
        <v>0.48727226320628009</v>
      </c>
      <c r="AK50" s="8">
        <v>0.37227966865844364</v>
      </c>
      <c r="AL50" s="8">
        <v>0.37122662173137239</v>
      </c>
      <c r="AM50" s="8">
        <v>0.86283545267307793</v>
      </c>
    </row>
    <row r="51" spans="1:39" x14ac:dyDescent="0.45">
      <c r="A51" s="3" t="s">
        <v>219</v>
      </c>
      <c r="B51" s="3" t="s">
        <v>7</v>
      </c>
      <c r="C51" s="3" t="s">
        <v>666</v>
      </c>
      <c r="D51" s="66">
        <v>1.161713518376891</v>
      </c>
      <c r="E51" s="69">
        <v>5315.7140582176553</v>
      </c>
      <c r="F51" s="71">
        <v>1.5630500205002049E-2</v>
      </c>
      <c r="G51" s="71">
        <v>1.9270492004920051E-2</v>
      </c>
      <c r="H51" s="71">
        <v>2.1430754407544078E-2</v>
      </c>
      <c r="I51" s="71">
        <v>2.3630975809758096E-2</v>
      </c>
      <c r="J51" s="71">
        <v>1.834059860598606E-2</v>
      </c>
      <c r="K51" s="71">
        <v>2.0140623206232063E-2</v>
      </c>
      <c r="L51" s="71">
        <v>2.4090779007790081E-2</v>
      </c>
      <c r="M51" s="71">
        <v>2.9700975809758098E-2</v>
      </c>
      <c r="N51" s="71">
        <v>3.4781008610086102E-2</v>
      </c>
      <c r="O51" s="71">
        <v>3.1891303813038133E-2</v>
      </c>
      <c r="P51" s="71">
        <v>3.3141607216072164E-2</v>
      </c>
      <c r="Q51" s="71">
        <v>3.7841484214842146E-2</v>
      </c>
      <c r="R51" s="71">
        <v>4.3091574415744155E-2</v>
      </c>
      <c r="S51" s="71">
        <v>5.0232050020500199E-2</v>
      </c>
      <c r="T51" s="71">
        <v>3.5821746617466177E-2</v>
      </c>
      <c r="U51" s="71">
        <v>3.0401402214022141E-2</v>
      </c>
      <c r="V51" s="71">
        <v>4.9902123821238223E-2</v>
      </c>
      <c r="W51" s="65">
        <v>1.4401032998565278E-2</v>
      </c>
      <c r="X51" s="65">
        <v>1.8511657101865139E-2</v>
      </c>
      <c r="Y51" s="65">
        <v>2.0151807747489241E-2</v>
      </c>
      <c r="Z51" s="65">
        <v>2.2322367288378765E-2</v>
      </c>
      <c r="AA51" s="65">
        <v>1.6941420373027261E-2</v>
      </c>
      <c r="AB51" s="65">
        <v>1.6831162123385937E-2</v>
      </c>
      <c r="AC51" s="65">
        <v>2.2321721664275464E-2</v>
      </c>
      <c r="AD51" s="65">
        <v>2.6972238163558104E-2</v>
      </c>
      <c r="AE51" s="65">
        <v>3.1962754662840751E-2</v>
      </c>
      <c r="AF51" s="65">
        <v>3.198309899569584E-2</v>
      </c>
      <c r="AG51" s="65">
        <v>3.24837230989957E-2</v>
      </c>
      <c r="AH51" s="65">
        <v>3.8513400286944048E-2</v>
      </c>
      <c r="AI51" s="65">
        <v>4.3284670014347201E-2</v>
      </c>
      <c r="AJ51" s="65">
        <v>5.3415401721664278E-2</v>
      </c>
      <c r="AK51" s="65">
        <v>4.423471305595409E-2</v>
      </c>
      <c r="AL51" s="65">
        <v>4.5725767575322818E-2</v>
      </c>
      <c r="AM51" s="65">
        <v>0.10531306312769011</v>
      </c>
    </row>
    <row r="52" spans="1:39" x14ac:dyDescent="0.45">
      <c r="A52" s="3" t="s">
        <v>219</v>
      </c>
      <c r="B52" s="3" t="s">
        <v>7</v>
      </c>
      <c r="C52" s="3" t="s">
        <v>667</v>
      </c>
      <c r="D52" s="66">
        <v>1.233857847531675</v>
      </c>
      <c r="E52" s="69">
        <v>5645.8286851392559</v>
      </c>
      <c r="F52" s="71">
        <v>3.970322291853178E-3</v>
      </c>
      <c r="G52" s="71">
        <v>5.1104297224709039E-3</v>
      </c>
      <c r="H52" s="71">
        <v>5.6404118173679499E-3</v>
      </c>
      <c r="I52" s="71">
        <v>6.4706266786034019E-3</v>
      </c>
      <c r="J52" s="71">
        <v>5.3807341092211277E-3</v>
      </c>
      <c r="K52" s="71">
        <v>5.6305371530886309E-3</v>
      </c>
      <c r="L52" s="71">
        <v>6.8907520143240818E-3</v>
      </c>
      <c r="M52" s="71">
        <v>7.6306803939122656E-3</v>
      </c>
      <c r="N52" s="71">
        <v>9.7408236347359001E-3</v>
      </c>
      <c r="O52" s="71">
        <v>1.0091450313339302E-2</v>
      </c>
      <c r="P52" s="71">
        <v>1.0731289167412712E-2</v>
      </c>
      <c r="Q52" s="71">
        <v>1.2831521933751118E-2</v>
      </c>
      <c r="R52" s="71">
        <v>1.4691951656222023E-2</v>
      </c>
      <c r="S52" s="71">
        <v>1.7582273948075201E-2</v>
      </c>
      <c r="T52" s="71">
        <v>1.2471557743957027E-2</v>
      </c>
      <c r="U52" s="71">
        <v>1.1041683079677707E-2</v>
      </c>
      <c r="V52" s="71">
        <v>1.9032954341987467E-2</v>
      </c>
      <c r="W52" s="65">
        <v>3.7218901453957994E-3</v>
      </c>
      <c r="X52" s="65">
        <v>4.8130533117932148E-3</v>
      </c>
      <c r="Y52" s="65">
        <v>5.7842164781906295E-3</v>
      </c>
      <c r="Z52" s="65">
        <v>6.6943618739903066E-3</v>
      </c>
      <c r="AA52" s="65">
        <v>4.6849434571890145E-3</v>
      </c>
      <c r="AB52" s="65">
        <v>4.4226171243941844E-3</v>
      </c>
      <c r="AC52" s="65">
        <v>5.8631987075928923E-3</v>
      </c>
      <c r="AD52" s="65">
        <v>6.8055250403877224E-3</v>
      </c>
      <c r="AE52" s="65">
        <v>8.6763974151857839E-3</v>
      </c>
      <c r="AF52" s="65">
        <v>9.2175605815831996E-3</v>
      </c>
      <c r="AG52" s="65">
        <v>9.7885783521809364E-3</v>
      </c>
      <c r="AH52" s="65">
        <v>1.3120468497576736E-2</v>
      </c>
      <c r="AI52" s="65">
        <v>1.4472504038772213E-2</v>
      </c>
      <c r="AJ52" s="65">
        <v>1.8188319870759289E-2</v>
      </c>
      <c r="AK52" s="65">
        <v>1.5285848142164783E-2</v>
      </c>
      <c r="AL52" s="65">
        <v>1.5968319870759289E-2</v>
      </c>
      <c r="AM52" s="65">
        <v>3.9672197092084013E-2</v>
      </c>
    </row>
    <row r="53" spans="1:39" x14ac:dyDescent="0.45">
      <c r="A53" s="3" t="s">
        <v>219</v>
      </c>
      <c r="B53" s="3" t="s">
        <v>7</v>
      </c>
      <c r="C53" s="3" t="s">
        <v>668</v>
      </c>
      <c r="D53" s="66">
        <v>1.1919164153670454</v>
      </c>
      <c r="E53" s="69">
        <v>5453.9150532045942</v>
      </c>
      <c r="F53" s="71">
        <v>9.451875883230541E-3</v>
      </c>
      <c r="G53" s="71">
        <v>1.1802397881603156E-2</v>
      </c>
      <c r="H53" s="71">
        <v>1.473274970061832E-2</v>
      </c>
      <c r="I53" s="71">
        <v>1.6443542419747111E-2</v>
      </c>
      <c r="J53" s="71">
        <v>1.309306142868309E-2</v>
      </c>
      <c r="K53" s="71">
        <v>1.2362659425418445E-2</v>
      </c>
      <c r="L53" s="71">
        <v>1.7133481313417336E-2</v>
      </c>
      <c r="M53" s="71">
        <v>2.0334373731203854E-2</v>
      </c>
      <c r="N53" s="71">
        <v>2.4605175371818964E-2</v>
      </c>
      <c r="O53" s="71">
        <v>2.4445468193857213E-2</v>
      </c>
      <c r="P53" s="71">
        <v>2.4465447591197589E-2</v>
      </c>
      <c r="Q53" s="71">
        <v>2.886727419705264E-2</v>
      </c>
      <c r="R53" s="71">
        <v>3.3108534904264901E-2</v>
      </c>
      <c r="S53" s="71">
        <v>4.0470483955350245E-2</v>
      </c>
      <c r="T53" s="71">
        <v>2.7436915089029817E-2</v>
      </c>
      <c r="U53" s="71">
        <v>2.3816292526956252E-2</v>
      </c>
      <c r="V53" s="71">
        <v>3.8860266386550546E-2</v>
      </c>
      <c r="W53" s="65">
        <v>9.0599273395225027E-3</v>
      </c>
      <c r="X53" s="65">
        <v>1.180564646179042E-2</v>
      </c>
      <c r="Y53" s="65">
        <v>1.4081236758637476E-2</v>
      </c>
      <c r="Z53" s="65">
        <v>1.5949050471075255E-2</v>
      </c>
      <c r="AA53" s="65">
        <v>1.1475510486901803E-2</v>
      </c>
      <c r="AB53" s="65">
        <v>1.1565967617789975E-2</v>
      </c>
      <c r="AC53" s="65">
        <v>1.5131722496520247E-2</v>
      </c>
      <c r="AD53" s="65">
        <v>1.8285788524586174E-2</v>
      </c>
      <c r="AE53" s="65">
        <v>2.3108871286562516E-2</v>
      </c>
      <c r="AF53" s="65">
        <v>2.4484826890015098E-2</v>
      </c>
      <c r="AG53" s="65">
        <v>2.445770577806038E-2</v>
      </c>
      <c r="AH53" s="65">
        <v>2.9794953949861615E-2</v>
      </c>
      <c r="AI53" s="65">
        <v>3.4156774837634664E-2</v>
      </c>
      <c r="AJ53" s="65">
        <v>4.2778562162291922E-2</v>
      </c>
      <c r="AK53" s="65">
        <v>3.4662600478123681E-2</v>
      </c>
      <c r="AL53" s="65">
        <v>3.5802109734148879E-2</v>
      </c>
      <c r="AM53" s="65">
        <v>8.2908744726477412E-2</v>
      </c>
    </row>
    <row r="54" spans="1:39" x14ac:dyDescent="0.45">
      <c r="A54" s="3" t="s">
        <v>219</v>
      </c>
      <c r="B54" s="3" t="s">
        <v>7</v>
      </c>
      <c r="C54" s="3" t="s">
        <v>669</v>
      </c>
      <c r="D54" s="66">
        <v>1.0683503825699836</v>
      </c>
      <c r="E54" s="69">
        <v>4888.5074141721725</v>
      </c>
      <c r="F54" s="71">
        <v>6.5493572908303141E-2</v>
      </c>
      <c r="G54" s="71">
        <v>7.3516199440652893E-2</v>
      </c>
      <c r="H54" s="71">
        <v>8.027035397683116E-2</v>
      </c>
      <c r="I54" s="71">
        <v>8.8761957982988915E-2</v>
      </c>
      <c r="J54" s="71">
        <v>8.7251262388609738E-2</v>
      </c>
      <c r="K54" s="71">
        <v>8.0836510641632803E-2</v>
      </c>
      <c r="L54" s="71">
        <v>9.6121370120174632E-2</v>
      </c>
      <c r="M54" s="71">
        <v>0.11616694289056073</v>
      </c>
      <c r="N54" s="71">
        <v>0.13979174854620136</v>
      </c>
      <c r="O54" s="71">
        <v>0.13254990088994575</v>
      </c>
      <c r="P54" s="71">
        <v>0.12024175015647745</v>
      </c>
      <c r="Q54" s="71">
        <v>0.13036422348701088</v>
      </c>
      <c r="R54" s="71">
        <v>0.14323973928707195</v>
      </c>
      <c r="S54" s="71">
        <v>0.16742853898203491</v>
      </c>
      <c r="T54" s="71">
        <v>0.12041562967467216</v>
      </c>
      <c r="U54" s="71">
        <v>9.4667921322091383E-2</v>
      </c>
      <c r="V54" s="71">
        <v>0.13869237730474018</v>
      </c>
      <c r="W54" s="65">
        <v>6.2201839486232369E-2</v>
      </c>
      <c r="X54" s="65">
        <v>7.1356732639549489E-2</v>
      </c>
      <c r="Y54" s="65">
        <v>7.7241096078727631E-2</v>
      </c>
      <c r="Z54" s="65">
        <v>8.6617080488242043E-2</v>
      </c>
      <c r="AA54" s="65">
        <v>8.0980634703945134E-2</v>
      </c>
      <c r="AB54" s="65">
        <v>8.1046247672187016E-2</v>
      </c>
      <c r="AC54" s="65">
        <v>9.7457306870112073E-2</v>
      </c>
      <c r="AD54" s="65">
        <v>0.1162439267449487</v>
      </c>
      <c r="AE54" s="65">
        <v>0.1368013762111813</v>
      </c>
      <c r="AF54" s="65">
        <v>0.13594402900845054</v>
      </c>
      <c r="AG54" s="65">
        <v>0.12853705601617776</v>
      </c>
      <c r="AH54" s="65">
        <v>0.14063458973488113</v>
      </c>
      <c r="AI54" s="65">
        <v>0.15229864330489051</v>
      </c>
      <c r="AJ54" s="65">
        <v>0.18506013394821766</v>
      </c>
      <c r="AK54" s="65">
        <v>0.14157770330934963</v>
      </c>
      <c r="AL54" s="65">
        <v>0.12932696315119258</v>
      </c>
      <c r="AM54" s="65">
        <v>0.27708464063171445</v>
      </c>
    </row>
    <row r="55" spans="1:39" x14ac:dyDescent="0.45">
      <c r="A55" s="3" t="s">
        <v>219</v>
      </c>
      <c r="B55" s="3" t="s">
        <v>7</v>
      </c>
      <c r="C55" s="3" t="s">
        <v>670</v>
      </c>
      <c r="D55" s="66">
        <v>1.1214781446108906</v>
      </c>
      <c r="E55" s="69">
        <v>5131.6069280325846</v>
      </c>
      <c r="F55" s="71">
        <v>1.481E-2</v>
      </c>
      <c r="G55" s="71">
        <v>1.9230000000000001E-2</v>
      </c>
      <c r="H55" s="71">
        <v>2.0889999999999999E-2</v>
      </c>
      <c r="I55" s="71">
        <v>2.256E-2</v>
      </c>
      <c r="J55" s="71">
        <v>1.949E-2</v>
      </c>
      <c r="K55" s="71">
        <v>2.0539999999999999E-2</v>
      </c>
      <c r="L55" s="71">
        <v>2.537E-2</v>
      </c>
      <c r="M55" s="71">
        <v>2.9950000000000001E-2</v>
      </c>
      <c r="N55" s="71">
        <v>3.3349999999999998E-2</v>
      </c>
      <c r="O55" s="71">
        <v>3.0509999999999999E-2</v>
      </c>
      <c r="P55" s="71">
        <v>3.0460000000000001E-2</v>
      </c>
      <c r="Q55" s="71">
        <v>3.4939999999999999E-2</v>
      </c>
      <c r="R55" s="71">
        <v>4.2419999999999999E-2</v>
      </c>
      <c r="S55" s="71">
        <v>4.8590000000000001E-2</v>
      </c>
      <c r="T55" s="71">
        <v>3.1609999999999999E-2</v>
      </c>
      <c r="U55" s="71">
        <v>2.681E-2</v>
      </c>
      <c r="V55" s="71">
        <v>4.2880000000000001E-2</v>
      </c>
      <c r="W55" s="65">
        <v>1.4760000000000001E-2</v>
      </c>
      <c r="X55" s="65">
        <v>1.8159999999999999E-2</v>
      </c>
      <c r="Y55" s="65">
        <v>2.0330000000000001E-2</v>
      </c>
      <c r="Z55" s="65">
        <v>2.1770000000000001E-2</v>
      </c>
      <c r="AA55" s="65">
        <v>1.687E-2</v>
      </c>
      <c r="AB55" s="65">
        <v>1.6990000000000002E-2</v>
      </c>
      <c r="AC55" s="65">
        <v>2.2720000000000001E-2</v>
      </c>
      <c r="AD55" s="65">
        <v>2.647E-2</v>
      </c>
      <c r="AE55" s="65">
        <v>3.1009999999999999E-2</v>
      </c>
      <c r="AF55" s="65">
        <v>2.9409999999999999E-2</v>
      </c>
      <c r="AG55" s="65">
        <v>3.107E-2</v>
      </c>
      <c r="AH55" s="65">
        <v>3.5860000000000003E-2</v>
      </c>
      <c r="AI55" s="65">
        <v>4.3880000000000002E-2</v>
      </c>
      <c r="AJ55" s="65">
        <v>5.0410000000000003E-2</v>
      </c>
      <c r="AK55" s="65">
        <v>3.5889999999999998E-2</v>
      </c>
      <c r="AL55" s="65">
        <v>3.8260000000000002E-2</v>
      </c>
      <c r="AM55" s="65">
        <v>8.8239999999999999E-2</v>
      </c>
    </row>
    <row r="56" spans="1:39" x14ac:dyDescent="0.45">
      <c r="A56" s="3" t="s">
        <v>219</v>
      </c>
      <c r="B56" s="3" t="s">
        <v>7</v>
      </c>
      <c r="C56" s="3" t="s">
        <v>671</v>
      </c>
      <c r="D56" s="66">
        <v>1.1522180671912783</v>
      </c>
      <c r="E56" s="69">
        <v>5272.2652194480052</v>
      </c>
      <c r="F56" s="71">
        <v>1.8651163159564343E-2</v>
      </c>
      <c r="G56" s="71">
        <v>2.1751387332134928E-2</v>
      </c>
      <c r="H56" s="71">
        <v>2.5251746854182088E-2</v>
      </c>
      <c r="I56" s="71">
        <v>2.6531831447604948E-2</v>
      </c>
      <c r="J56" s="71">
        <v>2.2491522681611503E-2</v>
      </c>
      <c r="K56" s="71">
        <v>2.3101509992598076E-2</v>
      </c>
      <c r="L56" s="71">
        <v>3.033208099820239E-2</v>
      </c>
      <c r="M56" s="71">
        <v>3.5902339008142117E-2</v>
      </c>
      <c r="N56" s="71">
        <v>3.9372542032356989E-2</v>
      </c>
      <c r="O56" s="71">
        <v>3.72122586443904E-2</v>
      </c>
      <c r="P56" s="71">
        <v>3.627229248175954E-2</v>
      </c>
      <c r="Q56" s="71">
        <v>4.6033087659934448E-2</v>
      </c>
      <c r="R56" s="71">
        <v>5.3083717880934758E-2</v>
      </c>
      <c r="S56" s="71">
        <v>6.0373920905149626E-2</v>
      </c>
      <c r="T56" s="71">
        <v>4.0692613936766417E-2</v>
      </c>
      <c r="U56" s="71">
        <v>3.325220365866554E-2</v>
      </c>
      <c r="V56" s="71">
        <v>5.9433781326001911E-2</v>
      </c>
      <c r="W56" s="65">
        <v>1.7782270817417876E-2</v>
      </c>
      <c r="X56" s="65">
        <v>2.1245278838808248E-2</v>
      </c>
      <c r="Y56" s="65">
        <v>2.4398095874713522E-2</v>
      </c>
      <c r="Z56" s="65">
        <v>2.4818095874713522E-2</v>
      </c>
      <c r="AA56" s="65">
        <v>2.1154801375095494E-2</v>
      </c>
      <c r="AB56" s="65">
        <v>2.1295183346065699E-2</v>
      </c>
      <c r="AC56" s="65">
        <v>2.8490387700534761E-2</v>
      </c>
      <c r="AD56" s="65">
        <v>3.4014398395721929E-2</v>
      </c>
      <c r="AE56" s="65">
        <v>3.6495687547746368E-2</v>
      </c>
      <c r="AF56" s="65">
        <v>3.7036021772345301E-2</v>
      </c>
      <c r="AG56" s="65">
        <v>3.7576785714285715E-2</v>
      </c>
      <c r="AH56" s="65">
        <v>4.6566430481283422E-2</v>
      </c>
      <c r="AI56" s="65">
        <v>5.6853783422459891E-2</v>
      </c>
      <c r="AJ56" s="65">
        <v>6.2485502291825826E-2</v>
      </c>
      <c r="AK56" s="65">
        <v>4.631327922077922E-2</v>
      </c>
      <c r="AL56" s="65">
        <v>5.0124138655462183E-2</v>
      </c>
      <c r="AM56" s="65">
        <v>0.12348985867074101</v>
      </c>
    </row>
    <row r="57" spans="1:39" x14ac:dyDescent="0.45">
      <c r="A57" s="3" t="s">
        <v>219</v>
      </c>
      <c r="B57" s="3" t="s">
        <v>7</v>
      </c>
      <c r="C57" s="3" t="s">
        <v>672</v>
      </c>
      <c r="D57" s="66">
        <v>1.1435197860251642</v>
      </c>
      <c r="E57" s="69">
        <v>5232.4640337463497</v>
      </c>
      <c r="F57" s="71">
        <v>1.26E-2</v>
      </c>
      <c r="G57" s="71">
        <v>1.6879999999999999E-2</v>
      </c>
      <c r="H57" s="71">
        <v>1.8689999999999998E-2</v>
      </c>
      <c r="I57" s="71">
        <v>1.9390000000000001E-2</v>
      </c>
      <c r="J57" s="71">
        <v>1.5480000000000001E-2</v>
      </c>
      <c r="K57" s="71">
        <v>1.5810000000000001E-2</v>
      </c>
      <c r="L57" s="71">
        <v>2.1559999999999999E-2</v>
      </c>
      <c r="M57" s="71">
        <v>2.7E-2</v>
      </c>
      <c r="N57" s="71">
        <v>2.726E-2</v>
      </c>
      <c r="O57" s="71">
        <v>2.6700000000000002E-2</v>
      </c>
      <c r="P57" s="71">
        <v>2.598E-2</v>
      </c>
      <c r="Q57" s="71">
        <v>3.2280000000000003E-2</v>
      </c>
      <c r="R57" s="71">
        <v>3.755E-2</v>
      </c>
      <c r="S57" s="71">
        <v>4.2000000000000003E-2</v>
      </c>
      <c r="T57" s="71">
        <v>2.777E-2</v>
      </c>
      <c r="U57" s="71">
        <v>2.5020000000000001E-2</v>
      </c>
      <c r="V57" s="71">
        <v>4.2500000000000003E-2</v>
      </c>
      <c r="W57" s="65">
        <v>1.337E-2</v>
      </c>
      <c r="X57" s="65">
        <v>1.5339999999999999E-2</v>
      </c>
      <c r="Y57" s="65">
        <v>1.7479999999999999E-2</v>
      </c>
      <c r="Z57" s="65">
        <v>1.8859999999999998E-2</v>
      </c>
      <c r="AA57" s="65">
        <v>1.448E-2</v>
      </c>
      <c r="AB57" s="65">
        <v>1.3860000000000001E-2</v>
      </c>
      <c r="AC57" s="65">
        <v>2.051E-2</v>
      </c>
      <c r="AD57" s="65">
        <v>2.3869999999999999E-2</v>
      </c>
      <c r="AE57" s="65">
        <v>2.664E-2</v>
      </c>
      <c r="AF57" s="65">
        <v>2.597E-2</v>
      </c>
      <c r="AG57" s="65">
        <v>2.6509999999999999E-2</v>
      </c>
      <c r="AH57" s="65">
        <v>3.2980000000000002E-2</v>
      </c>
      <c r="AI57" s="65">
        <v>3.9750000000000001E-2</v>
      </c>
      <c r="AJ57" s="65">
        <v>4.403E-2</v>
      </c>
      <c r="AK57" s="65">
        <v>3.2000000000000001E-2</v>
      </c>
      <c r="AL57" s="65">
        <v>3.2340000000000001E-2</v>
      </c>
      <c r="AM57" s="65">
        <v>8.4970000000000004E-2</v>
      </c>
    </row>
    <row r="58" spans="1:39" x14ac:dyDescent="0.45">
      <c r="A58" s="3" t="s">
        <v>219</v>
      </c>
      <c r="B58" s="3" t="s">
        <v>7</v>
      </c>
      <c r="C58" s="3" t="s">
        <v>673</v>
      </c>
      <c r="D58" s="66">
        <v>1.158609283965504</v>
      </c>
      <c r="E58" s="69">
        <v>5301.5098484537302</v>
      </c>
      <c r="F58" s="71">
        <v>8.7512390098742048E-3</v>
      </c>
      <c r="G58" s="71">
        <v>1.0181352630867037E-2</v>
      </c>
      <c r="H58" s="71">
        <v>1.1711520357094548E-2</v>
      </c>
      <c r="I58" s="71">
        <v>1.4011682672798592E-2</v>
      </c>
      <c r="J58" s="71">
        <v>1.1621525767618018E-2</v>
      </c>
      <c r="K58" s="71">
        <v>1.0901487893953741E-2</v>
      </c>
      <c r="L58" s="71">
        <v>1.5022212904098472E-2</v>
      </c>
      <c r="M58" s="71">
        <v>1.6081909914784254E-2</v>
      </c>
      <c r="N58" s="71">
        <v>1.8632304882997431E-2</v>
      </c>
      <c r="O58" s="71">
        <v>1.8062028946300553E-2</v>
      </c>
      <c r="P58" s="71">
        <v>2.0092553767076967E-2</v>
      </c>
      <c r="Q58" s="71">
        <v>2.5653392398214528E-2</v>
      </c>
      <c r="R58" s="71">
        <v>2.90040254294603E-2</v>
      </c>
      <c r="S58" s="71">
        <v>2.9944068713648048E-2</v>
      </c>
      <c r="T58" s="71">
        <v>2.0152483430271879E-2</v>
      </c>
      <c r="U58" s="71">
        <v>1.7042099283105641E-2</v>
      </c>
      <c r="V58" s="71">
        <v>3.1734111997835789E-2</v>
      </c>
      <c r="W58" s="65">
        <v>7.7180026596503602E-3</v>
      </c>
      <c r="X58" s="65">
        <v>9.5063476896363255E-3</v>
      </c>
      <c r="Y58" s="65">
        <v>1.0526430131353402E-2</v>
      </c>
      <c r="Z58" s="65">
        <v>1.2804341690248461E-2</v>
      </c>
      <c r="AA58" s="65">
        <v>1.0575018283426078E-2</v>
      </c>
      <c r="AB58" s="65">
        <v>9.765435534925376E-3</v>
      </c>
      <c r="AC58" s="65">
        <v>1.2333841997032087E-2</v>
      </c>
      <c r="AD58" s="65">
        <v>1.4454195632802189E-2</v>
      </c>
      <c r="AE58" s="65">
        <v>1.7221714730070972E-2</v>
      </c>
      <c r="AF58" s="65">
        <v>1.8419679737745571E-2</v>
      </c>
      <c r="AG58" s="65">
        <v>1.9963531478939488E-2</v>
      </c>
      <c r="AH58" s="65">
        <v>2.4157227916708698E-2</v>
      </c>
      <c r="AI58" s="65">
        <v>2.8658093685010093E-2</v>
      </c>
      <c r="AJ58" s="65">
        <v>3.0904343211521131E-2</v>
      </c>
      <c r="AK58" s="65">
        <v>2.2315524452072227E-2</v>
      </c>
      <c r="AL58" s="65">
        <v>2.3679322744486603E-2</v>
      </c>
      <c r="AM58" s="65">
        <v>6.115694842437093E-2</v>
      </c>
    </row>
    <row r="59" spans="1:39" x14ac:dyDescent="0.45">
      <c r="A59" s="2" t="s">
        <v>217</v>
      </c>
      <c r="B59" s="2" t="s">
        <v>26</v>
      </c>
      <c r="C59" s="2" t="s">
        <v>674</v>
      </c>
      <c r="D59" s="4">
        <v>1.0774356964284539</v>
      </c>
      <c r="E59" s="11">
        <v>4930.0795658574407</v>
      </c>
      <c r="F59" s="72">
        <v>0.19749600569732298</v>
      </c>
      <c r="G59" s="72">
        <v>0.22458049037966754</v>
      </c>
      <c r="H59" s="72">
        <v>0.24398546597646822</v>
      </c>
      <c r="I59" s="72">
        <v>0.26669702067843182</v>
      </c>
      <c r="J59" s="72">
        <v>0.2401129364420454</v>
      </c>
      <c r="K59" s="72">
        <v>0.23743094937927325</v>
      </c>
      <c r="L59" s="72">
        <v>0.28531840156111826</v>
      </c>
      <c r="M59" s="72">
        <v>0.3257136687429657</v>
      </c>
      <c r="N59" s="72">
        <v>0.36009798189893677</v>
      </c>
      <c r="O59" s="72">
        <v>0.34133380703279365</v>
      </c>
      <c r="P59" s="72">
        <v>0.32751859813681589</v>
      </c>
      <c r="Q59" s="72">
        <v>0.36763014457853155</v>
      </c>
      <c r="R59" s="72">
        <v>0.40337962730783422</v>
      </c>
      <c r="S59" s="72">
        <v>0.48000360671911918</v>
      </c>
      <c r="T59" s="72">
        <v>0.32530234678008507</v>
      </c>
      <c r="U59" s="72">
        <v>0.27119496053221231</v>
      </c>
      <c r="V59" s="72">
        <v>0.43648398815637812</v>
      </c>
      <c r="W59" s="8">
        <v>0.18980659920151621</v>
      </c>
      <c r="X59" s="8">
        <v>0.2132110916416525</v>
      </c>
      <c r="Y59" s="8">
        <v>0.2321959313338319</v>
      </c>
      <c r="Z59" s="8">
        <v>0.25432612780296526</v>
      </c>
      <c r="AA59" s="8">
        <v>0.21985000114837014</v>
      </c>
      <c r="AB59" s="8">
        <v>0.22419549813573614</v>
      </c>
      <c r="AC59" s="8">
        <v>0.27025997263254403</v>
      </c>
      <c r="AD59" s="8">
        <v>0.30981794577210864</v>
      </c>
      <c r="AE59" s="8">
        <v>0.34515769437618982</v>
      </c>
      <c r="AF59" s="8">
        <v>0.33608112394749973</v>
      </c>
      <c r="AG59" s="8">
        <v>0.33203595132657765</v>
      </c>
      <c r="AH59" s="8">
        <v>0.37497286289031367</v>
      </c>
      <c r="AI59" s="8">
        <v>0.40866878206432311</v>
      </c>
      <c r="AJ59" s="8">
        <v>0.47767074268885307</v>
      </c>
      <c r="AK59" s="8">
        <v>0.35149197231554025</v>
      </c>
      <c r="AL59" s="8">
        <v>0.34633129093924153</v>
      </c>
      <c r="AM59" s="8">
        <v>0.84948641178273643</v>
      </c>
    </row>
    <row r="60" spans="1:39" x14ac:dyDescent="0.45">
      <c r="A60" s="3" t="s">
        <v>219</v>
      </c>
      <c r="B60" s="3" t="s">
        <v>26</v>
      </c>
      <c r="C60" s="3" t="s">
        <v>675</v>
      </c>
      <c r="D60" s="66">
        <v>1.0563334115606025</v>
      </c>
      <c r="E60" s="69">
        <v>4833.5207236316246</v>
      </c>
      <c r="F60" s="71">
        <v>0.1041242461358621</v>
      </c>
      <c r="G60" s="71">
        <v>0.11487706774492813</v>
      </c>
      <c r="H60" s="71">
        <v>0.12347117503647174</v>
      </c>
      <c r="I60" s="71">
        <v>0.13140142963351742</v>
      </c>
      <c r="J60" s="71">
        <v>0.12483940680655814</v>
      </c>
      <c r="K60" s="71">
        <v>0.12422794269141194</v>
      </c>
      <c r="L60" s="71">
        <v>0.14841284313868758</v>
      </c>
      <c r="M60" s="71">
        <v>0.16646659003243655</v>
      </c>
      <c r="N60" s="71">
        <v>0.18133836447857632</v>
      </c>
      <c r="O60" s="71">
        <v>0.1696456890637692</v>
      </c>
      <c r="P60" s="71">
        <v>0.15861771269676408</v>
      </c>
      <c r="Q60" s="71">
        <v>0.17280587091389232</v>
      </c>
      <c r="R60" s="71">
        <v>0.18726136627400175</v>
      </c>
      <c r="S60" s="71">
        <v>0.22666973775638333</v>
      </c>
      <c r="T60" s="71">
        <v>0.15656244164855515</v>
      </c>
      <c r="U60" s="71">
        <v>0.12959677362904318</v>
      </c>
      <c r="V60" s="71">
        <v>0.21135134231914107</v>
      </c>
      <c r="W60" s="65">
        <v>9.8950374404136551E-2</v>
      </c>
      <c r="X60" s="65">
        <v>0.1081071534123524</v>
      </c>
      <c r="Y60" s="65">
        <v>0.11548966138673017</v>
      </c>
      <c r="Z60" s="65">
        <v>0.12711299392190983</v>
      </c>
      <c r="AA60" s="65">
        <v>0.11685514290282914</v>
      </c>
      <c r="AB60" s="65">
        <v>0.11983695246676401</v>
      </c>
      <c r="AC60" s="65">
        <v>0.14279884002607379</v>
      </c>
      <c r="AD60" s="65">
        <v>0.16219443194023722</v>
      </c>
      <c r="AE60" s="65">
        <v>0.17868175919541252</v>
      </c>
      <c r="AF60" s="65">
        <v>0.16874685896945771</v>
      </c>
      <c r="AG60" s="65">
        <v>0.16245750097169653</v>
      </c>
      <c r="AH60" s="65">
        <v>0.1802714577406174</v>
      </c>
      <c r="AI60" s="65">
        <v>0.19294983386661607</v>
      </c>
      <c r="AJ60" s="65">
        <v>0.2270064066138982</v>
      </c>
      <c r="AK60" s="65">
        <v>0.16645858339336955</v>
      </c>
      <c r="AL60" s="65">
        <v>0.15814009101260232</v>
      </c>
      <c r="AM60" s="65">
        <v>0.38962195777529662</v>
      </c>
    </row>
    <row r="61" spans="1:39" x14ac:dyDescent="0.45">
      <c r="A61" s="3" t="s">
        <v>219</v>
      </c>
      <c r="B61" s="3" t="s">
        <v>26</v>
      </c>
      <c r="C61" s="3" t="s">
        <v>676</v>
      </c>
      <c r="D61" s="66">
        <v>1.1113381186201272</v>
      </c>
      <c r="E61" s="69">
        <v>5085.2086741970761</v>
      </c>
      <c r="F61" s="71">
        <v>1.268416390978829E-2</v>
      </c>
      <c r="G61" s="71">
        <v>1.3814650888564426E-2</v>
      </c>
      <c r="H61" s="71">
        <v>1.7185504184150973E-2</v>
      </c>
      <c r="I61" s="71">
        <v>1.8425624442148861E-2</v>
      </c>
      <c r="J61" s="71">
        <v>1.4964967352421638E-2</v>
      </c>
      <c r="K61" s="71">
        <v>1.5294877587331571E-2</v>
      </c>
      <c r="L61" s="71">
        <v>1.8016084516405712E-2</v>
      </c>
      <c r="M61" s="71">
        <v>2.0946431184588537E-2</v>
      </c>
      <c r="N61" s="71">
        <v>2.305752895169776E-2</v>
      </c>
      <c r="O61" s="71">
        <v>2.0976920034446893E-2</v>
      </c>
      <c r="P61" s="71">
        <v>2.2467887527414757E-2</v>
      </c>
      <c r="Q61" s="71">
        <v>2.8560555354541575E-2</v>
      </c>
      <c r="R61" s="71">
        <v>3.1932226256598042E-2</v>
      </c>
      <c r="S61" s="71">
        <v>3.583423670396918E-2</v>
      </c>
      <c r="T61" s="71">
        <v>2.2257899068254455E-2</v>
      </c>
      <c r="U61" s="71">
        <v>1.9287311380906884E-2</v>
      </c>
      <c r="V61" s="71">
        <v>3.2813130656770446E-2</v>
      </c>
      <c r="W61" s="65">
        <v>1.2115750215891077E-2</v>
      </c>
      <c r="X61" s="65">
        <v>1.3391327671266315E-2</v>
      </c>
      <c r="Y61" s="65">
        <v>1.5682789184757583E-2</v>
      </c>
      <c r="Z61" s="65">
        <v>1.7678884085130197E-2</v>
      </c>
      <c r="AA61" s="65">
        <v>1.3085724403504313E-2</v>
      </c>
      <c r="AB61" s="65">
        <v>1.4498324697847472E-2</v>
      </c>
      <c r="AC61" s="65">
        <v>1.7017074669929154E-2</v>
      </c>
      <c r="AD61" s="65">
        <v>1.9587671736752677E-2</v>
      </c>
      <c r="AE61" s="65">
        <v>2.066864160590649E-2</v>
      </c>
      <c r="AF61" s="65">
        <v>2.094631949071997E-2</v>
      </c>
      <c r="AG61" s="65">
        <v>2.2920701740691378E-2</v>
      </c>
      <c r="AH61" s="65">
        <v>2.9270306510210224E-2</v>
      </c>
      <c r="AI61" s="65">
        <v>3.2224846111528697E-2</v>
      </c>
      <c r="AJ61" s="65">
        <v>3.4646518245734476E-2</v>
      </c>
      <c r="AK61" s="65">
        <v>2.4533114231837762E-2</v>
      </c>
      <c r="AL61" s="65">
        <v>2.5528114332538689E-2</v>
      </c>
      <c r="AM61" s="65">
        <v>6.4773891065753528E-2</v>
      </c>
    </row>
    <row r="62" spans="1:39" x14ac:dyDescent="0.45">
      <c r="A62" s="3" t="s">
        <v>219</v>
      </c>
      <c r="B62" s="3" t="s">
        <v>26</v>
      </c>
      <c r="C62" s="3" t="s">
        <v>677</v>
      </c>
      <c r="D62" s="66">
        <v>1.0812484378937706</v>
      </c>
      <c r="E62" s="69">
        <v>4947.5257288631446</v>
      </c>
      <c r="F62" s="71">
        <v>3.5613173901741617E-2</v>
      </c>
      <c r="G62" s="71">
        <v>4.2534374837535742E-2</v>
      </c>
      <c r="H62" s="71">
        <v>4.5554489212373282E-2</v>
      </c>
      <c r="I62" s="71">
        <v>5.1935718741876788E-2</v>
      </c>
      <c r="J62" s="71">
        <v>4.716486093059527E-2</v>
      </c>
      <c r="K62" s="71">
        <v>4.4293831557057448E-2</v>
      </c>
      <c r="L62" s="71">
        <v>5.39948037431765E-2</v>
      </c>
      <c r="M62" s="71">
        <v>6.0894660774629586E-2</v>
      </c>
      <c r="N62" s="71">
        <v>6.7356176241226931E-2</v>
      </c>
      <c r="O62" s="71">
        <v>6.5386204834936318E-2</v>
      </c>
      <c r="P62" s="71">
        <v>6.2757806082661821E-2</v>
      </c>
      <c r="Q62" s="71">
        <v>7.2127806082661824E-2</v>
      </c>
      <c r="R62" s="71">
        <v>7.8429178580712244E-2</v>
      </c>
      <c r="S62" s="71">
        <v>9.2541037171822202E-2</v>
      </c>
      <c r="T62" s="71">
        <v>6.2327062646217825E-2</v>
      </c>
      <c r="U62" s="71">
        <v>5.1876776709123995E-2</v>
      </c>
      <c r="V62" s="71">
        <v>8.2472037951650631E-2</v>
      </c>
      <c r="W62" s="65">
        <v>3.4085178159446297E-2</v>
      </c>
      <c r="X62" s="65">
        <v>4.140728018456806E-2</v>
      </c>
      <c r="Y62" s="65">
        <v>4.4187946680338375E-2</v>
      </c>
      <c r="Z62" s="65">
        <v>4.7988715713919508E-2</v>
      </c>
      <c r="AA62" s="65">
        <v>4.1235229428351707E-2</v>
      </c>
      <c r="AB62" s="65">
        <v>4.0305331966162518E-2</v>
      </c>
      <c r="AC62" s="65">
        <v>4.9567946680338371E-2</v>
      </c>
      <c r="AD62" s="65">
        <v>5.6138203024865413E-2</v>
      </c>
      <c r="AE62" s="65">
        <v>6.1639484747500639E-2</v>
      </c>
      <c r="AF62" s="65">
        <v>6.2190510125608819E-2</v>
      </c>
      <c r="AG62" s="65">
        <v>6.2521535503717002E-2</v>
      </c>
      <c r="AH62" s="65">
        <v>7.0802407075108945E-2</v>
      </c>
      <c r="AI62" s="65">
        <v>7.736476544475776E-2</v>
      </c>
      <c r="AJ62" s="65">
        <v>8.9437021276595738E-2</v>
      </c>
      <c r="AK62" s="65">
        <v>6.4163586259933347E-2</v>
      </c>
      <c r="AL62" s="65">
        <v>6.626507305819021E-2</v>
      </c>
      <c r="AM62" s="65">
        <v>0.16702978467059729</v>
      </c>
    </row>
    <row r="63" spans="1:39" x14ac:dyDescent="0.45">
      <c r="A63" s="3" t="s">
        <v>219</v>
      </c>
      <c r="B63" s="3" t="s">
        <v>26</v>
      </c>
      <c r="C63" s="3" t="s">
        <v>678</v>
      </c>
      <c r="D63" s="66">
        <v>1.1067508937199075</v>
      </c>
      <c r="E63" s="69">
        <v>5064.2186663297553</v>
      </c>
      <c r="F63" s="71">
        <v>4.5074421749930996E-2</v>
      </c>
      <c r="G63" s="71">
        <v>5.3354396908639246E-2</v>
      </c>
      <c r="H63" s="71">
        <v>5.7774297543472256E-2</v>
      </c>
      <c r="I63" s="71">
        <v>6.4934247860888764E-2</v>
      </c>
      <c r="J63" s="71">
        <v>5.3143701352470325E-2</v>
      </c>
      <c r="K63" s="71">
        <v>5.3614297543472259E-2</v>
      </c>
      <c r="L63" s="71">
        <v>6.4894670162848472E-2</v>
      </c>
      <c r="M63" s="71">
        <v>7.7405986751311065E-2</v>
      </c>
      <c r="N63" s="71">
        <v>8.8345912227435833E-2</v>
      </c>
      <c r="O63" s="71">
        <v>8.5324993099641172E-2</v>
      </c>
      <c r="P63" s="71">
        <v>8.3675191829975154E-2</v>
      </c>
      <c r="Q63" s="71">
        <v>9.4135912227435836E-2</v>
      </c>
      <c r="R63" s="71">
        <v>0.10575685619652223</v>
      </c>
      <c r="S63" s="71">
        <v>0.12495859508694451</v>
      </c>
      <c r="T63" s="71">
        <v>8.415494341705769E-2</v>
      </c>
      <c r="U63" s="71">
        <v>7.0434098813138279E-2</v>
      </c>
      <c r="V63" s="71">
        <v>0.10984747722881591</v>
      </c>
      <c r="W63" s="65">
        <v>4.4655296422042308E-2</v>
      </c>
      <c r="X63" s="65">
        <v>5.0305330373465657E-2</v>
      </c>
      <c r="Y63" s="65">
        <v>5.6835534082005743E-2</v>
      </c>
      <c r="Z63" s="65">
        <v>6.1545534082005741E-2</v>
      </c>
      <c r="AA63" s="65">
        <v>4.8673904413685035E-2</v>
      </c>
      <c r="AB63" s="65">
        <v>4.9554889004962133E-2</v>
      </c>
      <c r="AC63" s="65">
        <v>6.0876111256202667E-2</v>
      </c>
      <c r="AD63" s="65">
        <v>7.189763907025333E-2</v>
      </c>
      <c r="AE63" s="65">
        <v>8.4167808827370058E-2</v>
      </c>
      <c r="AF63" s="65">
        <v>8.4197435361713258E-2</v>
      </c>
      <c r="AG63" s="65">
        <v>8.4136213110472702E-2</v>
      </c>
      <c r="AH63" s="65">
        <v>9.4628691564377115E-2</v>
      </c>
      <c r="AI63" s="65">
        <v>0.10612933664142074</v>
      </c>
      <c r="AJ63" s="65">
        <v>0.12658079655262472</v>
      </c>
      <c r="AK63" s="65">
        <v>9.6336688430399595E-2</v>
      </c>
      <c r="AL63" s="65">
        <v>9.6398012535910169E-2</v>
      </c>
      <c r="AM63" s="65">
        <v>0.22806077827108903</v>
      </c>
    </row>
    <row r="64" spans="1:39" x14ac:dyDescent="0.45">
      <c r="A64" s="2" t="s">
        <v>217</v>
      </c>
      <c r="B64" s="2" t="s">
        <v>54</v>
      </c>
      <c r="C64" s="2" t="s">
        <v>679</v>
      </c>
      <c r="D64" s="4">
        <v>1.0373936604020846</v>
      </c>
      <c r="E64" s="11">
        <v>4746.857101404742</v>
      </c>
      <c r="F64" s="72">
        <v>0.35888091886483592</v>
      </c>
      <c r="G64" s="72">
        <v>0.38324683616694805</v>
      </c>
      <c r="H64" s="72">
        <v>0.42901626677955407</v>
      </c>
      <c r="I64" s="72">
        <v>0.48828700689126264</v>
      </c>
      <c r="J64" s="72">
        <v>0.46393896412426022</v>
      </c>
      <c r="K64" s="72">
        <v>0.47198286715513393</v>
      </c>
      <c r="L64" s="72">
        <v>0.53361661701304108</v>
      </c>
      <c r="M64" s="72">
        <v>0.57385687927665363</v>
      </c>
      <c r="N64" s="72">
        <v>0.66020541752566497</v>
      </c>
      <c r="O64" s="72">
        <v>0.62827115281846668</v>
      </c>
      <c r="P64" s="72">
        <v>0.59955192212310926</v>
      </c>
      <c r="Q64" s="72">
        <v>0.66016859441680831</v>
      </c>
      <c r="R64" s="72">
        <v>0.71420313432870042</v>
      </c>
      <c r="S64" s="72">
        <v>0.8162772400527103</v>
      </c>
      <c r="T64" s="72">
        <v>0.54006259304722382</v>
      </c>
      <c r="U64" s="72">
        <v>0.44107836121073168</v>
      </c>
      <c r="V64" s="72">
        <v>0.64677522820489519</v>
      </c>
      <c r="W64" s="8">
        <v>0.344143899651906</v>
      </c>
      <c r="X64" s="8">
        <v>0.36046164894078853</v>
      </c>
      <c r="Y64" s="8">
        <v>0.41091503091595344</v>
      </c>
      <c r="Z64" s="8">
        <v>0.46020187424668829</v>
      </c>
      <c r="AA64" s="8">
        <v>0.42290807393975449</v>
      </c>
      <c r="AB64" s="8">
        <v>0.41524281844834271</v>
      </c>
      <c r="AC64" s="8">
        <v>0.47935781472315864</v>
      </c>
      <c r="AD64" s="8">
        <v>0.53142482098217103</v>
      </c>
      <c r="AE64" s="8">
        <v>0.60951431034181613</v>
      </c>
      <c r="AF64" s="8">
        <v>0.59954603782055538</v>
      </c>
      <c r="AG64" s="8">
        <v>0.58314292787731414</v>
      </c>
      <c r="AH64" s="8">
        <v>0.64779092461540033</v>
      </c>
      <c r="AI64" s="8">
        <v>0.70190780086254223</v>
      </c>
      <c r="AJ64" s="8">
        <v>0.81214486072585668</v>
      </c>
      <c r="AK64" s="8">
        <v>0.57888246995442949</v>
      </c>
      <c r="AL64" s="8">
        <v>0.55745075640024466</v>
      </c>
      <c r="AM64" s="8">
        <v>1.2723439295530783</v>
      </c>
    </row>
    <row r="65" spans="1:39" x14ac:dyDescent="0.45">
      <c r="A65" s="3" t="s">
        <v>219</v>
      </c>
      <c r="B65" s="3" t="s">
        <v>54</v>
      </c>
      <c r="C65" s="3" t="s">
        <v>680</v>
      </c>
      <c r="D65" s="66">
        <v>1.0421615240661943</v>
      </c>
      <c r="E65" s="69">
        <v>4768.6736676287319</v>
      </c>
      <c r="F65" s="71">
        <v>8.5244003595177198E-2</v>
      </c>
      <c r="G65" s="71">
        <v>9.0074210069419056E-2</v>
      </c>
      <c r="H65" s="71">
        <v>0.10392562195104128</v>
      </c>
      <c r="I65" s="71">
        <v>0.12246690491292168</v>
      </c>
      <c r="J65" s="71">
        <v>0.11737431989282669</v>
      </c>
      <c r="K65" s="71">
        <v>0.11355675557179393</v>
      </c>
      <c r="L65" s="71">
        <v>0.12615987484106686</v>
      </c>
      <c r="M65" s="71">
        <v>0.13852093963707221</v>
      </c>
      <c r="N65" s="71">
        <v>0.16379359200097429</v>
      </c>
      <c r="O65" s="71">
        <v>0.15845901392765802</v>
      </c>
      <c r="P65" s="71">
        <v>0.14645736441359153</v>
      </c>
      <c r="Q65" s="71">
        <v>0.15522153197418098</v>
      </c>
      <c r="R65" s="71">
        <v>0.16959398082572158</v>
      </c>
      <c r="S65" s="71">
        <v>0.20180905162343199</v>
      </c>
      <c r="T65" s="71">
        <v>0.13686843534770429</v>
      </c>
      <c r="U65" s="71">
        <v>0.11145203969309463</v>
      </c>
      <c r="V65" s="71">
        <v>0.16864235972232372</v>
      </c>
      <c r="W65" s="65">
        <v>8.2139222933436229E-2</v>
      </c>
      <c r="X65" s="65">
        <v>8.4799834432800911E-2</v>
      </c>
      <c r="Y65" s="65">
        <v>9.9192199743376064E-2</v>
      </c>
      <c r="Z65" s="65">
        <v>0.11524339519207916</v>
      </c>
      <c r="AA65" s="65">
        <v>0.10612171344612657</v>
      </c>
      <c r="AB65" s="65">
        <v>0.10249118017965143</v>
      </c>
      <c r="AC65" s="65">
        <v>0.11595552488768117</v>
      </c>
      <c r="AD65" s="65">
        <v>0.13283010892432162</v>
      </c>
      <c r="AE65" s="65">
        <v>0.15466052806430122</v>
      </c>
      <c r="AF65" s="65">
        <v>0.15543857327208008</v>
      </c>
      <c r="AG65" s="65">
        <v>0.14513819864733207</v>
      </c>
      <c r="AH65" s="65">
        <v>0.15491435941585405</v>
      </c>
      <c r="AI65" s="65">
        <v>0.17021881923197693</v>
      </c>
      <c r="AJ65" s="65">
        <v>0.20254514011462244</v>
      </c>
      <c r="AK65" s="65">
        <v>0.14901327585240529</v>
      </c>
      <c r="AL65" s="65">
        <v>0.14003877397504483</v>
      </c>
      <c r="AM65" s="65">
        <v>0.30912915168690991</v>
      </c>
    </row>
    <row r="66" spans="1:39" x14ac:dyDescent="0.45">
      <c r="A66" s="3" t="s">
        <v>219</v>
      </c>
      <c r="B66" s="3" t="s">
        <v>54</v>
      </c>
      <c r="C66" s="3" t="s">
        <v>681</v>
      </c>
      <c r="D66" s="66">
        <v>0.9975345075798443</v>
      </c>
      <c r="E66" s="69">
        <v>4564.4714653127558</v>
      </c>
      <c r="F66" s="71">
        <v>0.10430995289070415</v>
      </c>
      <c r="G66" s="71">
        <v>0.11111225320221607</v>
      </c>
      <c r="H66" s="71">
        <v>0.12159321994643101</v>
      </c>
      <c r="I66" s="71">
        <v>0.13656404333649713</v>
      </c>
      <c r="J66" s="71">
        <v>0.13457235989710106</v>
      </c>
      <c r="K66" s="71">
        <v>0.13877206392318597</v>
      </c>
      <c r="L66" s="71">
        <v>0.15841519255996545</v>
      </c>
      <c r="M66" s="71">
        <v>0.16813749325304697</v>
      </c>
      <c r="N66" s="71">
        <v>0.18836769019585314</v>
      </c>
      <c r="O66" s="71">
        <v>0.17766690953050562</v>
      </c>
      <c r="P66" s="71">
        <v>0.16898524036026363</v>
      </c>
      <c r="Q66" s="71">
        <v>0.18328813428626231</v>
      </c>
      <c r="R66" s="71">
        <v>0.19195102403306485</v>
      </c>
      <c r="S66" s="71">
        <v>0.21155254543229043</v>
      </c>
      <c r="T66" s="71">
        <v>0.13833358836774054</v>
      </c>
      <c r="U66" s="71">
        <v>0.10855150481169587</v>
      </c>
      <c r="V66" s="71">
        <v>0.15452678397317576</v>
      </c>
      <c r="W66" s="65">
        <v>9.9209621305250878E-2</v>
      </c>
      <c r="X66" s="65">
        <v>0.10472067076786706</v>
      </c>
      <c r="Y66" s="65">
        <v>0.11648379785209698</v>
      </c>
      <c r="Z66" s="65">
        <v>0.12889797194616043</v>
      </c>
      <c r="AA66" s="65">
        <v>0.12239006449531677</v>
      </c>
      <c r="AB66" s="65">
        <v>0.12558403055941744</v>
      </c>
      <c r="AC66" s="65">
        <v>0.1435027919705712</v>
      </c>
      <c r="AD66" s="65">
        <v>0.15681648081070002</v>
      </c>
      <c r="AE66" s="65">
        <v>0.1766944224463026</v>
      </c>
      <c r="AF66" s="65">
        <v>0.17103315636821134</v>
      </c>
      <c r="AG66" s="65">
        <v>0.16484613742770177</v>
      </c>
      <c r="AH66" s="65">
        <v>0.17919748478133987</v>
      </c>
      <c r="AI66" s="65">
        <v>0.19025777494862622</v>
      </c>
      <c r="AJ66" s="65">
        <v>0.21241311006897501</v>
      </c>
      <c r="AK66" s="65">
        <v>0.14636318153132932</v>
      </c>
      <c r="AL66" s="65">
        <v>0.13735954543045506</v>
      </c>
      <c r="AM66" s="65">
        <v>0.304129757289678</v>
      </c>
    </row>
    <row r="67" spans="1:39" x14ac:dyDescent="0.45">
      <c r="A67" s="3" t="s">
        <v>219</v>
      </c>
      <c r="B67" s="3" t="s">
        <v>54</v>
      </c>
      <c r="C67" s="3" t="s">
        <v>682</v>
      </c>
      <c r="D67" s="66">
        <v>1.0209133749315664</v>
      </c>
      <c r="E67" s="69">
        <v>4671.4473865539831</v>
      </c>
      <c r="F67" s="71">
        <v>2.8186357879428768E-2</v>
      </c>
      <c r="G67" s="71">
        <v>3.1437190579176211E-2</v>
      </c>
      <c r="H67" s="71">
        <v>3.3457837501532209E-2</v>
      </c>
      <c r="I67" s="71">
        <v>3.875957119316803E-2</v>
      </c>
      <c r="J67" s="71">
        <v>3.5568745921731648E-2</v>
      </c>
      <c r="K67" s="71">
        <v>3.6397308745560006E-2</v>
      </c>
      <c r="L67" s="71">
        <v>4.3088911688274112E-2</v>
      </c>
      <c r="M67" s="71">
        <v>4.564152340573184E-2</v>
      </c>
      <c r="N67" s="71">
        <v>4.9621283661837955E-2</v>
      </c>
      <c r="O67" s="71">
        <v>4.3757750335584385E-2</v>
      </c>
      <c r="P67" s="71">
        <v>4.3950199772700781E-2</v>
      </c>
      <c r="Q67" s="71">
        <v>5.0793747499667627E-2</v>
      </c>
      <c r="R67" s="71">
        <v>5.630459399406991E-2</v>
      </c>
      <c r="S67" s="71">
        <v>6.1305468608765526E-2</v>
      </c>
      <c r="T67" s="71">
        <v>3.7658962168575429E-2</v>
      </c>
      <c r="U67" s="71">
        <v>3.1146954927541888E-2</v>
      </c>
      <c r="V67" s="71">
        <v>4.7303592116653692E-2</v>
      </c>
      <c r="W67" s="65">
        <v>2.8274004361786592E-2</v>
      </c>
      <c r="X67" s="65">
        <v>2.9225203551983939E-2</v>
      </c>
      <c r="Y67" s="65">
        <v>3.249500464139591E-2</v>
      </c>
      <c r="Z67" s="65">
        <v>3.4546235386610002E-2</v>
      </c>
      <c r="AA67" s="65">
        <v>3.094395481994594E-2</v>
      </c>
      <c r="AB67" s="65">
        <v>3.0082179393075739E-2</v>
      </c>
      <c r="AC67" s="65">
        <v>3.800593969932569E-2</v>
      </c>
      <c r="AD67" s="65">
        <v>4.1168006071114663E-2</v>
      </c>
      <c r="AE67" s="65">
        <v>4.4336587536690057E-2</v>
      </c>
      <c r="AF67" s="65">
        <v>4.1115810277783139E-2</v>
      </c>
      <c r="AG67" s="65">
        <v>4.012165763374799E-2</v>
      </c>
      <c r="AH67" s="65">
        <v>5.0617233704707804E-2</v>
      </c>
      <c r="AI67" s="65">
        <v>5.4303340007144651E-2</v>
      </c>
      <c r="AJ67" s="65">
        <v>5.893158526476136E-2</v>
      </c>
      <c r="AK67" s="65">
        <v>3.9341477812317678E-2</v>
      </c>
      <c r="AL67" s="65">
        <v>3.6842236944570381E-2</v>
      </c>
      <c r="AM67" s="65">
        <v>9.309954289303847E-2</v>
      </c>
    </row>
    <row r="68" spans="1:39" x14ac:dyDescent="0.45">
      <c r="A68" s="3" t="s">
        <v>219</v>
      </c>
      <c r="B68" s="3" t="s">
        <v>54</v>
      </c>
      <c r="C68" s="3" t="s">
        <v>683</v>
      </c>
      <c r="D68" s="66">
        <v>1.0654996311782354</v>
      </c>
      <c r="E68" s="69">
        <v>4875.4630800830146</v>
      </c>
      <c r="F68" s="71">
        <v>3.095110502731058E-2</v>
      </c>
      <c r="G68" s="71">
        <v>3.1322191852323662E-2</v>
      </c>
      <c r="H68" s="71">
        <v>3.7387487571982403E-2</v>
      </c>
      <c r="I68" s="71">
        <v>4.193227056814082E-2</v>
      </c>
      <c r="J68" s="71">
        <v>4.0921246570035902E-2</v>
      </c>
      <c r="K68" s="71">
        <v>4.3645285078208682E-2</v>
      </c>
      <c r="L68" s="71">
        <v>4.778872387886611E-2</v>
      </c>
      <c r="M68" s="71">
        <v>5.1661302039007748E-2</v>
      </c>
      <c r="N68" s="71">
        <v>5.9376640316459228E-2</v>
      </c>
      <c r="O68" s="71">
        <v>5.4041528846064876E-2</v>
      </c>
      <c r="P68" s="71">
        <v>5.2621401272689043E-2</v>
      </c>
      <c r="Q68" s="71">
        <v>6.2770747965253199E-2</v>
      </c>
      <c r="R68" s="71">
        <v>7.1134455121020096E-2</v>
      </c>
      <c r="S68" s="71">
        <v>8.3347385079199088E-2</v>
      </c>
      <c r="T68" s="71">
        <v>5.3300956070512301E-2</v>
      </c>
      <c r="U68" s="71">
        <v>4.2139591874321661E-2</v>
      </c>
      <c r="V68" s="71">
        <v>6.3427680868604563E-2</v>
      </c>
      <c r="W68" s="65">
        <v>2.9763073104711626E-2</v>
      </c>
      <c r="X68" s="65">
        <v>2.9979180711099056E-2</v>
      </c>
      <c r="Y68" s="65">
        <v>3.5640832557781874E-2</v>
      </c>
      <c r="Z68" s="65">
        <v>3.9871946427311976E-2</v>
      </c>
      <c r="AA68" s="65">
        <v>3.7704241627005058E-2</v>
      </c>
      <c r="AB68" s="65">
        <v>3.4401053554270145E-2</v>
      </c>
      <c r="AC68" s="65">
        <v>3.9808887481417907E-2</v>
      </c>
      <c r="AD68" s="65">
        <v>4.3172250258266993E-2</v>
      </c>
      <c r="AE68" s="65">
        <v>5.1994264293620626E-2</v>
      </c>
      <c r="AF68" s="65">
        <v>4.8952856384682782E-2</v>
      </c>
      <c r="AG68" s="65">
        <v>5.0263885107649849E-2</v>
      </c>
      <c r="AH68" s="65">
        <v>6.0908515939779591E-2</v>
      </c>
      <c r="AI68" s="65">
        <v>6.7372198280308548E-2</v>
      </c>
      <c r="AJ68" s="65">
        <v>8.0343527252914132E-2</v>
      </c>
      <c r="AK68" s="65">
        <v>5.489572597197169E-2</v>
      </c>
      <c r="AL68" s="65">
        <v>5.0566940388866208E-2</v>
      </c>
      <c r="AM68" s="65">
        <v>0.12692062065834195</v>
      </c>
    </row>
    <row r="69" spans="1:39" x14ac:dyDescent="0.45">
      <c r="A69" s="3" t="s">
        <v>219</v>
      </c>
      <c r="B69" s="3" t="s">
        <v>54</v>
      </c>
      <c r="C69" s="3" t="s">
        <v>684</v>
      </c>
      <c r="D69" s="66">
        <v>1.0313399428576067</v>
      </c>
      <c r="E69" s="69">
        <v>4719.1567854949981</v>
      </c>
      <c r="F69" s="71">
        <v>6.2770000000000006E-2</v>
      </c>
      <c r="G69" s="71">
        <v>6.5769999999999995E-2</v>
      </c>
      <c r="H69" s="71">
        <v>7.3690000000000005E-2</v>
      </c>
      <c r="I69" s="71">
        <v>8.1890000000000004E-2</v>
      </c>
      <c r="J69" s="71">
        <v>7.8700000000000006E-2</v>
      </c>
      <c r="K69" s="71">
        <v>8.0549999999999997E-2</v>
      </c>
      <c r="L69" s="71">
        <v>8.9459999999999998E-2</v>
      </c>
      <c r="M69" s="71">
        <v>9.6549999999999997E-2</v>
      </c>
      <c r="N69" s="71">
        <v>0.11733</v>
      </c>
      <c r="O69" s="71">
        <v>0.11609</v>
      </c>
      <c r="P69" s="71">
        <v>0.10561</v>
      </c>
      <c r="Q69" s="71">
        <v>0.11126</v>
      </c>
      <c r="R69" s="71">
        <v>0.11758</v>
      </c>
      <c r="S69" s="71">
        <v>0.13722000000000001</v>
      </c>
      <c r="T69" s="71">
        <v>9.4200000000000006E-2</v>
      </c>
      <c r="U69" s="71">
        <v>7.9759999999999998E-2</v>
      </c>
      <c r="V69" s="71">
        <v>9.9669999999999995E-2</v>
      </c>
      <c r="W69" s="65">
        <v>5.9130000000000002E-2</v>
      </c>
      <c r="X69" s="65">
        <v>6.1409999999999999E-2</v>
      </c>
      <c r="Y69" s="65">
        <v>7.1489999999999998E-2</v>
      </c>
      <c r="Z69" s="65">
        <v>7.7450000000000005E-2</v>
      </c>
      <c r="AA69" s="65">
        <v>7.2260000000000005E-2</v>
      </c>
      <c r="AB69" s="65">
        <v>6.905E-2</v>
      </c>
      <c r="AC69" s="65">
        <v>7.9719999999999999E-2</v>
      </c>
      <c r="AD69" s="65">
        <v>9.0260000000000007E-2</v>
      </c>
      <c r="AE69" s="65">
        <v>0.10476000000000001</v>
      </c>
      <c r="AF69" s="65">
        <v>0.10613</v>
      </c>
      <c r="AG69" s="65">
        <v>0.10156</v>
      </c>
      <c r="AH69" s="65">
        <v>0.10743</v>
      </c>
      <c r="AI69" s="65">
        <v>0.11476</v>
      </c>
      <c r="AJ69" s="65">
        <v>0.14143</v>
      </c>
      <c r="AK69" s="65">
        <v>0.10478999999999999</v>
      </c>
      <c r="AL69" s="65">
        <v>0.10004</v>
      </c>
      <c r="AM69" s="65">
        <v>0.20113</v>
      </c>
    </row>
    <row r="70" spans="1:39" x14ac:dyDescent="0.45">
      <c r="A70" s="3" t="s">
        <v>219</v>
      </c>
      <c r="B70" s="3" t="s">
        <v>54</v>
      </c>
      <c r="C70" s="3" t="s">
        <v>685</v>
      </c>
      <c r="D70" s="66">
        <v>1.1040469549335032</v>
      </c>
      <c r="E70" s="69">
        <v>5051.8461104525277</v>
      </c>
      <c r="F70" s="71">
        <v>4.7419499472215278E-2</v>
      </c>
      <c r="G70" s="71">
        <v>5.3530990463812912E-2</v>
      </c>
      <c r="H70" s="71">
        <v>5.8962099808567266E-2</v>
      </c>
      <c r="I70" s="71">
        <v>6.6674216880534945E-2</v>
      </c>
      <c r="J70" s="71">
        <v>5.6802291842564953E-2</v>
      </c>
      <c r="K70" s="71">
        <v>5.9061453836385329E-2</v>
      </c>
      <c r="L70" s="71">
        <v>6.8703914044868544E-2</v>
      </c>
      <c r="M70" s="71">
        <v>7.3345620941794851E-2</v>
      </c>
      <c r="N70" s="71">
        <v>8.1716211350540302E-2</v>
      </c>
      <c r="O70" s="71">
        <v>7.8255950178653999E-2</v>
      </c>
      <c r="P70" s="71">
        <v>8.1927716303864237E-2</v>
      </c>
      <c r="Q70" s="71">
        <v>9.6834432691444206E-2</v>
      </c>
      <c r="R70" s="71">
        <v>0.1076390803548236</v>
      </c>
      <c r="S70" s="71">
        <v>0.1210427893090231</v>
      </c>
      <c r="T70" s="71">
        <v>7.9700651092691255E-2</v>
      </c>
      <c r="U70" s="71">
        <v>6.8028269904077732E-2</v>
      </c>
      <c r="V70" s="71">
        <v>0.11320481152413746</v>
      </c>
      <c r="W70" s="65">
        <v>4.5627977946720619E-2</v>
      </c>
      <c r="X70" s="65">
        <v>5.0326759477037686E-2</v>
      </c>
      <c r="Y70" s="65">
        <v>5.5613196121302617E-2</v>
      </c>
      <c r="Z70" s="65">
        <v>6.4192325294526786E-2</v>
      </c>
      <c r="AA70" s="65">
        <v>5.3488099551359962E-2</v>
      </c>
      <c r="AB70" s="65">
        <v>5.3634374761928005E-2</v>
      </c>
      <c r="AC70" s="65">
        <v>6.2364670684162696E-2</v>
      </c>
      <c r="AD70" s="65">
        <v>6.717797491776771E-2</v>
      </c>
      <c r="AE70" s="65">
        <v>7.7068508000901426E-2</v>
      </c>
      <c r="AF70" s="65">
        <v>7.6875641517797938E-2</v>
      </c>
      <c r="AG70" s="65">
        <v>8.121304906088242E-2</v>
      </c>
      <c r="AH70" s="65">
        <v>9.4723330773718875E-2</v>
      </c>
      <c r="AI70" s="65">
        <v>0.10499566839448592</v>
      </c>
      <c r="AJ70" s="65">
        <v>0.11648149802458357</v>
      </c>
      <c r="AK70" s="65">
        <v>8.4478808786405457E-2</v>
      </c>
      <c r="AL70" s="65">
        <v>9.2603259661308071E-2</v>
      </c>
      <c r="AM70" s="65">
        <v>0.23793485702511022</v>
      </c>
    </row>
    <row r="71" spans="1:39" x14ac:dyDescent="0.45">
      <c r="A71" s="2" t="s">
        <v>217</v>
      </c>
      <c r="B71" s="2" t="s">
        <v>57</v>
      </c>
      <c r="C71" s="2" t="s">
        <v>686</v>
      </c>
      <c r="D71" s="4">
        <v>1.0000560464735828</v>
      </c>
      <c r="E71" s="11">
        <v>4576.0094043431254</v>
      </c>
      <c r="F71" s="72">
        <v>0.56628999999999996</v>
      </c>
      <c r="G71" s="72">
        <v>0.63249</v>
      </c>
      <c r="H71" s="72">
        <v>0.67171999999999998</v>
      </c>
      <c r="I71" s="72">
        <v>0.73670000000000002</v>
      </c>
      <c r="J71" s="72">
        <v>0.77888000000000002</v>
      </c>
      <c r="K71" s="72">
        <v>0.78959999999999997</v>
      </c>
      <c r="L71" s="72">
        <v>0.87697000000000003</v>
      </c>
      <c r="M71" s="72">
        <v>0.95726</v>
      </c>
      <c r="N71" s="72">
        <v>1.1248</v>
      </c>
      <c r="O71" s="72">
        <v>1.1295900000000001</v>
      </c>
      <c r="P71" s="72">
        <v>0.94830000000000003</v>
      </c>
      <c r="Q71" s="72">
        <v>0.90202000000000004</v>
      </c>
      <c r="R71" s="72">
        <v>0.98533999999999999</v>
      </c>
      <c r="S71" s="72">
        <v>1.1833899999999999</v>
      </c>
      <c r="T71" s="72">
        <v>0.91137000000000001</v>
      </c>
      <c r="U71" s="72">
        <v>0.74109999999999998</v>
      </c>
      <c r="V71" s="72">
        <v>0.85009000000000001</v>
      </c>
      <c r="W71" s="8">
        <v>0.53674999999999995</v>
      </c>
      <c r="X71" s="8">
        <v>0.59728999999999999</v>
      </c>
      <c r="Y71" s="8">
        <v>0.63704000000000005</v>
      </c>
      <c r="Z71" s="8">
        <v>0.69360999999999995</v>
      </c>
      <c r="AA71" s="8">
        <v>0.67079</v>
      </c>
      <c r="AB71" s="8">
        <v>0.66132999999999997</v>
      </c>
      <c r="AC71" s="8">
        <v>0.77507000000000004</v>
      </c>
      <c r="AD71" s="8">
        <v>0.86192000000000002</v>
      </c>
      <c r="AE71" s="8">
        <v>1.0246999999999999</v>
      </c>
      <c r="AF71" s="8">
        <v>1.0347200000000001</v>
      </c>
      <c r="AG71" s="8">
        <v>0.89656999999999998</v>
      </c>
      <c r="AH71" s="8">
        <v>0.88207000000000002</v>
      </c>
      <c r="AI71" s="8">
        <v>0.97870000000000001</v>
      </c>
      <c r="AJ71" s="8">
        <v>1.2159899999999999</v>
      </c>
      <c r="AK71" s="8">
        <v>0.96804999999999997</v>
      </c>
      <c r="AL71" s="8">
        <v>0.81320999999999999</v>
      </c>
      <c r="AM71" s="8">
        <v>1.47715</v>
      </c>
    </row>
    <row r="72" spans="1:39" x14ac:dyDescent="0.45">
      <c r="A72" s="3" t="s">
        <v>219</v>
      </c>
      <c r="B72" s="3" t="s">
        <v>57</v>
      </c>
      <c r="C72" s="3" t="s">
        <v>687</v>
      </c>
      <c r="D72" s="66">
        <v>1.0028605729977016</v>
      </c>
      <c r="E72" s="69">
        <v>4588.8422248578863</v>
      </c>
      <c r="F72" s="71">
        <v>9.3530000000000002E-2</v>
      </c>
      <c r="G72" s="71">
        <v>0.10134</v>
      </c>
      <c r="H72" s="71">
        <v>0.10836</v>
      </c>
      <c r="I72" s="71">
        <v>0.11404</v>
      </c>
      <c r="J72" s="71">
        <v>0.12057</v>
      </c>
      <c r="K72" s="71">
        <v>0.12329</v>
      </c>
      <c r="L72" s="71">
        <v>0.13852</v>
      </c>
      <c r="M72" s="71">
        <v>0.15099000000000001</v>
      </c>
      <c r="N72" s="71">
        <v>0.17668</v>
      </c>
      <c r="O72" s="71">
        <v>0.17705000000000001</v>
      </c>
      <c r="P72" s="71">
        <v>0.15176000000000001</v>
      </c>
      <c r="Q72" s="71">
        <v>0.1474</v>
      </c>
      <c r="R72" s="71">
        <v>0.15615000000000001</v>
      </c>
      <c r="S72" s="71">
        <v>0.17927999999999999</v>
      </c>
      <c r="T72" s="71">
        <v>0.13528999999999999</v>
      </c>
      <c r="U72" s="71">
        <v>0.1111</v>
      </c>
      <c r="V72" s="71">
        <v>0.14357</v>
      </c>
      <c r="W72" s="65">
        <v>8.974E-2</v>
      </c>
      <c r="X72" s="65">
        <v>9.4520000000000007E-2</v>
      </c>
      <c r="Y72" s="65">
        <v>0.10050000000000001</v>
      </c>
      <c r="Z72" s="65">
        <v>0.11047</v>
      </c>
      <c r="AA72" s="65">
        <v>0.1075</v>
      </c>
      <c r="AB72" s="65">
        <v>0.1116</v>
      </c>
      <c r="AC72" s="65">
        <v>0.12970000000000001</v>
      </c>
      <c r="AD72" s="65">
        <v>0.14219000000000001</v>
      </c>
      <c r="AE72" s="65">
        <v>0.16533999999999999</v>
      </c>
      <c r="AF72" s="65">
        <v>0.16777</v>
      </c>
      <c r="AG72" s="65">
        <v>0.15109</v>
      </c>
      <c r="AH72" s="65">
        <v>0.14496999999999999</v>
      </c>
      <c r="AI72" s="65">
        <v>0.15645999999999999</v>
      </c>
      <c r="AJ72" s="65">
        <v>0.18762999999999999</v>
      </c>
      <c r="AK72" s="65">
        <v>0.14904999999999999</v>
      </c>
      <c r="AL72" s="65">
        <v>0.12994</v>
      </c>
      <c r="AM72" s="65">
        <v>0.25453999999999999</v>
      </c>
    </row>
    <row r="73" spans="1:39" x14ac:dyDescent="0.45">
      <c r="A73" s="3" t="s">
        <v>219</v>
      </c>
      <c r="B73" s="3" t="s">
        <v>57</v>
      </c>
      <c r="C73" s="3" t="s">
        <v>688</v>
      </c>
      <c r="D73" s="66">
        <v>1.0496397111931137</v>
      </c>
      <c r="E73" s="69">
        <v>4802.8920044318429</v>
      </c>
      <c r="F73" s="71">
        <v>3.9559999999999998E-2</v>
      </c>
      <c r="G73" s="71">
        <v>4.7169999999999997E-2</v>
      </c>
      <c r="H73" s="71">
        <v>5.5669999999999997E-2</v>
      </c>
      <c r="I73" s="71">
        <v>6.7599999999999993E-2</v>
      </c>
      <c r="J73" s="71">
        <v>6.5290000000000001E-2</v>
      </c>
      <c r="K73" s="71">
        <v>6.8470000000000003E-2</v>
      </c>
      <c r="L73" s="71">
        <v>6.7470000000000002E-2</v>
      </c>
      <c r="M73" s="71">
        <v>7.0489999999999997E-2</v>
      </c>
      <c r="N73" s="71">
        <v>8.7620000000000003E-2</v>
      </c>
      <c r="O73" s="71">
        <v>9.8290000000000002E-2</v>
      </c>
      <c r="P73" s="71">
        <v>8.7359999999999993E-2</v>
      </c>
      <c r="Q73" s="71">
        <v>8.2070000000000004E-2</v>
      </c>
      <c r="R73" s="71">
        <v>8.6059999999999998E-2</v>
      </c>
      <c r="S73" s="71">
        <v>0.10606</v>
      </c>
      <c r="T73" s="71">
        <v>8.3089999999999997E-2</v>
      </c>
      <c r="U73" s="71">
        <v>8.2239999999999994E-2</v>
      </c>
      <c r="V73" s="71">
        <v>8.7749999999999995E-2</v>
      </c>
      <c r="W73" s="65">
        <v>3.891E-2</v>
      </c>
      <c r="X73" s="65">
        <v>4.462E-2</v>
      </c>
      <c r="Y73" s="65">
        <v>5.2780000000000001E-2</v>
      </c>
      <c r="Z73" s="65">
        <v>6.1990000000000003E-2</v>
      </c>
      <c r="AA73" s="65">
        <v>5.391E-2</v>
      </c>
      <c r="AB73" s="65">
        <v>5.0840000000000003E-2</v>
      </c>
      <c r="AC73" s="65">
        <v>5.6099999999999997E-2</v>
      </c>
      <c r="AD73" s="65">
        <v>6.2440000000000002E-2</v>
      </c>
      <c r="AE73" s="65">
        <v>8.0030000000000004E-2</v>
      </c>
      <c r="AF73" s="65">
        <v>9.2689999999999995E-2</v>
      </c>
      <c r="AG73" s="65">
        <v>7.9719999999999999E-2</v>
      </c>
      <c r="AH73" s="65">
        <v>7.8380000000000005E-2</v>
      </c>
      <c r="AI73" s="65">
        <v>8.6330000000000004E-2</v>
      </c>
      <c r="AJ73" s="65">
        <v>0.11101999999999999</v>
      </c>
      <c r="AK73" s="65">
        <v>9.2369999999999994E-2</v>
      </c>
      <c r="AL73" s="65">
        <v>8.9569999999999997E-2</v>
      </c>
      <c r="AM73" s="65">
        <v>0.14433000000000001</v>
      </c>
    </row>
    <row r="74" spans="1:39" x14ac:dyDescent="0.45">
      <c r="A74" s="3" t="s">
        <v>219</v>
      </c>
      <c r="B74" s="3" t="s">
        <v>57</v>
      </c>
      <c r="C74" s="3" t="s">
        <v>689</v>
      </c>
      <c r="D74" s="66">
        <v>1.0247006902816578</v>
      </c>
      <c r="E74" s="69">
        <v>4688.7772059379495</v>
      </c>
      <c r="F74" s="71">
        <v>6.7699999999999996E-2</v>
      </c>
      <c r="G74" s="71">
        <v>7.7679999999999999E-2</v>
      </c>
      <c r="H74" s="71">
        <v>8.2500000000000004E-2</v>
      </c>
      <c r="I74" s="71">
        <v>9.4359999999999999E-2</v>
      </c>
      <c r="J74" s="71">
        <v>8.6989999999999998E-2</v>
      </c>
      <c r="K74" s="71">
        <v>9.0609999999999996E-2</v>
      </c>
      <c r="L74" s="71">
        <v>0.10288</v>
      </c>
      <c r="M74" s="71">
        <v>0.11046</v>
      </c>
      <c r="N74" s="71">
        <v>0.13245999999999999</v>
      </c>
      <c r="O74" s="71">
        <v>0.14166999999999999</v>
      </c>
      <c r="P74" s="71">
        <v>0.12232999999999999</v>
      </c>
      <c r="Q74" s="71">
        <v>0.11899999999999999</v>
      </c>
      <c r="R74" s="71">
        <v>0.12257</v>
      </c>
      <c r="S74" s="71">
        <v>0.14360999999999999</v>
      </c>
      <c r="T74" s="71">
        <v>0.10972999999999999</v>
      </c>
      <c r="U74" s="71">
        <v>9.9479999999999999E-2</v>
      </c>
      <c r="V74" s="71">
        <v>0.12544</v>
      </c>
      <c r="W74" s="65">
        <v>6.3960000000000003E-2</v>
      </c>
      <c r="X74" s="65">
        <v>7.2580000000000006E-2</v>
      </c>
      <c r="Y74" s="65">
        <v>8.1100000000000005E-2</v>
      </c>
      <c r="Z74" s="65">
        <v>8.8300000000000003E-2</v>
      </c>
      <c r="AA74" s="65">
        <v>7.8950000000000006E-2</v>
      </c>
      <c r="AB74" s="65">
        <v>7.6740000000000003E-2</v>
      </c>
      <c r="AC74" s="65">
        <v>9.1590000000000005E-2</v>
      </c>
      <c r="AD74" s="65">
        <v>0.10077999999999999</v>
      </c>
      <c r="AE74" s="65">
        <v>0.12279</v>
      </c>
      <c r="AF74" s="65">
        <v>0.13236999999999999</v>
      </c>
      <c r="AG74" s="65">
        <v>0.11527999999999999</v>
      </c>
      <c r="AH74" s="65">
        <v>0.11318</v>
      </c>
      <c r="AI74" s="65">
        <v>0.12095</v>
      </c>
      <c r="AJ74" s="65">
        <v>0.14674000000000001</v>
      </c>
      <c r="AK74" s="65">
        <v>0.11767</v>
      </c>
      <c r="AL74" s="65">
        <v>0.10587000000000001</v>
      </c>
      <c r="AM74" s="65">
        <v>0.21001</v>
      </c>
    </row>
    <row r="75" spans="1:39" x14ac:dyDescent="0.45">
      <c r="A75" s="3" t="s">
        <v>219</v>
      </c>
      <c r="B75" s="3" t="s">
        <v>57</v>
      </c>
      <c r="C75" s="3" t="s">
        <v>690</v>
      </c>
      <c r="D75" s="66">
        <v>0.99550382516387026</v>
      </c>
      <c r="E75" s="69">
        <v>4555.1795642583111</v>
      </c>
      <c r="F75" s="71">
        <v>5.2839999999999998E-2</v>
      </c>
      <c r="G75" s="71">
        <v>5.9270000000000003E-2</v>
      </c>
      <c r="H75" s="71">
        <v>6.1550000000000001E-2</v>
      </c>
      <c r="I75" s="71">
        <v>6.9150000000000003E-2</v>
      </c>
      <c r="J75" s="71">
        <v>7.9320000000000002E-2</v>
      </c>
      <c r="K75" s="71">
        <v>8.1049999999999997E-2</v>
      </c>
      <c r="L75" s="71">
        <v>8.8109999999999994E-2</v>
      </c>
      <c r="M75" s="71">
        <v>9.0939999999999993E-2</v>
      </c>
      <c r="N75" s="71">
        <v>0.10389</v>
      </c>
      <c r="O75" s="71">
        <v>0.10206999999999999</v>
      </c>
      <c r="P75" s="71">
        <v>8.6120000000000002E-2</v>
      </c>
      <c r="Q75" s="71">
        <v>8.4349999999999994E-2</v>
      </c>
      <c r="R75" s="71">
        <v>0.10241</v>
      </c>
      <c r="S75" s="71">
        <v>0.12225</v>
      </c>
      <c r="T75" s="71">
        <v>8.6999999999999994E-2</v>
      </c>
      <c r="U75" s="71">
        <v>6.8839999999999998E-2</v>
      </c>
      <c r="V75" s="71">
        <v>7.5520000000000004E-2</v>
      </c>
      <c r="W75" s="65">
        <v>5.0139999999999997E-2</v>
      </c>
      <c r="X75" s="65">
        <v>5.6329999999999998E-2</v>
      </c>
      <c r="Y75" s="65">
        <v>5.9560000000000002E-2</v>
      </c>
      <c r="Z75" s="65">
        <v>6.4680000000000001E-2</v>
      </c>
      <c r="AA75" s="65">
        <v>6.0720000000000003E-2</v>
      </c>
      <c r="AB75" s="65">
        <v>6.0109999999999997E-2</v>
      </c>
      <c r="AC75" s="65">
        <v>7.2709999999999997E-2</v>
      </c>
      <c r="AD75" s="65">
        <v>7.9219999999999999E-2</v>
      </c>
      <c r="AE75" s="65">
        <v>9.1980000000000006E-2</v>
      </c>
      <c r="AF75" s="65">
        <v>9.2030000000000001E-2</v>
      </c>
      <c r="AG75" s="65">
        <v>8.0409999999999995E-2</v>
      </c>
      <c r="AH75" s="65">
        <v>8.3099999999999993E-2</v>
      </c>
      <c r="AI75" s="65">
        <v>9.5310000000000006E-2</v>
      </c>
      <c r="AJ75" s="65">
        <v>0.11563</v>
      </c>
      <c r="AK75" s="65">
        <v>8.8650000000000007E-2</v>
      </c>
      <c r="AL75" s="65">
        <v>7.3889999999999997E-2</v>
      </c>
      <c r="AM75" s="65">
        <v>0.13572999999999999</v>
      </c>
    </row>
    <row r="76" spans="1:39" x14ac:dyDescent="0.45">
      <c r="A76" s="3" t="s">
        <v>219</v>
      </c>
      <c r="B76" s="3" t="s">
        <v>57</v>
      </c>
      <c r="C76" s="3" t="s">
        <v>691</v>
      </c>
      <c r="D76" s="66">
        <v>1.0149017527098221</v>
      </c>
      <c r="E76" s="69">
        <v>4643.9396884413982</v>
      </c>
      <c r="F76" s="71">
        <v>4.8050000000000002E-2</v>
      </c>
      <c r="G76" s="71">
        <v>5.2139999999999999E-2</v>
      </c>
      <c r="H76" s="71">
        <v>5.8790000000000002E-2</v>
      </c>
      <c r="I76" s="71">
        <v>6.4409999999999995E-2</v>
      </c>
      <c r="J76" s="71">
        <v>6.9220000000000004E-2</v>
      </c>
      <c r="K76" s="71">
        <v>6.9690000000000002E-2</v>
      </c>
      <c r="L76" s="71">
        <v>7.5319999999999998E-2</v>
      </c>
      <c r="M76" s="71">
        <v>8.2729999999999998E-2</v>
      </c>
      <c r="N76" s="71">
        <v>9.9470000000000003E-2</v>
      </c>
      <c r="O76" s="71">
        <v>0.10136000000000001</v>
      </c>
      <c r="P76" s="71">
        <v>8.4860000000000005E-2</v>
      </c>
      <c r="Q76" s="71">
        <v>7.7979999999999994E-2</v>
      </c>
      <c r="R76" s="71">
        <v>8.6929999999999993E-2</v>
      </c>
      <c r="S76" s="71">
        <v>0.10439</v>
      </c>
      <c r="T76" s="71">
        <v>8.4070000000000006E-2</v>
      </c>
      <c r="U76" s="71">
        <v>6.9040000000000004E-2</v>
      </c>
      <c r="V76" s="71">
        <v>7.9699999999999993E-2</v>
      </c>
      <c r="W76" s="65">
        <v>4.326E-2</v>
      </c>
      <c r="X76" s="65">
        <v>4.8939999999999997E-2</v>
      </c>
      <c r="Y76" s="65">
        <v>5.3879999999999997E-2</v>
      </c>
      <c r="Z76" s="65">
        <v>6.148E-2</v>
      </c>
      <c r="AA76" s="65">
        <v>6.216E-2</v>
      </c>
      <c r="AB76" s="65">
        <v>5.7970000000000001E-2</v>
      </c>
      <c r="AC76" s="65">
        <v>6.5970000000000001E-2</v>
      </c>
      <c r="AD76" s="65">
        <v>7.3590000000000003E-2</v>
      </c>
      <c r="AE76" s="65">
        <v>8.8840000000000002E-2</v>
      </c>
      <c r="AF76" s="65">
        <v>9.2020000000000005E-2</v>
      </c>
      <c r="AG76" s="65">
        <v>7.9759999999999998E-2</v>
      </c>
      <c r="AH76" s="65">
        <v>7.782E-2</v>
      </c>
      <c r="AI76" s="65">
        <v>8.4830000000000003E-2</v>
      </c>
      <c r="AJ76" s="65">
        <v>0.10925</v>
      </c>
      <c r="AK76" s="65">
        <v>9.1319999999999998E-2</v>
      </c>
      <c r="AL76" s="65">
        <v>7.6869999999999994E-2</v>
      </c>
      <c r="AM76" s="65">
        <v>0.13888</v>
      </c>
    </row>
    <row r="77" spans="1:39" x14ac:dyDescent="0.45">
      <c r="A77" s="3" t="s">
        <v>219</v>
      </c>
      <c r="B77" s="3" t="s">
        <v>57</v>
      </c>
      <c r="C77" s="3" t="s">
        <v>692</v>
      </c>
      <c r="D77" s="66">
        <v>0.91478524252318549</v>
      </c>
      <c r="E77" s="69">
        <v>4185.8312716586142</v>
      </c>
      <c r="F77" s="71">
        <v>8.8340000000000002E-2</v>
      </c>
      <c r="G77" s="71">
        <v>9.171E-2</v>
      </c>
      <c r="H77" s="71">
        <v>8.6389999999999995E-2</v>
      </c>
      <c r="I77" s="71">
        <v>8.8270000000000001E-2</v>
      </c>
      <c r="J77" s="71">
        <v>0.10732999999999999</v>
      </c>
      <c r="K77" s="71">
        <v>0.10674</v>
      </c>
      <c r="L77" s="71">
        <v>0.12332</v>
      </c>
      <c r="M77" s="71">
        <v>0.13347999999999999</v>
      </c>
      <c r="N77" s="71">
        <v>0.14924000000000001</v>
      </c>
      <c r="O77" s="71">
        <v>0.13755999999999999</v>
      </c>
      <c r="P77" s="71">
        <v>0.11058999999999999</v>
      </c>
      <c r="Q77" s="71">
        <v>9.4890000000000002E-2</v>
      </c>
      <c r="R77" s="71">
        <v>9.5320000000000002E-2</v>
      </c>
      <c r="S77" s="71">
        <v>0.11148</v>
      </c>
      <c r="T77" s="71">
        <v>8.9389999999999997E-2</v>
      </c>
      <c r="U77" s="71">
        <v>6.4210000000000003E-2</v>
      </c>
      <c r="V77" s="71">
        <v>7.3709999999999998E-2</v>
      </c>
      <c r="W77" s="65">
        <v>8.3320000000000005E-2</v>
      </c>
      <c r="X77" s="65">
        <v>8.6440000000000003E-2</v>
      </c>
      <c r="Y77" s="65">
        <v>8.0369999999999997E-2</v>
      </c>
      <c r="Z77" s="65">
        <v>8.1059999999999993E-2</v>
      </c>
      <c r="AA77" s="65">
        <v>9.178E-2</v>
      </c>
      <c r="AB77" s="65">
        <v>9.4049999999999995E-2</v>
      </c>
      <c r="AC77" s="65">
        <v>0.11319</v>
      </c>
      <c r="AD77" s="65">
        <v>0.12248000000000001</v>
      </c>
      <c r="AE77" s="65">
        <v>0.13652</v>
      </c>
      <c r="AF77" s="65">
        <v>0.12479999999999999</v>
      </c>
      <c r="AG77" s="65">
        <v>9.9890000000000007E-2</v>
      </c>
      <c r="AH77" s="65">
        <v>9.0490000000000001E-2</v>
      </c>
      <c r="AI77" s="65">
        <v>9.4189999999999996E-2</v>
      </c>
      <c r="AJ77" s="65">
        <v>0.11822000000000001</v>
      </c>
      <c r="AK77" s="65">
        <v>8.9340000000000003E-2</v>
      </c>
      <c r="AL77" s="65">
        <v>6.9239999999999996E-2</v>
      </c>
      <c r="AM77" s="65">
        <v>0.13250999999999999</v>
      </c>
    </row>
    <row r="78" spans="1:39" x14ac:dyDescent="0.45">
      <c r="A78" s="3" t="s">
        <v>219</v>
      </c>
      <c r="B78" s="3" t="s">
        <v>57</v>
      </c>
      <c r="C78" s="3" t="s">
        <v>693</v>
      </c>
      <c r="D78" s="66">
        <v>1.0092475035430117</v>
      </c>
      <c r="E78" s="69">
        <v>4618.0672411390087</v>
      </c>
      <c r="F78" s="71">
        <v>8.5529999999999995E-2</v>
      </c>
      <c r="G78" s="71">
        <v>9.8949999999999996E-2</v>
      </c>
      <c r="H78" s="71">
        <v>0.10481</v>
      </c>
      <c r="I78" s="71">
        <v>0.11219999999999999</v>
      </c>
      <c r="J78" s="71">
        <v>0.11491999999999999</v>
      </c>
      <c r="K78" s="71">
        <v>0.11162</v>
      </c>
      <c r="L78" s="71">
        <v>0.13025</v>
      </c>
      <c r="M78" s="71">
        <v>0.15317</v>
      </c>
      <c r="N78" s="71">
        <v>0.18456</v>
      </c>
      <c r="O78" s="71">
        <v>0.18393999999999999</v>
      </c>
      <c r="P78" s="71">
        <v>0.14821999999999999</v>
      </c>
      <c r="Q78" s="71">
        <v>0.13586000000000001</v>
      </c>
      <c r="R78" s="71">
        <v>0.15140000000000001</v>
      </c>
      <c r="S78" s="71">
        <v>0.20089000000000001</v>
      </c>
      <c r="T78" s="71">
        <v>0.16866999999999999</v>
      </c>
      <c r="U78" s="71">
        <v>0.12814</v>
      </c>
      <c r="V78" s="71">
        <v>0.12250999999999999</v>
      </c>
      <c r="W78" s="65">
        <v>8.0399999999999999E-2</v>
      </c>
      <c r="X78" s="65">
        <v>9.6229999999999996E-2</v>
      </c>
      <c r="Y78" s="65">
        <v>0.10079</v>
      </c>
      <c r="Z78" s="65">
        <v>0.10592</v>
      </c>
      <c r="AA78" s="65">
        <v>0.10345</v>
      </c>
      <c r="AB78" s="65">
        <v>9.8849999999999993E-2</v>
      </c>
      <c r="AC78" s="65">
        <v>0.11922000000000001</v>
      </c>
      <c r="AD78" s="65">
        <v>0.14094999999999999</v>
      </c>
      <c r="AE78" s="65">
        <v>0.17063999999999999</v>
      </c>
      <c r="AF78" s="65">
        <v>0.16653999999999999</v>
      </c>
      <c r="AG78" s="65">
        <v>0.14216999999999999</v>
      </c>
      <c r="AH78" s="65">
        <v>0.13916999999999999</v>
      </c>
      <c r="AI78" s="65">
        <v>0.15867000000000001</v>
      </c>
      <c r="AJ78" s="65">
        <v>0.21401000000000001</v>
      </c>
      <c r="AK78" s="65">
        <v>0.1784</v>
      </c>
      <c r="AL78" s="65">
        <v>0.13483999999999999</v>
      </c>
      <c r="AM78" s="65">
        <v>0.20455000000000001</v>
      </c>
    </row>
    <row r="79" spans="1:39" x14ac:dyDescent="0.45">
      <c r="A79" s="3" t="s">
        <v>219</v>
      </c>
      <c r="B79" s="3" t="s">
        <v>57</v>
      </c>
      <c r="C79" s="3" t="s">
        <v>694</v>
      </c>
      <c r="D79" s="66">
        <v>1.0105688346620221</v>
      </c>
      <c r="E79" s="69">
        <v>4624.1133259041217</v>
      </c>
      <c r="F79" s="71">
        <v>4.7890000000000002E-2</v>
      </c>
      <c r="G79" s="71">
        <v>5.57E-2</v>
      </c>
      <c r="H79" s="71">
        <v>6.0920000000000002E-2</v>
      </c>
      <c r="I79" s="71">
        <v>6.8589999999999998E-2</v>
      </c>
      <c r="J79" s="71">
        <v>7.0800000000000002E-2</v>
      </c>
      <c r="K79" s="71">
        <v>7.0819999999999994E-2</v>
      </c>
      <c r="L79" s="71">
        <v>7.9250000000000001E-2</v>
      </c>
      <c r="M79" s="71">
        <v>8.6679999999999993E-2</v>
      </c>
      <c r="N79" s="71">
        <v>0.10147</v>
      </c>
      <c r="O79" s="71">
        <v>9.7739999999999994E-2</v>
      </c>
      <c r="P79" s="71">
        <v>8.2379999999999995E-2</v>
      </c>
      <c r="Q79" s="71">
        <v>8.5510000000000003E-2</v>
      </c>
      <c r="R79" s="71">
        <v>0.10077999999999999</v>
      </c>
      <c r="S79" s="71">
        <v>0.11694</v>
      </c>
      <c r="T79" s="71">
        <v>8.0689999999999998E-2</v>
      </c>
      <c r="U79" s="71">
        <v>6.2590000000000007E-2</v>
      </c>
      <c r="V79" s="71">
        <v>8.1350000000000006E-2</v>
      </c>
      <c r="W79" s="65">
        <v>4.4819999999999999E-2</v>
      </c>
      <c r="X79" s="65">
        <v>5.0840000000000003E-2</v>
      </c>
      <c r="Y79" s="65">
        <v>5.7680000000000002E-2</v>
      </c>
      <c r="Z79" s="65">
        <v>6.5089999999999995E-2</v>
      </c>
      <c r="AA79" s="65">
        <v>5.8709999999999998E-2</v>
      </c>
      <c r="AB79" s="65">
        <v>5.6869999999999997E-2</v>
      </c>
      <c r="AC79" s="65">
        <v>6.676E-2</v>
      </c>
      <c r="AD79" s="65">
        <v>7.4510000000000007E-2</v>
      </c>
      <c r="AE79" s="65">
        <v>8.9560000000000001E-2</v>
      </c>
      <c r="AF79" s="65">
        <v>8.813E-2</v>
      </c>
      <c r="AG79" s="65">
        <v>7.8520000000000006E-2</v>
      </c>
      <c r="AH79" s="65">
        <v>8.251E-2</v>
      </c>
      <c r="AI79" s="65">
        <v>0.10009999999999999</v>
      </c>
      <c r="AJ79" s="65">
        <v>0.11502</v>
      </c>
      <c r="AK79" s="65">
        <v>8.584E-2</v>
      </c>
      <c r="AL79" s="65">
        <v>7.1410000000000001E-2</v>
      </c>
      <c r="AM79" s="65">
        <v>0.14971999999999999</v>
      </c>
    </row>
    <row r="80" spans="1:39" x14ac:dyDescent="0.45">
      <c r="A80" s="3" t="s">
        <v>219</v>
      </c>
      <c r="B80" s="3" t="s">
        <v>57</v>
      </c>
      <c r="C80" s="3" t="s">
        <v>695</v>
      </c>
      <c r="D80" s="66">
        <v>0.98592367952660909</v>
      </c>
      <c r="E80" s="69">
        <v>4511.343184601722</v>
      </c>
      <c r="F80" s="71">
        <v>4.2849999999999999E-2</v>
      </c>
      <c r="G80" s="71">
        <v>4.8529999999999997E-2</v>
      </c>
      <c r="H80" s="71">
        <v>5.2729999999999999E-2</v>
      </c>
      <c r="I80" s="71">
        <v>5.808E-2</v>
      </c>
      <c r="J80" s="71">
        <v>6.4439999999999997E-2</v>
      </c>
      <c r="K80" s="71">
        <v>6.7309999999999995E-2</v>
      </c>
      <c r="L80" s="71">
        <v>7.1849999999999997E-2</v>
      </c>
      <c r="M80" s="71">
        <v>7.8320000000000001E-2</v>
      </c>
      <c r="N80" s="71">
        <v>8.9410000000000003E-2</v>
      </c>
      <c r="O80" s="71">
        <v>8.9910000000000004E-2</v>
      </c>
      <c r="P80" s="71">
        <v>7.4679999999999996E-2</v>
      </c>
      <c r="Q80" s="71">
        <v>7.4959999999999999E-2</v>
      </c>
      <c r="R80" s="71">
        <v>8.3720000000000003E-2</v>
      </c>
      <c r="S80" s="71">
        <v>9.8489999999999994E-2</v>
      </c>
      <c r="T80" s="71">
        <v>7.3440000000000005E-2</v>
      </c>
      <c r="U80" s="71">
        <v>5.5460000000000002E-2</v>
      </c>
      <c r="V80" s="71">
        <v>6.0539999999999997E-2</v>
      </c>
      <c r="W80" s="65">
        <v>4.2200000000000001E-2</v>
      </c>
      <c r="X80" s="65">
        <v>4.6789999999999998E-2</v>
      </c>
      <c r="Y80" s="65">
        <v>5.0380000000000001E-2</v>
      </c>
      <c r="Z80" s="65">
        <v>5.4620000000000002E-2</v>
      </c>
      <c r="AA80" s="65">
        <v>5.3609999999999998E-2</v>
      </c>
      <c r="AB80" s="65">
        <v>5.4300000000000001E-2</v>
      </c>
      <c r="AC80" s="65">
        <v>5.9830000000000001E-2</v>
      </c>
      <c r="AD80" s="65">
        <v>6.5759999999999999E-2</v>
      </c>
      <c r="AE80" s="65">
        <v>7.9000000000000001E-2</v>
      </c>
      <c r="AF80" s="65">
        <v>7.8369999999999995E-2</v>
      </c>
      <c r="AG80" s="65">
        <v>6.973E-2</v>
      </c>
      <c r="AH80" s="65">
        <v>7.2450000000000001E-2</v>
      </c>
      <c r="AI80" s="65">
        <v>8.1860000000000002E-2</v>
      </c>
      <c r="AJ80" s="65">
        <v>9.8470000000000002E-2</v>
      </c>
      <c r="AK80" s="65">
        <v>7.5410000000000005E-2</v>
      </c>
      <c r="AL80" s="65">
        <v>6.1580000000000003E-2</v>
      </c>
      <c r="AM80" s="65">
        <v>0.10688</v>
      </c>
    </row>
    <row r="81" spans="1:39" x14ac:dyDescent="0.45">
      <c r="A81" s="2" t="s">
        <v>217</v>
      </c>
      <c r="B81" s="2" t="s">
        <v>58</v>
      </c>
      <c r="C81" s="2" t="s">
        <v>696</v>
      </c>
      <c r="D81" s="4">
        <v>0.99350027167223876</v>
      </c>
      <c r="E81" s="11">
        <v>4546.0117984594444</v>
      </c>
      <c r="F81" s="72">
        <v>0.39260318671308908</v>
      </c>
      <c r="G81" s="72">
        <v>0.4321039648203962</v>
      </c>
      <c r="H81" s="72">
        <v>0.45742468466189379</v>
      </c>
      <c r="I81" s="72">
        <v>0.48243539288770249</v>
      </c>
      <c r="J81" s="72">
        <v>0.50077475132021232</v>
      </c>
      <c r="K81" s="72">
        <v>0.5335251271403697</v>
      </c>
      <c r="L81" s="72">
        <v>0.60220590037158894</v>
      </c>
      <c r="M81" s="72">
        <v>0.65988687589635009</v>
      </c>
      <c r="N81" s="72">
        <v>0.7711167559762786</v>
      </c>
      <c r="O81" s="72">
        <v>0.74775703148544514</v>
      </c>
      <c r="P81" s="72">
        <v>0.63421662147031788</v>
      </c>
      <c r="Q81" s="72">
        <v>0.62096768758383425</v>
      </c>
      <c r="R81" s="72">
        <v>0.67879926682773217</v>
      </c>
      <c r="S81" s="72">
        <v>0.80793173572352184</v>
      </c>
      <c r="T81" s="72">
        <v>0.58566720345814716</v>
      </c>
      <c r="U81" s="72">
        <v>0.4480054749950948</v>
      </c>
      <c r="V81" s="72">
        <v>0.55503833866802577</v>
      </c>
      <c r="W81" s="8">
        <v>0.36991143468686633</v>
      </c>
      <c r="X81" s="8">
        <v>0.40471457755300266</v>
      </c>
      <c r="Y81" s="8">
        <v>0.43382741001119407</v>
      </c>
      <c r="Z81" s="8">
        <v>0.45766992020585834</v>
      </c>
      <c r="AA81" s="8">
        <v>0.4446469168220637</v>
      </c>
      <c r="AB81" s="8">
        <v>0.45613804755504889</v>
      </c>
      <c r="AC81" s="8">
        <v>0.53575112859221485</v>
      </c>
      <c r="AD81" s="8">
        <v>0.59677194782605014</v>
      </c>
      <c r="AE81" s="8">
        <v>0.70241602825036475</v>
      </c>
      <c r="AF81" s="8">
        <v>0.69061778457867051</v>
      </c>
      <c r="AG81" s="8">
        <v>0.60346592194154558</v>
      </c>
      <c r="AH81" s="8">
        <v>0.60378863612244515</v>
      </c>
      <c r="AI81" s="8">
        <v>0.66861765294378228</v>
      </c>
      <c r="AJ81" s="8">
        <v>0.81556341633784413</v>
      </c>
      <c r="AK81" s="8">
        <v>0.62282106176001939</v>
      </c>
      <c r="AL81" s="8">
        <v>0.52355839957193961</v>
      </c>
      <c r="AM81" s="8">
        <v>1.0166397152410895</v>
      </c>
    </row>
    <row r="82" spans="1:39" x14ac:dyDescent="0.45">
      <c r="A82" s="3" t="s">
        <v>219</v>
      </c>
      <c r="B82" s="3" t="s">
        <v>58</v>
      </c>
      <c r="C82" s="3" t="s">
        <v>697</v>
      </c>
      <c r="D82" s="66">
        <v>1.0119840170524941</v>
      </c>
      <c r="E82" s="69">
        <v>4630.5888509014412</v>
      </c>
      <c r="F82" s="71">
        <v>7.2212274881516589E-2</v>
      </c>
      <c r="G82" s="71">
        <v>7.9063017377567144E-2</v>
      </c>
      <c r="H82" s="71">
        <v>8.6353728278041067E-2</v>
      </c>
      <c r="I82" s="71">
        <v>9.2794439178515001E-2</v>
      </c>
      <c r="J82" s="71">
        <v>9.0673712480252758E-2</v>
      </c>
      <c r="K82" s="71">
        <v>9.8993949447077415E-2</v>
      </c>
      <c r="L82" s="71">
        <v>0.11281456556082148</v>
      </c>
      <c r="M82" s="71">
        <v>0.1245054028436019</v>
      </c>
      <c r="N82" s="71">
        <v>0.1403950710900474</v>
      </c>
      <c r="O82" s="71">
        <v>0.13342540284360191</v>
      </c>
      <c r="P82" s="71">
        <v>0.11525530805687204</v>
      </c>
      <c r="Q82" s="71">
        <v>0.12339652448657189</v>
      </c>
      <c r="R82" s="71">
        <v>0.14003810426540284</v>
      </c>
      <c r="S82" s="71">
        <v>0.16910033175355449</v>
      </c>
      <c r="T82" s="71">
        <v>0.11051612954186414</v>
      </c>
      <c r="U82" s="71">
        <v>8.530464454976304E-2</v>
      </c>
      <c r="V82" s="71">
        <v>0.11570739336492893</v>
      </c>
      <c r="W82" s="65">
        <v>6.6678002761954083E-2</v>
      </c>
      <c r="X82" s="65">
        <v>7.4861020196789238E-2</v>
      </c>
      <c r="Y82" s="65">
        <v>8.1403775245986534E-2</v>
      </c>
      <c r="Z82" s="65">
        <v>8.6486267909546E-2</v>
      </c>
      <c r="AA82" s="65">
        <v>8.261331607112031E-2</v>
      </c>
      <c r="AB82" s="65">
        <v>8.3484103228033832E-2</v>
      </c>
      <c r="AC82" s="65">
        <v>9.6796333505955456E-2</v>
      </c>
      <c r="AD82" s="65">
        <v>0.10991659589159329</v>
      </c>
      <c r="AE82" s="65">
        <v>0.12820981011565682</v>
      </c>
      <c r="AF82" s="65">
        <v>0.12395177800794061</v>
      </c>
      <c r="AG82" s="65">
        <v>0.10940092525461766</v>
      </c>
      <c r="AH82" s="65">
        <v>0.11872407388227171</v>
      </c>
      <c r="AI82" s="65">
        <v>0.1371428638011393</v>
      </c>
      <c r="AJ82" s="65">
        <v>0.16384745554980149</v>
      </c>
      <c r="AK82" s="65">
        <v>0.11324623856378388</v>
      </c>
      <c r="AL82" s="65">
        <v>9.8304467460728462E-2</v>
      </c>
      <c r="AM82" s="65">
        <v>0.21592297255308127</v>
      </c>
    </row>
    <row r="83" spans="1:39" x14ac:dyDescent="0.45">
      <c r="A83" s="3" t="s">
        <v>219</v>
      </c>
      <c r="B83" s="3" t="s">
        <v>58</v>
      </c>
      <c r="C83" s="3" t="s">
        <v>698</v>
      </c>
      <c r="D83" s="66">
        <v>1.0459438167149719</v>
      </c>
      <c r="E83" s="69">
        <v>4785.9805043723472</v>
      </c>
      <c r="F83" s="71">
        <v>3.0640000000000001E-2</v>
      </c>
      <c r="G83" s="71">
        <v>3.6069999999999998E-2</v>
      </c>
      <c r="H83" s="71">
        <v>3.9350000000000003E-2</v>
      </c>
      <c r="I83" s="71">
        <v>4.3020000000000003E-2</v>
      </c>
      <c r="J83" s="71">
        <v>4.283E-2</v>
      </c>
      <c r="K83" s="71">
        <v>4.3909999999999998E-2</v>
      </c>
      <c r="L83" s="71">
        <v>4.7690000000000003E-2</v>
      </c>
      <c r="M83" s="71">
        <v>5.1970000000000002E-2</v>
      </c>
      <c r="N83" s="71">
        <v>6.4409999999999995E-2</v>
      </c>
      <c r="O83" s="71">
        <v>6.5000000000000002E-2</v>
      </c>
      <c r="P83" s="71">
        <v>5.8529999999999999E-2</v>
      </c>
      <c r="Q83" s="71">
        <v>6.139E-2</v>
      </c>
      <c r="R83" s="71">
        <v>6.8019999999999997E-2</v>
      </c>
      <c r="S83" s="71">
        <v>8.0310000000000006E-2</v>
      </c>
      <c r="T83" s="71">
        <v>5.7660000000000003E-2</v>
      </c>
      <c r="U83" s="71">
        <v>4.5089999999999998E-2</v>
      </c>
      <c r="V83" s="71">
        <v>6.1249999999999999E-2</v>
      </c>
      <c r="W83" s="65">
        <v>2.8580000000000001E-2</v>
      </c>
      <c r="X83" s="65">
        <v>3.288E-2</v>
      </c>
      <c r="Y83" s="65">
        <v>3.7679999999999998E-2</v>
      </c>
      <c r="Z83" s="65">
        <v>4.1529999999999997E-2</v>
      </c>
      <c r="AA83" s="65">
        <v>4.1770000000000002E-2</v>
      </c>
      <c r="AB83" s="65">
        <v>3.8809999999999997E-2</v>
      </c>
      <c r="AC83" s="65">
        <v>4.3909999999999998E-2</v>
      </c>
      <c r="AD83" s="65">
        <v>4.7719999999999999E-2</v>
      </c>
      <c r="AE83" s="65">
        <v>6.0179999999999997E-2</v>
      </c>
      <c r="AF83" s="65">
        <v>6.0019999999999997E-2</v>
      </c>
      <c r="AG83" s="65">
        <v>5.7239999999999999E-2</v>
      </c>
      <c r="AH83" s="65">
        <v>5.8479999999999997E-2</v>
      </c>
      <c r="AI83" s="65">
        <v>6.5159999999999996E-2</v>
      </c>
      <c r="AJ83" s="65">
        <v>8.0829999999999999E-2</v>
      </c>
      <c r="AK83" s="65">
        <v>6.1429999999999998E-2</v>
      </c>
      <c r="AL83" s="65">
        <v>5.5280000000000003E-2</v>
      </c>
      <c r="AM83" s="65">
        <v>0.11549</v>
      </c>
    </row>
    <row r="84" spans="1:39" x14ac:dyDescent="0.45">
      <c r="A84" s="3" t="s">
        <v>219</v>
      </c>
      <c r="B84" s="3" t="s">
        <v>58</v>
      </c>
      <c r="C84" s="3" t="s">
        <v>699</v>
      </c>
      <c r="D84" s="66">
        <v>0.95170731190466029</v>
      </c>
      <c r="E84" s="69">
        <v>4354.7775395335129</v>
      </c>
      <c r="F84" s="71">
        <v>0.11932091183157252</v>
      </c>
      <c r="G84" s="71">
        <v>0.12398094744282903</v>
      </c>
      <c r="H84" s="71">
        <v>0.12515095638385265</v>
      </c>
      <c r="I84" s="71">
        <v>0.12480095370918746</v>
      </c>
      <c r="J84" s="71">
        <v>0.1359410388399595</v>
      </c>
      <c r="K84" s="71">
        <v>0.15411117769329233</v>
      </c>
      <c r="L84" s="71">
        <v>0.17467133481076744</v>
      </c>
      <c r="M84" s="71">
        <v>0.19276147305274821</v>
      </c>
      <c r="N84" s="71">
        <v>0.22048168488623118</v>
      </c>
      <c r="O84" s="71">
        <v>0.21312162864184322</v>
      </c>
      <c r="P84" s="71">
        <v>0.17187131341344594</v>
      </c>
      <c r="Q84" s="71">
        <v>0.15220116309726228</v>
      </c>
      <c r="R84" s="71">
        <v>0.15213116256232925</v>
      </c>
      <c r="S84" s="71">
        <v>0.18372140396996733</v>
      </c>
      <c r="T84" s="71">
        <v>0.14053107391628297</v>
      </c>
      <c r="U84" s="71">
        <v>0.10867083044533175</v>
      </c>
      <c r="V84" s="71">
        <v>0.12370094530309689</v>
      </c>
      <c r="W84" s="65">
        <v>0.11300302816847488</v>
      </c>
      <c r="X84" s="65">
        <v>0.11641311954948816</v>
      </c>
      <c r="Y84" s="65">
        <v>0.11886318520446837</v>
      </c>
      <c r="Z84" s="65">
        <v>0.11823316832175916</v>
      </c>
      <c r="AA84" s="65">
        <v>0.11651312222928327</v>
      </c>
      <c r="AB84" s="65">
        <v>0.12778342424219225</v>
      </c>
      <c r="AC84" s="65">
        <v>0.15690420459852841</v>
      </c>
      <c r="AD84" s="65">
        <v>0.17602471697535355</v>
      </c>
      <c r="AE84" s="65">
        <v>0.20412546999777959</v>
      </c>
      <c r="AF84" s="65">
        <v>0.19618525722204783</v>
      </c>
      <c r="AG84" s="65">
        <v>0.16256435627493168</v>
      </c>
      <c r="AH84" s="65">
        <v>0.14789396314898895</v>
      </c>
      <c r="AI84" s="65">
        <v>0.15477414751889254</v>
      </c>
      <c r="AJ84" s="65">
        <v>0.19477521943693674</v>
      </c>
      <c r="AK84" s="65">
        <v>0.15775422737678685</v>
      </c>
      <c r="AL84" s="65">
        <v>0.12864344728843019</v>
      </c>
      <c r="AM84" s="65">
        <v>0.22175594244565761</v>
      </c>
    </row>
    <row r="85" spans="1:39" x14ac:dyDescent="0.45">
      <c r="A85" s="3" t="s">
        <v>219</v>
      </c>
      <c r="B85" s="3" t="s">
        <v>58</v>
      </c>
      <c r="C85" s="3" t="s">
        <v>700</v>
      </c>
      <c r="D85" s="66">
        <v>1.0019078058407918</v>
      </c>
      <c r="E85" s="69">
        <v>4584.482597729444</v>
      </c>
      <c r="F85" s="71">
        <v>2.7900000000000001E-2</v>
      </c>
      <c r="G85" s="71">
        <v>3.1809999999999998E-2</v>
      </c>
      <c r="H85" s="71">
        <v>3.4720000000000001E-2</v>
      </c>
      <c r="I85" s="71">
        <v>3.628E-2</v>
      </c>
      <c r="J85" s="71">
        <v>3.5119999999999998E-2</v>
      </c>
      <c r="K85" s="71">
        <v>3.7060000000000003E-2</v>
      </c>
      <c r="L85" s="71">
        <v>4.3700000000000003E-2</v>
      </c>
      <c r="M85" s="71">
        <v>4.761E-2</v>
      </c>
      <c r="N85" s="71">
        <v>5.484E-2</v>
      </c>
      <c r="O85" s="71">
        <v>5.033E-2</v>
      </c>
      <c r="P85" s="71">
        <v>4.4909999999999999E-2</v>
      </c>
      <c r="Q85" s="71">
        <v>4.7910000000000001E-2</v>
      </c>
      <c r="R85" s="71">
        <v>5.7790000000000001E-2</v>
      </c>
      <c r="S85" s="71">
        <v>6.4649999999999999E-2</v>
      </c>
      <c r="T85" s="71">
        <v>4.2840000000000003E-2</v>
      </c>
      <c r="U85" s="71">
        <v>3.1029999999999999E-2</v>
      </c>
      <c r="V85" s="71">
        <v>4.367E-2</v>
      </c>
      <c r="W85" s="65">
        <v>2.708E-2</v>
      </c>
      <c r="X85" s="65">
        <v>3.0700000000000002E-2</v>
      </c>
      <c r="Y85" s="65">
        <v>3.261E-2</v>
      </c>
      <c r="Z85" s="65">
        <v>3.2939999999999997E-2</v>
      </c>
      <c r="AA85" s="65">
        <v>3.09E-2</v>
      </c>
      <c r="AB85" s="65">
        <v>3.092E-2</v>
      </c>
      <c r="AC85" s="65">
        <v>3.8339999999999999E-2</v>
      </c>
      <c r="AD85" s="65">
        <v>4.2619999999999998E-2</v>
      </c>
      <c r="AE85" s="65">
        <v>4.8890000000000003E-2</v>
      </c>
      <c r="AF85" s="65">
        <v>4.6330000000000003E-2</v>
      </c>
      <c r="AG85" s="65">
        <v>4.1689999999999998E-2</v>
      </c>
      <c r="AH85" s="65">
        <v>4.6899999999999997E-2</v>
      </c>
      <c r="AI85" s="65">
        <v>5.4739999999999997E-2</v>
      </c>
      <c r="AJ85" s="65">
        <v>6.2379999999999998E-2</v>
      </c>
      <c r="AK85" s="65">
        <v>4.165E-2</v>
      </c>
      <c r="AL85" s="65">
        <v>3.415E-2</v>
      </c>
      <c r="AM85" s="65">
        <v>7.9289999999999999E-2</v>
      </c>
    </row>
    <row r="86" spans="1:39" x14ac:dyDescent="0.45">
      <c r="A86" s="3" t="s">
        <v>219</v>
      </c>
      <c r="B86" s="3" t="s">
        <v>58</v>
      </c>
      <c r="C86" s="3" t="s">
        <v>701</v>
      </c>
      <c r="D86" s="66">
        <v>0.9792156048247509</v>
      </c>
      <c r="E86" s="69">
        <v>4480.6486919990512</v>
      </c>
      <c r="F86" s="71">
        <v>9.6449999999999994E-2</v>
      </c>
      <c r="G86" s="71">
        <v>0.10804</v>
      </c>
      <c r="H86" s="71">
        <v>0.113</v>
      </c>
      <c r="I86" s="71">
        <v>0.12222</v>
      </c>
      <c r="J86" s="71">
        <v>0.13053000000000001</v>
      </c>
      <c r="K86" s="71">
        <v>0.13461000000000001</v>
      </c>
      <c r="L86" s="71">
        <v>0.14810999999999999</v>
      </c>
      <c r="M86" s="71">
        <v>0.16056000000000001</v>
      </c>
      <c r="N86" s="71">
        <v>0.19142999999999999</v>
      </c>
      <c r="O86" s="71">
        <v>0.18440000000000001</v>
      </c>
      <c r="P86" s="71">
        <v>0.15476000000000001</v>
      </c>
      <c r="Q86" s="71">
        <v>0.15157000000000001</v>
      </c>
      <c r="R86" s="71">
        <v>0.16925000000000001</v>
      </c>
      <c r="S86" s="71">
        <v>0.19614000000000001</v>
      </c>
      <c r="T86" s="71">
        <v>0.14443</v>
      </c>
      <c r="U86" s="71">
        <v>0.11029</v>
      </c>
      <c r="V86" s="71">
        <v>0.12634999999999999</v>
      </c>
      <c r="W86" s="65">
        <v>8.9510403756437443E-2</v>
      </c>
      <c r="X86" s="65">
        <v>9.9430437806725239E-2</v>
      </c>
      <c r="Y86" s="65">
        <v>0.10570044956073918</v>
      </c>
      <c r="Z86" s="65">
        <v>0.11639048397455318</v>
      </c>
      <c r="AA86" s="65">
        <v>0.1141604785216601</v>
      </c>
      <c r="AB86" s="65">
        <v>0.11773052008482278</v>
      </c>
      <c r="AC86" s="65">
        <v>0.132860590487731</v>
      </c>
      <c r="AD86" s="65">
        <v>0.1461206349591033</v>
      </c>
      <c r="AE86" s="65">
        <v>0.1700907481369282</v>
      </c>
      <c r="AF86" s="65">
        <v>0.17012074934868221</v>
      </c>
      <c r="AG86" s="65">
        <v>0.14775064041199634</v>
      </c>
      <c r="AH86" s="65">
        <v>0.15075059909118449</v>
      </c>
      <c r="AI86" s="65">
        <v>0.16556064162375039</v>
      </c>
      <c r="AJ86" s="65">
        <v>0.19635074135110572</v>
      </c>
      <c r="AK86" s="65">
        <v>0.15082059581944865</v>
      </c>
      <c r="AL86" s="65">
        <v>0.12409048482278098</v>
      </c>
      <c r="AM86" s="65">
        <v>0.22642080024235081</v>
      </c>
    </row>
    <row r="87" spans="1:39" x14ac:dyDescent="0.45">
      <c r="A87" s="3" t="s">
        <v>219</v>
      </c>
      <c r="B87" s="3" t="s">
        <v>58</v>
      </c>
      <c r="C87" s="3" t="s">
        <v>702</v>
      </c>
      <c r="D87" s="66">
        <v>1.0343112595457582</v>
      </c>
      <c r="E87" s="69">
        <v>4732.7527965947838</v>
      </c>
      <c r="F87" s="71">
        <v>4.6080000000000003E-2</v>
      </c>
      <c r="G87" s="71">
        <v>5.314E-2</v>
      </c>
      <c r="H87" s="71">
        <v>5.885E-2</v>
      </c>
      <c r="I87" s="71">
        <v>6.3320000000000001E-2</v>
      </c>
      <c r="J87" s="71">
        <v>6.5680000000000002E-2</v>
      </c>
      <c r="K87" s="71">
        <v>6.4839999999999995E-2</v>
      </c>
      <c r="L87" s="71">
        <v>7.5219999999999995E-2</v>
      </c>
      <c r="M87" s="71">
        <v>8.2479999999999998E-2</v>
      </c>
      <c r="N87" s="71">
        <v>9.9559999999999996E-2</v>
      </c>
      <c r="O87" s="71">
        <v>0.10148</v>
      </c>
      <c r="P87" s="71">
        <v>8.8889999999999997E-2</v>
      </c>
      <c r="Q87" s="71">
        <v>8.4500000000000006E-2</v>
      </c>
      <c r="R87" s="71">
        <v>9.1569999999999999E-2</v>
      </c>
      <c r="S87" s="71">
        <v>0.11401</v>
      </c>
      <c r="T87" s="71">
        <v>8.9690000000000006E-2</v>
      </c>
      <c r="U87" s="71">
        <v>6.762E-2</v>
      </c>
      <c r="V87" s="71">
        <v>8.4360000000000004E-2</v>
      </c>
      <c r="W87" s="65">
        <v>4.5060000000000003E-2</v>
      </c>
      <c r="X87" s="65">
        <v>5.0430000000000003E-2</v>
      </c>
      <c r="Y87" s="65">
        <v>5.7570000000000003E-2</v>
      </c>
      <c r="Z87" s="65">
        <v>6.2089999999999999E-2</v>
      </c>
      <c r="AA87" s="65">
        <v>5.8689999999999999E-2</v>
      </c>
      <c r="AB87" s="65">
        <v>5.7410000000000003E-2</v>
      </c>
      <c r="AC87" s="65">
        <v>6.694E-2</v>
      </c>
      <c r="AD87" s="65">
        <v>7.4370000000000006E-2</v>
      </c>
      <c r="AE87" s="65">
        <v>9.0920000000000001E-2</v>
      </c>
      <c r="AF87" s="65">
        <v>9.4009999999999996E-2</v>
      </c>
      <c r="AG87" s="65">
        <v>8.4820000000000007E-2</v>
      </c>
      <c r="AH87" s="65">
        <v>8.1040000000000001E-2</v>
      </c>
      <c r="AI87" s="65">
        <v>9.1240000000000002E-2</v>
      </c>
      <c r="AJ87" s="65">
        <v>0.11738</v>
      </c>
      <c r="AK87" s="65">
        <v>9.7919999999999993E-2</v>
      </c>
      <c r="AL87" s="65">
        <v>8.3089999999999997E-2</v>
      </c>
      <c r="AM87" s="65">
        <v>0.15776000000000001</v>
      </c>
    </row>
    <row r="88" spans="1:39" x14ac:dyDescent="0.45">
      <c r="A88" s="2" t="s">
        <v>217</v>
      </c>
      <c r="B88" s="2" t="s">
        <v>59</v>
      </c>
      <c r="C88" s="2" t="s">
        <v>703</v>
      </c>
      <c r="D88" s="4">
        <v>1.0103591902245586</v>
      </c>
      <c r="E88" s="11">
        <v>4623.1540447510461</v>
      </c>
      <c r="F88" s="72">
        <v>0.37377274299835767</v>
      </c>
      <c r="G88" s="72">
        <v>0.42651626547811938</v>
      </c>
      <c r="H88" s="72">
        <v>0.46102167783765091</v>
      </c>
      <c r="I88" s="72">
        <v>0.50577686007639189</v>
      </c>
      <c r="J88" s="72">
        <v>0.53079261498379204</v>
      </c>
      <c r="K88" s="72">
        <v>0.5098507775890786</v>
      </c>
      <c r="L88" s="72">
        <v>0.5531236142560455</v>
      </c>
      <c r="M88" s="72">
        <v>0.62073565847880785</v>
      </c>
      <c r="N88" s="72">
        <v>0.75262716458100465</v>
      </c>
      <c r="O88" s="72">
        <v>0.76005213354831314</v>
      </c>
      <c r="P88" s="72">
        <v>0.63677232822132424</v>
      </c>
      <c r="Q88" s="72">
        <v>0.59652442090922053</v>
      </c>
      <c r="R88" s="72">
        <v>0.63580663169237561</v>
      </c>
      <c r="S88" s="72">
        <v>0.7817980231626892</v>
      </c>
      <c r="T88" s="72">
        <v>0.61899605304621019</v>
      </c>
      <c r="U88" s="72">
        <v>0.48175234019264151</v>
      </c>
      <c r="V88" s="72">
        <v>0.6121706929479771</v>
      </c>
      <c r="W88" s="8">
        <v>0.35556604485500326</v>
      </c>
      <c r="X88" s="8">
        <v>0.40233888525733885</v>
      </c>
      <c r="Y88" s="8">
        <v>0.43819417393376559</v>
      </c>
      <c r="Z88" s="8">
        <v>0.48045117202905635</v>
      </c>
      <c r="AA88" s="8">
        <v>0.4686975535460306</v>
      </c>
      <c r="AB88" s="8">
        <v>0.4408540535942585</v>
      </c>
      <c r="AC88" s="8">
        <v>0.50080592732208107</v>
      </c>
      <c r="AD88" s="8">
        <v>0.56985677962852777</v>
      </c>
      <c r="AE88" s="8">
        <v>0.70457669913442889</v>
      </c>
      <c r="AF88" s="8">
        <v>0.71567441643594798</v>
      </c>
      <c r="AG88" s="8">
        <v>0.61481015052942101</v>
      </c>
      <c r="AH88" s="8">
        <v>0.57994275656757877</v>
      </c>
      <c r="AI88" s="8">
        <v>0.63195489770922153</v>
      </c>
      <c r="AJ88" s="8">
        <v>0.8116738857519884</v>
      </c>
      <c r="AK88" s="8">
        <v>0.66766545546860057</v>
      </c>
      <c r="AL88" s="8">
        <v>0.57334530903769454</v>
      </c>
      <c r="AM88" s="8">
        <v>1.0913418391990559</v>
      </c>
    </row>
    <row r="89" spans="1:39" x14ac:dyDescent="0.45">
      <c r="A89" s="3" t="s">
        <v>219</v>
      </c>
      <c r="B89" s="3" t="s">
        <v>59</v>
      </c>
      <c r="C89" s="3" t="s">
        <v>704</v>
      </c>
      <c r="D89" s="66">
        <v>1.0128458005561969</v>
      </c>
      <c r="E89" s="69">
        <v>4634.5321593103627</v>
      </c>
      <c r="F89" s="71">
        <v>6.5850000000000006E-2</v>
      </c>
      <c r="G89" s="71">
        <v>7.2730000000000003E-2</v>
      </c>
      <c r="H89" s="71">
        <v>7.6499999999999999E-2</v>
      </c>
      <c r="I89" s="71">
        <v>8.4629999999999997E-2</v>
      </c>
      <c r="J89" s="71">
        <v>8.8489999999999999E-2</v>
      </c>
      <c r="K89" s="71">
        <v>8.7400000000000005E-2</v>
      </c>
      <c r="L89" s="71">
        <v>9.4259999999999997E-2</v>
      </c>
      <c r="M89" s="71">
        <v>0.10387</v>
      </c>
      <c r="N89" s="71">
        <v>0.1246</v>
      </c>
      <c r="O89" s="71">
        <v>0.12787999999999999</v>
      </c>
      <c r="P89" s="71">
        <v>0.10628</v>
      </c>
      <c r="Q89" s="71">
        <v>0.10108</v>
      </c>
      <c r="R89" s="71">
        <v>0.10691000000000001</v>
      </c>
      <c r="S89" s="71">
        <v>0.12744</v>
      </c>
      <c r="T89" s="71">
        <v>0.10125000000000001</v>
      </c>
      <c r="U89" s="71">
        <v>8.0579999999999999E-2</v>
      </c>
      <c r="V89" s="71">
        <v>0.10644000000000001</v>
      </c>
      <c r="W89" s="65">
        <v>6.2059999999999997E-2</v>
      </c>
      <c r="X89" s="65">
        <v>6.7790000000000003E-2</v>
      </c>
      <c r="Y89" s="65">
        <v>7.4029999999999999E-2</v>
      </c>
      <c r="Z89" s="65">
        <v>7.9850000000000004E-2</v>
      </c>
      <c r="AA89" s="65">
        <v>8.1199999999999994E-2</v>
      </c>
      <c r="AB89" s="65">
        <v>7.9200000000000007E-2</v>
      </c>
      <c r="AC89" s="65">
        <v>8.8739999999999999E-2</v>
      </c>
      <c r="AD89" s="65">
        <v>9.7739999999999994E-2</v>
      </c>
      <c r="AE89" s="65">
        <v>0.11978</v>
      </c>
      <c r="AF89" s="65">
        <v>0.12221</v>
      </c>
      <c r="AG89" s="65">
        <v>0.10783</v>
      </c>
      <c r="AH89" s="65">
        <v>0.10070999999999999</v>
      </c>
      <c r="AI89" s="65">
        <v>0.10804999999999999</v>
      </c>
      <c r="AJ89" s="65">
        <v>0.13408</v>
      </c>
      <c r="AK89" s="65">
        <v>0.11319</v>
      </c>
      <c r="AL89" s="65">
        <v>9.8080000000000001E-2</v>
      </c>
      <c r="AM89" s="65">
        <v>0.19153000000000001</v>
      </c>
    </row>
    <row r="90" spans="1:39" x14ac:dyDescent="0.45">
      <c r="A90" s="3" t="s">
        <v>219</v>
      </c>
      <c r="B90" s="3" t="s">
        <v>59</v>
      </c>
      <c r="C90" s="3" t="s">
        <v>705</v>
      </c>
      <c r="D90" s="66">
        <v>1.0313522088156695</v>
      </c>
      <c r="E90" s="69">
        <v>4719.212911488783</v>
      </c>
      <c r="F90" s="71">
        <v>2.0990000000000002E-2</v>
      </c>
      <c r="G90" s="71">
        <v>2.349E-2</v>
      </c>
      <c r="H90" s="71">
        <v>2.596E-2</v>
      </c>
      <c r="I90" s="71">
        <v>2.836E-2</v>
      </c>
      <c r="J90" s="71">
        <v>2.9100000000000001E-2</v>
      </c>
      <c r="K90" s="71">
        <v>2.7119999999999998E-2</v>
      </c>
      <c r="L90" s="71">
        <v>3.1280000000000002E-2</v>
      </c>
      <c r="M90" s="71">
        <v>3.5220000000000001E-2</v>
      </c>
      <c r="N90" s="71">
        <v>4.2070000000000003E-2</v>
      </c>
      <c r="O90" s="71">
        <v>3.9269999999999999E-2</v>
      </c>
      <c r="P90" s="71">
        <v>3.3989999999999999E-2</v>
      </c>
      <c r="Q90" s="71">
        <v>3.6639999999999999E-2</v>
      </c>
      <c r="R90" s="71">
        <v>4.1050000000000003E-2</v>
      </c>
      <c r="S90" s="71">
        <v>4.9149999999999999E-2</v>
      </c>
      <c r="T90" s="71">
        <v>3.5450000000000002E-2</v>
      </c>
      <c r="U90" s="71">
        <v>2.8510000000000001E-2</v>
      </c>
      <c r="V90" s="71">
        <v>3.7670000000000002E-2</v>
      </c>
      <c r="W90" s="65">
        <v>2.0760000000000001E-2</v>
      </c>
      <c r="X90" s="65">
        <v>2.2939999999999999E-2</v>
      </c>
      <c r="Y90" s="65">
        <v>2.4639999999999999E-2</v>
      </c>
      <c r="Z90" s="65">
        <v>2.7730000000000001E-2</v>
      </c>
      <c r="AA90" s="65">
        <v>2.6179999999999998E-2</v>
      </c>
      <c r="AB90" s="65">
        <v>2.5219999999999999E-2</v>
      </c>
      <c r="AC90" s="65">
        <v>2.8170000000000001E-2</v>
      </c>
      <c r="AD90" s="65">
        <v>3.2930000000000001E-2</v>
      </c>
      <c r="AE90" s="65">
        <v>3.8350000000000002E-2</v>
      </c>
      <c r="AF90" s="65">
        <v>3.8559999999999997E-2</v>
      </c>
      <c r="AG90" s="65">
        <v>3.4160000000000003E-2</v>
      </c>
      <c r="AH90" s="65">
        <v>3.6339999999999997E-2</v>
      </c>
      <c r="AI90" s="65">
        <v>3.9370000000000002E-2</v>
      </c>
      <c r="AJ90" s="65">
        <v>4.9369999999999997E-2</v>
      </c>
      <c r="AK90" s="65">
        <v>3.6799999999999999E-2</v>
      </c>
      <c r="AL90" s="65">
        <v>3.4099999999999998E-2</v>
      </c>
      <c r="AM90" s="65">
        <v>6.837E-2</v>
      </c>
    </row>
    <row r="91" spans="1:39" x14ac:dyDescent="0.45">
      <c r="A91" s="3" t="s">
        <v>219</v>
      </c>
      <c r="B91" s="3" t="s">
        <v>59</v>
      </c>
      <c r="C91" s="3" t="s">
        <v>706</v>
      </c>
      <c r="D91" s="66">
        <v>0.94867595533467997</v>
      </c>
      <c r="E91" s="69">
        <v>4340.9068007673595</v>
      </c>
      <c r="F91" s="71">
        <v>5.2060000000000002E-2</v>
      </c>
      <c r="G91" s="71">
        <v>5.7759999999999999E-2</v>
      </c>
      <c r="H91" s="71">
        <v>6.1809999999999997E-2</v>
      </c>
      <c r="I91" s="71">
        <v>6.8680000000000005E-2</v>
      </c>
      <c r="J91" s="71">
        <v>7.238E-2</v>
      </c>
      <c r="K91" s="71">
        <v>7.0800000000000002E-2</v>
      </c>
      <c r="L91" s="71">
        <v>7.5590000000000004E-2</v>
      </c>
      <c r="M91" s="71">
        <v>8.5019999999999998E-2</v>
      </c>
      <c r="N91" s="71">
        <v>0.10188999999999999</v>
      </c>
      <c r="O91" s="71">
        <v>0.10027</v>
      </c>
      <c r="P91" s="71">
        <v>8.4320000000000006E-2</v>
      </c>
      <c r="Q91" s="71">
        <v>7.4310000000000001E-2</v>
      </c>
      <c r="R91" s="71">
        <v>7.5499999999999998E-2</v>
      </c>
      <c r="S91" s="71">
        <v>8.6349999999999996E-2</v>
      </c>
      <c r="T91" s="71">
        <v>6.8580000000000002E-2</v>
      </c>
      <c r="U91" s="71">
        <v>5.1240000000000001E-2</v>
      </c>
      <c r="V91" s="71">
        <v>6.2780000000000002E-2</v>
      </c>
      <c r="W91" s="65">
        <v>5.0900000000000001E-2</v>
      </c>
      <c r="X91" s="65">
        <v>5.4809999999999998E-2</v>
      </c>
      <c r="Y91" s="65">
        <v>5.9119999999999999E-2</v>
      </c>
      <c r="Z91" s="65">
        <v>6.5920000000000006E-2</v>
      </c>
      <c r="AA91" s="65">
        <v>6.3839999999999994E-2</v>
      </c>
      <c r="AB91" s="65">
        <v>6.1769999999999999E-2</v>
      </c>
      <c r="AC91" s="65">
        <v>6.9970000000000004E-2</v>
      </c>
      <c r="AD91" s="65">
        <v>7.8219999999999998E-2</v>
      </c>
      <c r="AE91" s="65">
        <v>9.5259999999999997E-2</v>
      </c>
      <c r="AF91" s="65">
        <v>9.2730000000000007E-2</v>
      </c>
      <c r="AG91" s="65">
        <v>7.9689999999999997E-2</v>
      </c>
      <c r="AH91" s="65">
        <v>6.9699999999999998E-2</v>
      </c>
      <c r="AI91" s="65">
        <v>7.2889999999999996E-2</v>
      </c>
      <c r="AJ91" s="65">
        <v>9.0980000000000005E-2</v>
      </c>
      <c r="AK91" s="65">
        <v>7.2090000000000001E-2</v>
      </c>
      <c r="AL91" s="65">
        <v>0.06</v>
      </c>
      <c r="AM91" s="65">
        <v>0.1089</v>
      </c>
    </row>
    <row r="92" spans="1:39" x14ac:dyDescent="0.45">
      <c r="A92" s="3" t="s">
        <v>219</v>
      </c>
      <c r="B92" s="3" t="s">
        <v>59</v>
      </c>
      <c r="C92" s="3" t="s">
        <v>707</v>
      </c>
      <c r="D92" s="66">
        <v>1.0074704786657827</v>
      </c>
      <c r="E92" s="69">
        <v>4609.9360143156464</v>
      </c>
      <c r="F92" s="71">
        <v>8.609E-2</v>
      </c>
      <c r="G92" s="71">
        <v>9.5519999999999994E-2</v>
      </c>
      <c r="H92" s="71">
        <v>0.10253</v>
      </c>
      <c r="I92" s="71">
        <v>0.10841000000000001</v>
      </c>
      <c r="J92" s="71">
        <v>0.11354</v>
      </c>
      <c r="K92" s="71">
        <v>0.10781</v>
      </c>
      <c r="L92" s="71">
        <v>0.12063</v>
      </c>
      <c r="M92" s="71">
        <v>0.13536999999999999</v>
      </c>
      <c r="N92" s="71">
        <v>0.16456000000000001</v>
      </c>
      <c r="O92" s="71">
        <v>0.17057</v>
      </c>
      <c r="P92" s="71">
        <v>0.13821</v>
      </c>
      <c r="Q92" s="71">
        <v>0.12499</v>
      </c>
      <c r="R92" s="71">
        <v>0.13038</v>
      </c>
      <c r="S92" s="71">
        <v>0.16339000000000001</v>
      </c>
      <c r="T92" s="71">
        <v>0.13361999999999999</v>
      </c>
      <c r="U92" s="71">
        <v>0.10569000000000001</v>
      </c>
      <c r="V92" s="71">
        <v>0.13241</v>
      </c>
      <c r="W92" s="65">
        <v>8.14E-2</v>
      </c>
      <c r="X92" s="65">
        <v>9.0719999999999995E-2</v>
      </c>
      <c r="Y92" s="65">
        <v>9.5089999999999994E-2</v>
      </c>
      <c r="Z92" s="65">
        <v>0.10109</v>
      </c>
      <c r="AA92" s="65">
        <v>0.10278</v>
      </c>
      <c r="AB92" s="65">
        <v>9.7320000000000004E-2</v>
      </c>
      <c r="AC92" s="65">
        <v>0.11359</v>
      </c>
      <c r="AD92" s="65">
        <v>0.12917000000000001</v>
      </c>
      <c r="AE92" s="65">
        <v>0.15801000000000001</v>
      </c>
      <c r="AF92" s="65">
        <v>0.16267000000000001</v>
      </c>
      <c r="AG92" s="65">
        <v>0.13678999999999999</v>
      </c>
      <c r="AH92" s="65">
        <v>0.12365</v>
      </c>
      <c r="AI92" s="65">
        <v>0.13219</v>
      </c>
      <c r="AJ92" s="65">
        <v>0.17313000000000001</v>
      </c>
      <c r="AK92" s="65">
        <v>0.14544000000000001</v>
      </c>
      <c r="AL92" s="65">
        <v>0.12637000000000001</v>
      </c>
      <c r="AM92" s="65">
        <v>0.23180000000000001</v>
      </c>
    </row>
    <row r="93" spans="1:39" x14ac:dyDescent="0.45">
      <c r="A93" s="3" t="s">
        <v>219</v>
      </c>
      <c r="B93" s="3" t="s">
        <v>59</v>
      </c>
      <c r="C93" s="3" t="s">
        <v>708</v>
      </c>
      <c r="D93" s="66">
        <v>1.044311825617728</v>
      </c>
      <c r="E93" s="69">
        <v>4778.5129162955327</v>
      </c>
      <c r="F93" s="71">
        <v>1.064E-2</v>
      </c>
      <c r="G93" s="71">
        <v>1.3310000000000001E-2</v>
      </c>
      <c r="H93" s="71">
        <v>1.619E-2</v>
      </c>
      <c r="I93" s="71">
        <v>1.6820000000000002E-2</v>
      </c>
      <c r="J93" s="71">
        <v>1.695E-2</v>
      </c>
      <c r="K93" s="71">
        <v>1.6420000000000001E-2</v>
      </c>
      <c r="L93" s="71">
        <v>1.721E-2</v>
      </c>
      <c r="M93" s="71">
        <v>1.9380000000000001E-2</v>
      </c>
      <c r="N93" s="71">
        <v>2.5690000000000001E-2</v>
      </c>
      <c r="O93" s="71">
        <v>2.512E-2</v>
      </c>
      <c r="P93" s="71">
        <v>2.163E-2</v>
      </c>
      <c r="Q93" s="71">
        <v>2.1399999999999999E-2</v>
      </c>
      <c r="R93" s="71">
        <v>2.4479999999999998E-2</v>
      </c>
      <c r="S93" s="71">
        <v>3.039E-2</v>
      </c>
      <c r="T93" s="71">
        <v>2.248E-2</v>
      </c>
      <c r="U93" s="71">
        <v>1.8579999999999999E-2</v>
      </c>
      <c r="V93" s="71">
        <v>2.3269999999999999E-2</v>
      </c>
      <c r="W93" s="65">
        <v>1.0144774270554369E-2</v>
      </c>
      <c r="X93" s="65">
        <v>1.3643353393715084E-2</v>
      </c>
      <c r="Y93" s="65">
        <v>1.4665650708632986E-2</v>
      </c>
      <c r="Z93" s="65">
        <v>1.6785944693527517E-2</v>
      </c>
      <c r="AA93" s="65">
        <v>1.6856657840098696E-2</v>
      </c>
      <c r="AB93" s="65">
        <v>1.3956244094725123E-2</v>
      </c>
      <c r="AC93" s="65">
        <v>1.5805890229591068E-2</v>
      </c>
      <c r="AD93" s="65">
        <v>1.7805944693527517E-2</v>
      </c>
      <c r="AE93" s="65">
        <v>2.3338051434818805E-2</v>
      </c>
      <c r="AF93" s="65">
        <v>2.4266510797500477E-2</v>
      </c>
      <c r="AG93" s="65">
        <v>2.1395895645894138E-2</v>
      </c>
      <c r="AH93" s="65">
        <v>2.1249532091595701E-2</v>
      </c>
      <c r="AI93" s="65">
        <v>2.3973859918354247E-2</v>
      </c>
      <c r="AJ93" s="65">
        <v>3.2198503495521516E-2</v>
      </c>
      <c r="AK93" s="65">
        <v>2.4245585612694208E-2</v>
      </c>
      <c r="AL93" s="65">
        <v>2.1627599775323723E-2</v>
      </c>
      <c r="AM93" s="65">
        <v>4.1750001303924811E-2</v>
      </c>
    </row>
    <row r="94" spans="1:39" x14ac:dyDescent="0.45">
      <c r="A94" s="3" t="s">
        <v>219</v>
      </c>
      <c r="B94" s="3" t="s">
        <v>59</v>
      </c>
      <c r="C94" s="3" t="s">
        <v>709</v>
      </c>
      <c r="D94" s="66">
        <v>1.0957145751702393</v>
      </c>
      <c r="E94" s="69">
        <v>5013.7191991741984</v>
      </c>
      <c r="F94" s="71">
        <v>1.0781558934276587E-2</v>
      </c>
      <c r="G94" s="71">
        <v>1.3152170562813785E-2</v>
      </c>
      <c r="H94" s="71">
        <v>1.5723060531720675E-2</v>
      </c>
      <c r="I94" s="71">
        <v>1.7274865429598357E-2</v>
      </c>
      <c r="J94" s="71">
        <v>1.6964820786741212E-2</v>
      </c>
      <c r="K94" s="71">
        <v>1.5684231051745778E-2</v>
      </c>
      <c r="L94" s="71">
        <v>1.6384748794785488E-2</v>
      </c>
      <c r="M94" s="71">
        <v>1.8814930860623004E-2</v>
      </c>
      <c r="N94" s="71">
        <v>2.3475397399874486E-2</v>
      </c>
      <c r="O94" s="71">
        <v>2.3347162254678228E-2</v>
      </c>
      <c r="P94" s="71">
        <v>2.2098072155979007E-2</v>
      </c>
      <c r="Q94" s="71">
        <v>2.451017924891602E-2</v>
      </c>
      <c r="R94" s="71">
        <v>2.7742232749030128E-2</v>
      </c>
      <c r="S94" s="71">
        <v>3.4045715177145136E-2</v>
      </c>
      <c r="T94" s="71">
        <v>2.3839873559447743E-2</v>
      </c>
      <c r="U94" s="71">
        <v>2.0890581034630304E-2</v>
      </c>
      <c r="V94" s="71">
        <v>3.1010399467994075E-2</v>
      </c>
      <c r="W94" s="65">
        <v>1.0142861757928567E-2</v>
      </c>
      <c r="X94" s="65">
        <v>1.2493937208174157E-2</v>
      </c>
      <c r="Y94" s="65">
        <v>1.4014792993147777E-2</v>
      </c>
      <c r="Z94" s="65">
        <v>1.6666559479413014E-2</v>
      </c>
      <c r="AA94" s="65">
        <v>1.6166776089988479E-2</v>
      </c>
      <c r="AB94" s="65">
        <v>1.4236420661269783E-2</v>
      </c>
      <c r="AC94" s="65">
        <v>1.4866988152628706E-2</v>
      </c>
      <c r="AD94" s="65">
        <v>1.6626036247043841E-2</v>
      </c>
      <c r="AE94" s="65">
        <v>2.2268571561760965E-2</v>
      </c>
      <c r="AF94" s="65">
        <v>2.3038916333151416E-2</v>
      </c>
      <c r="AG94" s="65">
        <v>2.1403379828391245E-2</v>
      </c>
      <c r="AH94" s="65">
        <v>2.3157259065550908E-2</v>
      </c>
      <c r="AI94" s="65">
        <v>2.7210711259171665E-2</v>
      </c>
      <c r="AJ94" s="65">
        <v>3.2874477608998851E-2</v>
      </c>
      <c r="AK94" s="65">
        <v>2.4549030167970408E-2</v>
      </c>
      <c r="AL94" s="65">
        <v>2.4413850721605724E-2</v>
      </c>
      <c r="AM94" s="65">
        <v>5.2779430863804502E-2</v>
      </c>
    </row>
    <row r="95" spans="1:39" x14ac:dyDescent="0.45">
      <c r="A95" s="3" t="s">
        <v>219</v>
      </c>
      <c r="B95" s="3" t="s">
        <v>59</v>
      </c>
      <c r="C95" s="3" t="s">
        <v>710</v>
      </c>
      <c r="D95" s="66">
        <v>1.1366397928195986</v>
      </c>
      <c r="E95" s="69">
        <v>5200.9828845432612</v>
      </c>
      <c r="F95" s="71">
        <v>7.2563697104677059E-3</v>
      </c>
      <c r="G95" s="71">
        <v>9.3284521158129175E-3</v>
      </c>
      <c r="H95" s="71">
        <v>1.1171636971046771E-2</v>
      </c>
      <c r="I95" s="71">
        <v>1.2561881959910913E-2</v>
      </c>
      <c r="J95" s="71">
        <v>1.2599309576837418E-2</v>
      </c>
      <c r="K95" s="71">
        <v>1.161783964365256E-2</v>
      </c>
      <c r="L95" s="71">
        <v>1.1851024498886413E-2</v>
      </c>
      <c r="M95" s="71">
        <v>1.2732004454342985E-2</v>
      </c>
      <c r="N95" s="71">
        <v>1.7111146993318484E-2</v>
      </c>
      <c r="O95" s="71">
        <v>1.8283474387527841E-2</v>
      </c>
      <c r="P95" s="71">
        <v>1.7432004454342984E-2</v>
      </c>
      <c r="Q95" s="71">
        <v>2.0668619153674836E-2</v>
      </c>
      <c r="R95" s="71">
        <v>2.3356169265033404E-2</v>
      </c>
      <c r="S95" s="71">
        <v>2.6981559020044541E-2</v>
      </c>
      <c r="T95" s="71">
        <v>1.9714576837416481E-2</v>
      </c>
      <c r="U95" s="71">
        <v>1.7171759465478841E-2</v>
      </c>
      <c r="V95" s="71">
        <v>2.7132171492204902E-2</v>
      </c>
      <c r="W95" s="65">
        <v>6.5640349917987966E-3</v>
      </c>
      <c r="X95" s="65">
        <v>8.3261016949152545E-3</v>
      </c>
      <c r="Y95" s="65">
        <v>1.0276298523783488E-2</v>
      </c>
      <c r="Z95" s="65">
        <v>1.2509546200109349E-2</v>
      </c>
      <c r="AA95" s="65">
        <v>1.2387381082558775E-2</v>
      </c>
      <c r="AB95" s="65">
        <v>1.0256298523783489E-2</v>
      </c>
      <c r="AC95" s="65">
        <v>1.0556495352651723E-2</v>
      </c>
      <c r="AD95" s="65">
        <v>1.2167676325861125E-2</v>
      </c>
      <c r="AE95" s="65">
        <v>1.5170628758884636E-2</v>
      </c>
      <c r="AF95" s="65">
        <v>1.6780235101148167E-2</v>
      </c>
      <c r="AG95" s="65">
        <v>1.6270530344450519E-2</v>
      </c>
      <c r="AH95" s="65">
        <v>1.9151711317659924E-2</v>
      </c>
      <c r="AI95" s="65">
        <v>2.109535265172225E-2</v>
      </c>
      <c r="AJ95" s="65">
        <v>2.6863778020776382E-2</v>
      </c>
      <c r="AK95" s="65">
        <v>2.0351022416621102E-2</v>
      </c>
      <c r="AL95" s="65">
        <v>2.033249863313286E-2</v>
      </c>
      <c r="AM95" s="65">
        <v>4.7050410060142149E-2</v>
      </c>
    </row>
    <row r="96" spans="1:39" x14ac:dyDescent="0.45">
      <c r="A96" s="3" t="s">
        <v>219</v>
      </c>
      <c r="B96" s="3" t="s">
        <v>59</v>
      </c>
      <c r="C96" s="3" t="s">
        <v>711</v>
      </c>
      <c r="D96" s="66">
        <v>1.0909406453165755</v>
      </c>
      <c r="E96" s="69">
        <v>4991.8748755654651</v>
      </c>
      <c r="F96" s="71">
        <v>1.3214814353613385E-2</v>
      </c>
      <c r="G96" s="71">
        <v>1.4845642799492678E-2</v>
      </c>
      <c r="H96" s="71">
        <v>1.7546980334883482E-2</v>
      </c>
      <c r="I96" s="71">
        <v>2.0250112686882663E-2</v>
      </c>
      <c r="J96" s="71">
        <v>2.050848462021343E-2</v>
      </c>
      <c r="K96" s="71">
        <v>1.8468706893680256E-2</v>
      </c>
      <c r="L96" s="71">
        <v>2.0757840962373649E-2</v>
      </c>
      <c r="M96" s="71">
        <v>2.1428723163841805E-2</v>
      </c>
      <c r="N96" s="71">
        <v>2.6000620187811473E-2</v>
      </c>
      <c r="O96" s="71">
        <v>2.7081496906107078E-2</v>
      </c>
      <c r="P96" s="71">
        <v>2.5272251611002217E-2</v>
      </c>
      <c r="Q96" s="71">
        <v>2.876562250662977E-2</v>
      </c>
      <c r="R96" s="71">
        <v>3.3718229678311999E-2</v>
      </c>
      <c r="S96" s="71">
        <v>3.8530748965499573E-2</v>
      </c>
      <c r="T96" s="71">
        <v>2.5931602649345992E-2</v>
      </c>
      <c r="U96" s="71">
        <v>2.1509999692532377E-2</v>
      </c>
      <c r="V96" s="71">
        <v>3.4618121987778167E-2</v>
      </c>
      <c r="W96" s="65">
        <v>1.1654373834721583E-2</v>
      </c>
      <c r="X96" s="65">
        <v>1.4085492960534443E-2</v>
      </c>
      <c r="Y96" s="65">
        <v>1.7467431708201378E-2</v>
      </c>
      <c r="Z96" s="65">
        <v>2.0539121656006427E-2</v>
      </c>
      <c r="AA96" s="65">
        <v>1.7786738533384749E-2</v>
      </c>
      <c r="AB96" s="65">
        <v>1.5445090314480161E-2</v>
      </c>
      <c r="AC96" s="65">
        <v>1.7426553587209619E-2</v>
      </c>
      <c r="AD96" s="65">
        <v>1.9917122362095304E-2</v>
      </c>
      <c r="AE96" s="65">
        <v>2.5499447378964514E-2</v>
      </c>
      <c r="AF96" s="65">
        <v>2.5468754204147882E-2</v>
      </c>
      <c r="AG96" s="65">
        <v>2.5760344710685223E-2</v>
      </c>
      <c r="AH96" s="65">
        <v>2.8914254092772262E-2</v>
      </c>
      <c r="AI96" s="65">
        <v>3.163497387997341E-2</v>
      </c>
      <c r="AJ96" s="65">
        <v>3.6717126626691715E-2</v>
      </c>
      <c r="AK96" s="65">
        <v>2.7639817271314777E-2</v>
      </c>
      <c r="AL96" s="65">
        <v>2.7421359907632149E-2</v>
      </c>
      <c r="AM96" s="65">
        <v>6.6011996971184414E-2</v>
      </c>
    </row>
    <row r="97" spans="1:39" x14ac:dyDescent="0.45">
      <c r="A97" s="3" t="s">
        <v>219</v>
      </c>
      <c r="B97" s="3" t="s">
        <v>59</v>
      </c>
      <c r="C97" s="3" t="s">
        <v>712</v>
      </c>
      <c r="D97" s="66">
        <v>1.0679110081248293</v>
      </c>
      <c r="E97" s="69">
        <v>4886.4969452588111</v>
      </c>
      <c r="F97" s="71">
        <v>2.53E-2</v>
      </c>
      <c r="G97" s="71">
        <v>3.1489999999999997E-2</v>
      </c>
      <c r="H97" s="71">
        <v>3.4930000000000003E-2</v>
      </c>
      <c r="I97" s="71">
        <v>4.1500000000000002E-2</v>
      </c>
      <c r="J97" s="71">
        <v>4.0750000000000001E-2</v>
      </c>
      <c r="K97" s="71">
        <v>3.551E-2</v>
      </c>
      <c r="L97" s="71">
        <v>3.9730000000000001E-2</v>
      </c>
      <c r="M97" s="71">
        <v>4.4790000000000003E-2</v>
      </c>
      <c r="N97" s="71">
        <v>5.8959999999999999E-2</v>
      </c>
      <c r="O97" s="71">
        <v>6.2330000000000003E-2</v>
      </c>
      <c r="P97" s="71">
        <v>5.3679999999999999E-2</v>
      </c>
      <c r="Q97" s="71">
        <v>5.0290000000000001E-2</v>
      </c>
      <c r="R97" s="71">
        <v>5.178E-2</v>
      </c>
      <c r="S97" s="71">
        <v>6.9320000000000007E-2</v>
      </c>
      <c r="T97" s="71">
        <v>5.7939999999999998E-2</v>
      </c>
      <c r="U97" s="71">
        <v>4.5809999999999997E-2</v>
      </c>
      <c r="V97" s="71">
        <v>5.7200000000000001E-2</v>
      </c>
      <c r="W97" s="65">
        <v>2.436E-2</v>
      </c>
      <c r="X97" s="65">
        <v>2.8479999999999998E-2</v>
      </c>
      <c r="Y97" s="65">
        <v>3.4049999999999997E-2</v>
      </c>
      <c r="Z97" s="65">
        <v>3.943E-2</v>
      </c>
      <c r="AA97" s="65">
        <v>3.635E-2</v>
      </c>
      <c r="AB97" s="65">
        <v>3.1859999999999999E-2</v>
      </c>
      <c r="AC97" s="65">
        <v>3.49E-2</v>
      </c>
      <c r="AD97" s="65">
        <v>4.2459999999999998E-2</v>
      </c>
      <c r="AE97" s="65">
        <v>5.5849999999999997E-2</v>
      </c>
      <c r="AF97" s="65">
        <v>5.994E-2</v>
      </c>
      <c r="AG97" s="65">
        <v>5.219E-2</v>
      </c>
      <c r="AH97" s="65">
        <v>4.9419999999999999E-2</v>
      </c>
      <c r="AI97" s="65">
        <v>5.45E-2</v>
      </c>
      <c r="AJ97" s="65">
        <v>7.3080000000000006E-2</v>
      </c>
      <c r="AK97" s="65">
        <v>6.5759999999999999E-2</v>
      </c>
      <c r="AL97" s="65">
        <v>5.8209999999999998E-2</v>
      </c>
      <c r="AM97" s="65">
        <v>0.10779</v>
      </c>
    </row>
    <row r="98" spans="1:39" x14ac:dyDescent="0.45">
      <c r="A98" s="3" t="s">
        <v>219</v>
      </c>
      <c r="B98" s="3" t="s">
        <v>59</v>
      </c>
      <c r="C98" s="3" t="s">
        <v>713</v>
      </c>
      <c r="D98" s="66">
        <v>0.96500682497009904</v>
      </c>
      <c r="E98" s="69">
        <v>4415.632825669958</v>
      </c>
      <c r="F98" s="71">
        <v>8.1589999999999996E-2</v>
      </c>
      <c r="G98" s="71">
        <v>9.4890000000000002E-2</v>
      </c>
      <c r="H98" s="71">
        <v>9.8659999999999998E-2</v>
      </c>
      <c r="I98" s="71">
        <v>0.10729</v>
      </c>
      <c r="J98" s="71">
        <v>0.11951000000000001</v>
      </c>
      <c r="K98" s="71">
        <v>0.11902</v>
      </c>
      <c r="L98" s="71">
        <v>0.12543000000000001</v>
      </c>
      <c r="M98" s="71">
        <v>0.14410999999999999</v>
      </c>
      <c r="N98" s="71">
        <v>0.16827</v>
      </c>
      <c r="O98" s="71">
        <v>0.16589999999999999</v>
      </c>
      <c r="P98" s="71">
        <v>0.13386000000000001</v>
      </c>
      <c r="Q98" s="71">
        <v>0.11387</v>
      </c>
      <c r="R98" s="71">
        <v>0.12089</v>
      </c>
      <c r="S98" s="71">
        <v>0.15620000000000001</v>
      </c>
      <c r="T98" s="71">
        <v>0.13019</v>
      </c>
      <c r="U98" s="71">
        <v>9.1770000000000004E-2</v>
      </c>
      <c r="V98" s="71">
        <v>9.9640000000000006E-2</v>
      </c>
      <c r="W98" s="65">
        <v>7.7579999999999996E-2</v>
      </c>
      <c r="X98" s="65">
        <v>8.9050000000000004E-2</v>
      </c>
      <c r="Y98" s="65">
        <v>9.4839999999999994E-2</v>
      </c>
      <c r="Z98" s="65">
        <v>9.9930000000000005E-2</v>
      </c>
      <c r="AA98" s="65">
        <v>9.5149999999999998E-2</v>
      </c>
      <c r="AB98" s="65">
        <v>9.1590000000000005E-2</v>
      </c>
      <c r="AC98" s="65">
        <v>0.10678</v>
      </c>
      <c r="AD98" s="65">
        <v>0.12282</v>
      </c>
      <c r="AE98" s="65">
        <v>0.15104999999999999</v>
      </c>
      <c r="AF98" s="65">
        <v>0.15001</v>
      </c>
      <c r="AG98" s="65">
        <v>0.11932</v>
      </c>
      <c r="AH98" s="65">
        <v>0.10765</v>
      </c>
      <c r="AI98" s="65">
        <v>0.12103999999999999</v>
      </c>
      <c r="AJ98" s="65">
        <v>0.16238</v>
      </c>
      <c r="AK98" s="65">
        <v>0.1376</v>
      </c>
      <c r="AL98" s="65">
        <v>0.10279000000000001</v>
      </c>
      <c r="AM98" s="65">
        <v>0.17535999999999999</v>
      </c>
    </row>
    <row r="99" spans="1:39" x14ac:dyDescent="0.45">
      <c r="A99" s="2" t="s">
        <v>217</v>
      </c>
      <c r="B99" s="2" t="s">
        <v>60</v>
      </c>
      <c r="C99" s="2" t="s">
        <v>714</v>
      </c>
      <c r="D99" s="4">
        <v>0.9669818568559132</v>
      </c>
      <c r="E99" s="11">
        <v>4424.6700836468808</v>
      </c>
      <c r="F99" s="72">
        <v>1.4870372640502014</v>
      </c>
      <c r="G99" s="72">
        <v>1.5941992222580279</v>
      </c>
      <c r="H99" s="72">
        <v>1.6450704731673715</v>
      </c>
      <c r="I99" s="72">
        <v>1.7690845260086721</v>
      </c>
      <c r="J99" s="72">
        <v>1.9757217996337542</v>
      </c>
      <c r="K99" s="72">
        <v>2.0220900492019971</v>
      </c>
      <c r="L99" s="72">
        <v>2.2302693460985545</v>
      </c>
      <c r="M99" s="72">
        <v>2.5111932310340368</v>
      </c>
      <c r="N99" s="72">
        <v>3.0545869963356109</v>
      </c>
      <c r="O99" s="72">
        <v>3.17247946666255</v>
      </c>
      <c r="P99" s="72">
        <v>2.5826663540891999</v>
      </c>
      <c r="Q99" s="72">
        <v>2.1686294120922911</v>
      </c>
      <c r="R99" s="72">
        <v>2.125321865639068</v>
      </c>
      <c r="S99" s="72">
        <v>2.6589970833392833</v>
      </c>
      <c r="T99" s="72">
        <v>2.2291118068621909</v>
      </c>
      <c r="U99" s="72">
        <v>1.8179573363538655</v>
      </c>
      <c r="V99" s="72">
        <v>1.834943767173326</v>
      </c>
      <c r="W99" s="8">
        <v>1.4163975643837436</v>
      </c>
      <c r="X99" s="8">
        <v>1.5130086278427026</v>
      </c>
      <c r="Y99" s="8">
        <v>1.5622524269858136</v>
      </c>
      <c r="Z99" s="8">
        <v>1.678483888706374</v>
      </c>
      <c r="AA99" s="8">
        <v>1.8661315739219781</v>
      </c>
      <c r="AB99" s="8">
        <v>1.8746603601260334</v>
      </c>
      <c r="AC99" s="8">
        <v>2.0683019534462108</v>
      </c>
      <c r="AD99" s="8">
        <v>2.3172827350780763</v>
      </c>
      <c r="AE99" s="8">
        <v>2.7908182928791958</v>
      </c>
      <c r="AF99" s="8">
        <v>2.8915797846014479</v>
      </c>
      <c r="AG99" s="8">
        <v>2.391069337491277</v>
      </c>
      <c r="AH99" s="8">
        <v>2.0506232154298947</v>
      </c>
      <c r="AI99" s="8">
        <v>2.0957725841350148</v>
      </c>
      <c r="AJ99" s="8">
        <v>2.8069510841693774</v>
      </c>
      <c r="AK99" s="8">
        <v>2.4666865899914807</v>
      </c>
      <c r="AL99" s="8">
        <v>2.0676731591082795</v>
      </c>
      <c r="AM99" s="8">
        <v>2.8930568217030994</v>
      </c>
    </row>
    <row r="100" spans="1:39" x14ac:dyDescent="0.45">
      <c r="A100" s="3" t="s">
        <v>219</v>
      </c>
      <c r="B100" s="3" t="s">
        <v>60</v>
      </c>
      <c r="C100" s="3" t="s">
        <v>715</v>
      </c>
      <c r="D100" s="66">
        <v>0.91144738506678047</v>
      </c>
      <c r="E100" s="69">
        <v>4170.5580605573705</v>
      </c>
      <c r="F100" s="71">
        <v>0.18445</v>
      </c>
      <c r="G100" s="71">
        <v>0.18409</v>
      </c>
      <c r="H100" s="71">
        <v>0.17899000000000001</v>
      </c>
      <c r="I100" s="71">
        <v>0.18833</v>
      </c>
      <c r="J100" s="71">
        <v>0.23968999999999999</v>
      </c>
      <c r="K100" s="71">
        <v>0.27182000000000001</v>
      </c>
      <c r="L100" s="71">
        <v>0.29135</v>
      </c>
      <c r="M100" s="71">
        <v>0.31114999999999998</v>
      </c>
      <c r="N100" s="71">
        <v>0.36360999999999999</v>
      </c>
      <c r="O100" s="71">
        <v>0.37718000000000002</v>
      </c>
      <c r="P100" s="71">
        <v>0.30829000000000001</v>
      </c>
      <c r="Q100" s="71">
        <v>0.23902000000000001</v>
      </c>
      <c r="R100" s="71">
        <v>0.20551</v>
      </c>
      <c r="S100" s="71">
        <v>0.24978</v>
      </c>
      <c r="T100" s="71">
        <v>0.20443</v>
      </c>
      <c r="U100" s="71">
        <v>0.16492000000000001</v>
      </c>
      <c r="V100" s="71">
        <v>0.17319999999999999</v>
      </c>
      <c r="W100" s="65">
        <v>0.17669000000000001</v>
      </c>
      <c r="X100" s="65">
        <v>0.17349999999999999</v>
      </c>
      <c r="Y100" s="65">
        <v>0.16733000000000001</v>
      </c>
      <c r="Z100" s="65">
        <v>0.17879</v>
      </c>
      <c r="AA100" s="65">
        <v>0.22362000000000001</v>
      </c>
      <c r="AB100" s="65">
        <v>0.24904000000000001</v>
      </c>
      <c r="AC100" s="65">
        <v>0.26701000000000003</v>
      </c>
      <c r="AD100" s="65">
        <v>0.27912999999999999</v>
      </c>
      <c r="AE100" s="65">
        <v>0.32246999999999998</v>
      </c>
      <c r="AF100" s="65">
        <v>0.33382000000000001</v>
      </c>
      <c r="AG100" s="65">
        <v>0.27117000000000002</v>
      </c>
      <c r="AH100" s="65">
        <v>0.21099000000000001</v>
      </c>
      <c r="AI100" s="65">
        <v>0.18659999999999999</v>
      </c>
      <c r="AJ100" s="65">
        <v>0.24959000000000001</v>
      </c>
      <c r="AK100" s="65">
        <v>0.2208</v>
      </c>
      <c r="AL100" s="65">
        <v>0.20291000000000001</v>
      </c>
      <c r="AM100" s="65">
        <v>0.28437000000000001</v>
      </c>
    </row>
    <row r="101" spans="1:39" x14ac:dyDescent="0.45">
      <c r="A101" s="3" t="s">
        <v>219</v>
      </c>
      <c r="B101" s="3" t="s">
        <v>60</v>
      </c>
      <c r="C101" s="3" t="s">
        <v>716</v>
      </c>
      <c r="D101" s="66">
        <v>0.93359259195186872</v>
      </c>
      <c r="E101" s="69">
        <v>4271.8890562796832</v>
      </c>
      <c r="F101" s="71">
        <v>0.16653000000000001</v>
      </c>
      <c r="G101" s="71">
        <v>0.16868</v>
      </c>
      <c r="H101" s="71">
        <v>0.16225999999999999</v>
      </c>
      <c r="I101" s="71">
        <v>0.17505000000000001</v>
      </c>
      <c r="J101" s="71">
        <v>0.20089000000000001</v>
      </c>
      <c r="K101" s="71">
        <v>0.20768</v>
      </c>
      <c r="L101" s="71">
        <v>0.23402000000000001</v>
      </c>
      <c r="M101" s="71">
        <v>0.26967000000000002</v>
      </c>
      <c r="N101" s="71">
        <v>0.32155</v>
      </c>
      <c r="O101" s="71">
        <v>0.33415</v>
      </c>
      <c r="P101" s="71">
        <v>0.26919999999999999</v>
      </c>
      <c r="Q101" s="71">
        <v>0.20424</v>
      </c>
      <c r="R101" s="71">
        <v>0.17773</v>
      </c>
      <c r="S101" s="71">
        <v>0.22078999999999999</v>
      </c>
      <c r="T101" s="71">
        <v>0.19091</v>
      </c>
      <c r="U101" s="71">
        <v>0.16589000000000001</v>
      </c>
      <c r="V101" s="71">
        <v>0.16907</v>
      </c>
      <c r="W101" s="65">
        <v>0.16042999999999999</v>
      </c>
      <c r="X101" s="65">
        <v>0.15901000000000001</v>
      </c>
      <c r="Y101" s="65">
        <v>0.15762000000000001</v>
      </c>
      <c r="Z101" s="65">
        <v>0.1656</v>
      </c>
      <c r="AA101" s="65">
        <v>0.19547</v>
      </c>
      <c r="AB101" s="65">
        <v>0.19769999999999999</v>
      </c>
      <c r="AC101" s="65">
        <v>0.22225</v>
      </c>
      <c r="AD101" s="65">
        <v>0.24947</v>
      </c>
      <c r="AE101" s="65">
        <v>0.29310000000000003</v>
      </c>
      <c r="AF101" s="65">
        <v>0.30487999999999998</v>
      </c>
      <c r="AG101" s="65">
        <v>0.2429</v>
      </c>
      <c r="AH101" s="65">
        <v>0.18237999999999999</v>
      </c>
      <c r="AI101" s="65">
        <v>0.16866999999999999</v>
      </c>
      <c r="AJ101" s="65">
        <v>0.23699999999999999</v>
      </c>
      <c r="AK101" s="65">
        <v>0.22467000000000001</v>
      </c>
      <c r="AL101" s="65">
        <v>0.19818</v>
      </c>
      <c r="AM101" s="65">
        <v>0.25291999999999998</v>
      </c>
    </row>
    <row r="102" spans="1:39" x14ac:dyDescent="0.45">
      <c r="A102" s="3" t="s">
        <v>219</v>
      </c>
      <c r="B102" s="3" t="s">
        <v>60</v>
      </c>
      <c r="C102" s="3" t="s">
        <v>717</v>
      </c>
      <c r="D102" s="66">
        <v>0.96208430146584523</v>
      </c>
      <c r="E102" s="69">
        <v>4402.2600801253084</v>
      </c>
      <c r="F102" s="71">
        <v>0.23787</v>
      </c>
      <c r="G102" s="71">
        <v>0.25229000000000001</v>
      </c>
      <c r="H102" s="71">
        <v>0.25869999999999999</v>
      </c>
      <c r="I102" s="71">
        <v>0.28008</v>
      </c>
      <c r="J102" s="71">
        <v>0.30302000000000001</v>
      </c>
      <c r="K102" s="71">
        <v>0.31324999999999997</v>
      </c>
      <c r="L102" s="71">
        <v>0.34720000000000001</v>
      </c>
      <c r="M102" s="71">
        <v>0.39889000000000002</v>
      </c>
      <c r="N102" s="71">
        <v>0.50336000000000003</v>
      </c>
      <c r="O102" s="71">
        <v>0.53124000000000005</v>
      </c>
      <c r="P102" s="71">
        <v>0.41049000000000002</v>
      </c>
      <c r="Q102" s="71">
        <v>0.31552000000000002</v>
      </c>
      <c r="R102" s="71">
        <v>0.31123000000000001</v>
      </c>
      <c r="S102" s="71">
        <v>0.41145999999999999</v>
      </c>
      <c r="T102" s="71">
        <v>0.36574000000000001</v>
      </c>
      <c r="U102" s="71">
        <v>0.30296000000000001</v>
      </c>
      <c r="V102" s="71">
        <v>0.26945000000000002</v>
      </c>
      <c r="W102" s="65">
        <v>0.22373999999999999</v>
      </c>
      <c r="X102" s="65">
        <v>0.24005000000000001</v>
      </c>
      <c r="Y102" s="65">
        <v>0.24914</v>
      </c>
      <c r="Z102" s="65">
        <v>0.26590000000000003</v>
      </c>
      <c r="AA102" s="65">
        <v>0.29072999999999999</v>
      </c>
      <c r="AB102" s="65">
        <v>0.29169</v>
      </c>
      <c r="AC102" s="65">
        <v>0.32088</v>
      </c>
      <c r="AD102" s="65">
        <v>0.36901</v>
      </c>
      <c r="AE102" s="65">
        <v>0.45207999999999998</v>
      </c>
      <c r="AF102" s="65">
        <v>0.47161999999999998</v>
      </c>
      <c r="AG102" s="65">
        <v>0.36875999999999998</v>
      </c>
      <c r="AH102" s="65">
        <v>0.29614000000000001</v>
      </c>
      <c r="AI102" s="65">
        <v>0.31097999999999998</v>
      </c>
      <c r="AJ102" s="65">
        <v>0.45165</v>
      </c>
      <c r="AK102" s="65">
        <v>0.41108</v>
      </c>
      <c r="AL102" s="65">
        <v>0.34143000000000001</v>
      </c>
      <c r="AM102" s="65">
        <v>0.39084999999999998</v>
      </c>
    </row>
    <row r="103" spans="1:39" x14ac:dyDescent="0.45">
      <c r="A103" s="3" t="s">
        <v>219</v>
      </c>
      <c r="B103" s="3" t="s">
        <v>60</v>
      </c>
      <c r="C103" s="3" t="s">
        <v>718</v>
      </c>
      <c r="D103" s="66">
        <v>0.93379174140145071</v>
      </c>
      <c r="E103" s="69">
        <v>4272.8003149610049</v>
      </c>
      <c r="F103" s="71">
        <v>0.28632999999999997</v>
      </c>
      <c r="G103" s="71">
        <v>0.29743999999999998</v>
      </c>
      <c r="H103" s="71">
        <v>0.29842000000000002</v>
      </c>
      <c r="I103" s="71">
        <v>0.31806000000000001</v>
      </c>
      <c r="J103" s="71">
        <v>0.35987999999999998</v>
      </c>
      <c r="K103" s="71">
        <v>0.37502999999999997</v>
      </c>
      <c r="L103" s="71">
        <v>0.41565999999999997</v>
      </c>
      <c r="M103" s="71">
        <v>0.45667999999999997</v>
      </c>
      <c r="N103" s="71">
        <v>0.54215999999999998</v>
      </c>
      <c r="O103" s="71">
        <v>0.56642999999999999</v>
      </c>
      <c r="P103" s="71">
        <v>0.47632999999999998</v>
      </c>
      <c r="Q103" s="71">
        <v>0.39107999999999998</v>
      </c>
      <c r="R103" s="71">
        <v>0.34434999999999999</v>
      </c>
      <c r="S103" s="71">
        <v>0.39906999999999998</v>
      </c>
      <c r="T103" s="71">
        <v>0.33416000000000001</v>
      </c>
      <c r="U103" s="71">
        <v>0.27626000000000001</v>
      </c>
      <c r="V103" s="71">
        <v>0.30203000000000002</v>
      </c>
      <c r="W103" s="65">
        <v>0.27111000000000002</v>
      </c>
      <c r="X103" s="65">
        <v>0.28277999999999998</v>
      </c>
      <c r="Y103" s="65">
        <v>0.28088000000000002</v>
      </c>
      <c r="Z103" s="65">
        <v>0.30303000000000002</v>
      </c>
      <c r="AA103" s="65">
        <v>0.34251999999999999</v>
      </c>
      <c r="AB103" s="65">
        <v>0.35819000000000001</v>
      </c>
      <c r="AC103" s="65">
        <v>0.39784999999999998</v>
      </c>
      <c r="AD103" s="65">
        <v>0.4335</v>
      </c>
      <c r="AE103" s="65">
        <v>0.51049999999999995</v>
      </c>
      <c r="AF103" s="65">
        <v>0.53639000000000003</v>
      </c>
      <c r="AG103" s="65">
        <v>0.44957000000000003</v>
      </c>
      <c r="AH103" s="65">
        <v>0.36342999999999998</v>
      </c>
      <c r="AI103" s="65">
        <v>0.32966000000000001</v>
      </c>
      <c r="AJ103" s="65">
        <v>0.42058000000000001</v>
      </c>
      <c r="AK103" s="65">
        <v>0.38294</v>
      </c>
      <c r="AL103" s="65">
        <v>0.32621</v>
      </c>
      <c r="AM103" s="65">
        <v>0.49164999999999998</v>
      </c>
    </row>
    <row r="104" spans="1:39" x14ac:dyDescent="0.45">
      <c r="A104" s="3" t="s">
        <v>219</v>
      </c>
      <c r="B104" s="3" t="s">
        <v>60</v>
      </c>
      <c r="C104" s="3" t="s">
        <v>719</v>
      </c>
      <c r="D104" s="66">
        <v>0.98984851870609991</v>
      </c>
      <c r="E104" s="69">
        <v>4529.3022790536934</v>
      </c>
      <c r="F104" s="71">
        <v>9.912E-2</v>
      </c>
      <c r="G104" s="71">
        <v>0.11254</v>
      </c>
      <c r="H104" s="71">
        <v>0.12438</v>
      </c>
      <c r="I104" s="71">
        <v>0.13275000000000001</v>
      </c>
      <c r="J104" s="71">
        <v>0.13295999999999999</v>
      </c>
      <c r="K104" s="71">
        <v>0.1331</v>
      </c>
      <c r="L104" s="71">
        <v>0.15032000000000001</v>
      </c>
      <c r="M104" s="71">
        <v>0.17105000000000001</v>
      </c>
      <c r="N104" s="71">
        <v>0.21614</v>
      </c>
      <c r="O104" s="71">
        <v>0.22838</v>
      </c>
      <c r="P104" s="71">
        <v>0.18174999999999999</v>
      </c>
      <c r="Q104" s="71">
        <v>0.15504999999999999</v>
      </c>
      <c r="R104" s="71">
        <v>0.15676999999999999</v>
      </c>
      <c r="S104" s="71">
        <v>0.19999</v>
      </c>
      <c r="T104" s="71">
        <v>0.17383000000000001</v>
      </c>
      <c r="U104" s="71">
        <v>0.14704</v>
      </c>
      <c r="V104" s="71">
        <v>0.14379</v>
      </c>
      <c r="W104" s="65">
        <v>9.5089999999999994E-2</v>
      </c>
      <c r="X104" s="65">
        <v>0.10668</v>
      </c>
      <c r="Y104" s="65">
        <v>0.11676</v>
      </c>
      <c r="Z104" s="65">
        <v>0.12628</v>
      </c>
      <c r="AA104" s="65">
        <v>0.12975</v>
      </c>
      <c r="AB104" s="65">
        <v>0.12614</v>
      </c>
      <c r="AC104" s="65">
        <v>0.13841999999999999</v>
      </c>
      <c r="AD104" s="65">
        <v>0.15848999999999999</v>
      </c>
      <c r="AE104" s="65">
        <v>0.20161999999999999</v>
      </c>
      <c r="AF104" s="65">
        <v>0.21354999999999999</v>
      </c>
      <c r="AG104" s="65">
        <v>0.17305000000000001</v>
      </c>
      <c r="AH104" s="65">
        <v>0.15218999999999999</v>
      </c>
      <c r="AI104" s="65">
        <v>0.16191</v>
      </c>
      <c r="AJ104" s="65">
        <v>0.21492</v>
      </c>
      <c r="AK104" s="65">
        <v>0.19586000000000001</v>
      </c>
      <c r="AL104" s="65">
        <v>0.16522999999999999</v>
      </c>
      <c r="AM104" s="65">
        <v>0.21035999999999999</v>
      </c>
    </row>
    <row r="105" spans="1:39" x14ac:dyDescent="0.45">
      <c r="A105" s="3" t="s">
        <v>219</v>
      </c>
      <c r="B105" s="3" t="s">
        <v>60</v>
      </c>
      <c r="C105" s="3" t="s">
        <v>720</v>
      </c>
      <c r="D105" s="66">
        <v>0.99639659662829727</v>
      </c>
      <c r="E105" s="69">
        <v>4559.2646659199163</v>
      </c>
      <c r="F105" s="71">
        <v>0.14789062755798091</v>
      </c>
      <c r="G105" s="71">
        <v>0.16534076398362893</v>
      </c>
      <c r="H105" s="71">
        <v>0.17319136425648024</v>
      </c>
      <c r="I105" s="71">
        <v>0.18670177353342426</v>
      </c>
      <c r="J105" s="71">
        <v>0.21476190995907229</v>
      </c>
      <c r="K105" s="71">
        <v>0.20692120054570259</v>
      </c>
      <c r="L105" s="71">
        <v>0.22597147339699863</v>
      </c>
      <c r="M105" s="71">
        <v>0.25921190995907228</v>
      </c>
      <c r="N105" s="71">
        <v>0.31919229195088678</v>
      </c>
      <c r="O105" s="71">
        <v>0.32233281036834921</v>
      </c>
      <c r="P105" s="71">
        <v>0.25903190995907227</v>
      </c>
      <c r="Q105" s="71">
        <v>0.23286275579809004</v>
      </c>
      <c r="R105" s="71">
        <v>0.24811403819918146</v>
      </c>
      <c r="S105" s="71">
        <v>0.3247151568894952</v>
      </c>
      <c r="T105" s="71">
        <v>0.27255332878581173</v>
      </c>
      <c r="U105" s="71">
        <v>0.21803289222373806</v>
      </c>
      <c r="V105" s="71">
        <v>0.20841379263301504</v>
      </c>
      <c r="W105" s="65">
        <v>0.13971161200279136</v>
      </c>
      <c r="X105" s="65">
        <v>0.15806166085136078</v>
      </c>
      <c r="Y105" s="65">
        <v>0.1659418073970691</v>
      </c>
      <c r="Z105" s="65">
        <v>0.1784629309141661</v>
      </c>
      <c r="AA105" s="65">
        <v>0.19752244242847172</v>
      </c>
      <c r="AB105" s="65">
        <v>0.1856727843684578</v>
      </c>
      <c r="AC105" s="65">
        <v>0.20528268667131891</v>
      </c>
      <c r="AD105" s="65">
        <v>0.23641258897418002</v>
      </c>
      <c r="AE105" s="65">
        <v>0.29014273551988834</v>
      </c>
      <c r="AF105" s="65">
        <v>0.29155483600837406</v>
      </c>
      <c r="AG105" s="65">
        <v>0.24243371249127704</v>
      </c>
      <c r="AH105" s="65">
        <v>0.22724576413119332</v>
      </c>
      <c r="AI105" s="65">
        <v>0.25312547103977667</v>
      </c>
      <c r="AJ105" s="65">
        <v>0.3451178157711095</v>
      </c>
      <c r="AK105" s="65">
        <v>0.29452508025122121</v>
      </c>
      <c r="AL105" s="65">
        <v>0.23290503140265176</v>
      </c>
      <c r="AM105" s="65">
        <v>0.32704103977669224</v>
      </c>
    </row>
    <row r="106" spans="1:39" x14ac:dyDescent="0.45">
      <c r="A106" s="3" t="s">
        <v>219</v>
      </c>
      <c r="B106" s="3" t="s">
        <v>60</v>
      </c>
      <c r="C106" s="3" t="s">
        <v>721</v>
      </c>
      <c r="D106" s="66">
        <v>0.99709579525723557</v>
      </c>
      <c r="E106" s="69">
        <v>4562.4640261085851</v>
      </c>
      <c r="F106" s="71">
        <v>0.14399999999999999</v>
      </c>
      <c r="G106" s="71">
        <v>0.15862999999999999</v>
      </c>
      <c r="H106" s="71">
        <v>0.17104</v>
      </c>
      <c r="I106" s="71">
        <v>0.18289</v>
      </c>
      <c r="J106" s="71">
        <v>0.20502000000000001</v>
      </c>
      <c r="K106" s="71">
        <v>0.20025999999999999</v>
      </c>
      <c r="L106" s="71">
        <v>0.21829999999999999</v>
      </c>
      <c r="M106" s="71">
        <v>0.25115999999999999</v>
      </c>
      <c r="N106" s="71">
        <v>0.30686999999999998</v>
      </c>
      <c r="O106" s="71">
        <v>0.32708999999999999</v>
      </c>
      <c r="P106" s="71">
        <v>0.26579999999999998</v>
      </c>
      <c r="Q106" s="71">
        <v>0.23258000000000001</v>
      </c>
      <c r="R106" s="71">
        <v>0.23785000000000001</v>
      </c>
      <c r="S106" s="71">
        <v>0.31175000000000003</v>
      </c>
      <c r="T106" s="71">
        <v>0.25911000000000001</v>
      </c>
      <c r="U106" s="71">
        <v>0.21243000000000001</v>
      </c>
      <c r="V106" s="71">
        <v>0.21062</v>
      </c>
      <c r="W106" s="65">
        <v>0.13514000000000001</v>
      </c>
      <c r="X106" s="65">
        <v>0.15157000000000001</v>
      </c>
      <c r="Y106" s="65">
        <v>0.16191</v>
      </c>
      <c r="Z106" s="65">
        <v>0.17413000000000001</v>
      </c>
      <c r="AA106" s="65">
        <v>0.19536000000000001</v>
      </c>
      <c r="AB106" s="65">
        <v>0.18425</v>
      </c>
      <c r="AC106" s="65">
        <v>0.20194999999999999</v>
      </c>
      <c r="AD106" s="65">
        <v>0.23288</v>
      </c>
      <c r="AE106" s="65">
        <v>0.28620000000000001</v>
      </c>
      <c r="AF106" s="65">
        <v>0.29426000000000002</v>
      </c>
      <c r="AG106" s="65">
        <v>0.25256000000000001</v>
      </c>
      <c r="AH106" s="65">
        <v>0.22581999999999999</v>
      </c>
      <c r="AI106" s="65">
        <v>0.24428</v>
      </c>
      <c r="AJ106" s="65">
        <v>0.33210000000000001</v>
      </c>
      <c r="AK106" s="65">
        <v>0.28774</v>
      </c>
      <c r="AL106" s="65">
        <v>0.23429</v>
      </c>
      <c r="AM106" s="65">
        <v>0.32601000000000002</v>
      </c>
    </row>
    <row r="107" spans="1:39" x14ac:dyDescent="0.45">
      <c r="A107" s="3" t="s">
        <v>219</v>
      </c>
      <c r="B107" s="3" t="s">
        <v>60</v>
      </c>
      <c r="C107" s="3" t="s">
        <v>722</v>
      </c>
      <c r="D107" s="66">
        <v>1.0140153519508688</v>
      </c>
      <c r="E107" s="69">
        <v>4639.8837375541552</v>
      </c>
      <c r="F107" s="71">
        <v>0.11234</v>
      </c>
      <c r="G107" s="71">
        <v>0.13009000000000001</v>
      </c>
      <c r="H107" s="71">
        <v>0.14046</v>
      </c>
      <c r="I107" s="71">
        <v>0.15071000000000001</v>
      </c>
      <c r="J107" s="71">
        <v>0.16309000000000001</v>
      </c>
      <c r="K107" s="71">
        <v>0.16181000000000001</v>
      </c>
      <c r="L107" s="71">
        <v>0.18078</v>
      </c>
      <c r="M107" s="71">
        <v>0.20315</v>
      </c>
      <c r="N107" s="71">
        <v>0.25369000000000003</v>
      </c>
      <c r="O107" s="71">
        <v>0.25378000000000001</v>
      </c>
      <c r="P107" s="71">
        <v>0.20818</v>
      </c>
      <c r="Q107" s="71">
        <v>0.20033000000000001</v>
      </c>
      <c r="R107" s="71">
        <v>0.22835</v>
      </c>
      <c r="S107" s="71">
        <v>0.28465000000000001</v>
      </c>
      <c r="T107" s="71">
        <v>0.23068</v>
      </c>
      <c r="U107" s="71">
        <v>0.17724000000000001</v>
      </c>
      <c r="V107" s="71">
        <v>0.17888999999999999</v>
      </c>
      <c r="W107" s="65">
        <v>0.10911999999999999</v>
      </c>
      <c r="X107" s="65">
        <v>0.12179</v>
      </c>
      <c r="Y107" s="65">
        <v>0.13092999999999999</v>
      </c>
      <c r="Z107" s="65">
        <v>0.14332</v>
      </c>
      <c r="AA107" s="65">
        <v>0.15173</v>
      </c>
      <c r="AB107" s="65">
        <v>0.14682000000000001</v>
      </c>
      <c r="AC107" s="65">
        <v>0.16405</v>
      </c>
      <c r="AD107" s="65">
        <v>0.18534999999999999</v>
      </c>
      <c r="AE107" s="65">
        <v>0.22694</v>
      </c>
      <c r="AF107" s="65">
        <v>0.22942000000000001</v>
      </c>
      <c r="AG107" s="65">
        <v>0.19814999999999999</v>
      </c>
      <c r="AH107" s="65">
        <v>0.20105000000000001</v>
      </c>
      <c r="AI107" s="65">
        <v>0.22791</v>
      </c>
      <c r="AJ107" s="65">
        <v>0.29304000000000002</v>
      </c>
      <c r="AK107" s="65">
        <v>0.24278</v>
      </c>
      <c r="AL107" s="65">
        <v>0.19109999999999999</v>
      </c>
      <c r="AM107" s="65">
        <v>0.29150999999999999</v>
      </c>
    </row>
    <row r="108" spans="1:39" x14ac:dyDescent="0.45">
      <c r="A108" s="3" t="s">
        <v>219</v>
      </c>
      <c r="B108" s="3" t="s">
        <v>60</v>
      </c>
      <c r="C108" s="3" t="s">
        <v>723</v>
      </c>
      <c r="D108" s="66">
        <v>0.99846138940095419</v>
      </c>
      <c r="E108" s="69">
        <v>4568.7126475395617</v>
      </c>
      <c r="F108" s="71">
        <v>9.2539999999999997E-2</v>
      </c>
      <c r="G108" s="71">
        <v>0.10545</v>
      </c>
      <c r="H108" s="71">
        <v>0.11554</v>
      </c>
      <c r="I108" s="71">
        <v>0.12953999999999999</v>
      </c>
      <c r="J108" s="71">
        <v>0.13361999999999999</v>
      </c>
      <c r="K108" s="71">
        <v>0.13056000000000001</v>
      </c>
      <c r="L108" s="71">
        <v>0.14305999999999999</v>
      </c>
      <c r="M108" s="71">
        <v>0.16428000000000001</v>
      </c>
      <c r="N108" s="71">
        <v>0.19581999999999999</v>
      </c>
      <c r="O108" s="71">
        <v>0.19767000000000001</v>
      </c>
      <c r="P108" s="71">
        <v>0.17077999999999999</v>
      </c>
      <c r="Q108" s="71">
        <v>0.16241</v>
      </c>
      <c r="R108" s="71">
        <v>0.17635000000000001</v>
      </c>
      <c r="S108" s="71">
        <v>0.21163999999999999</v>
      </c>
      <c r="T108" s="71">
        <v>0.16489000000000001</v>
      </c>
      <c r="U108" s="71">
        <v>0.12488</v>
      </c>
      <c r="V108" s="71">
        <v>0.13916999999999999</v>
      </c>
      <c r="W108" s="65">
        <v>9.0109999999999996E-2</v>
      </c>
      <c r="X108" s="65">
        <v>0.10092</v>
      </c>
      <c r="Y108" s="65">
        <v>0.11031000000000001</v>
      </c>
      <c r="Z108" s="65">
        <v>0.11942</v>
      </c>
      <c r="AA108" s="65">
        <v>0.11902</v>
      </c>
      <c r="AB108" s="65">
        <v>0.11609999999999999</v>
      </c>
      <c r="AC108" s="65">
        <v>0.129</v>
      </c>
      <c r="AD108" s="65">
        <v>0.14921999999999999</v>
      </c>
      <c r="AE108" s="65">
        <v>0.17729</v>
      </c>
      <c r="AF108" s="65">
        <v>0.18326999999999999</v>
      </c>
      <c r="AG108" s="65">
        <v>0.16047</v>
      </c>
      <c r="AH108" s="65">
        <v>0.15815000000000001</v>
      </c>
      <c r="AI108" s="65">
        <v>0.17468</v>
      </c>
      <c r="AJ108" s="65">
        <v>0.21807000000000001</v>
      </c>
      <c r="AK108" s="65">
        <v>0.17127000000000001</v>
      </c>
      <c r="AL108" s="65">
        <v>0.14177000000000001</v>
      </c>
      <c r="AM108" s="65">
        <v>0.246</v>
      </c>
    </row>
    <row r="109" spans="1:39" x14ac:dyDescent="0.45">
      <c r="A109" s="3" t="s">
        <v>219</v>
      </c>
      <c r="B109" s="3" t="s">
        <v>60</v>
      </c>
      <c r="C109" s="3" t="s">
        <v>724</v>
      </c>
      <c r="D109" s="66">
        <v>1.0853822061454192</v>
      </c>
      <c r="E109" s="69">
        <v>4966.4408311332845</v>
      </c>
      <c r="F109" s="71">
        <v>1.5966636492220649E-2</v>
      </c>
      <c r="G109" s="71">
        <v>1.9648458274398869E-2</v>
      </c>
      <c r="H109" s="71">
        <v>2.2089108910891091E-2</v>
      </c>
      <c r="I109" s="71">
        <v>2.4972752475247526E-2</v>
      </c>
      <c r="J109" s="71">
        <v>2.2789889674681752E-2</v>
      </c>
      <c r="K109" s="71">
        <v>2.1658848656294204E-2</v>
      </c>
      <c r="L109" s="71">
        <v>2.3607872701555871E-2</v>
      </c>
      <c r="M109" s="71">
        <v>2.5951321074964638E-2</v>
      </c>
      <c r="N109" s="71">
        <v>3.2194704384724188E-2</v>
      </c>
      <c r="O109" s="71">
        <v>3.4226656294200845E-2</v>
      </c>
      <c r="P109" s="71">
        <v>3.2814444130127296E-2</v>
      </c>
      <c r="Q109" s="71">
        <v>3.5536656294200851E-2</v>
      </c>
      <c r="R109" s="71">
        <v>3.9067827439886849E-2</v>
      </c>
      <c r="S109" s="71">
        <v>4.5151926449787834E-2</v>
      </c>
      <c r="T109" s="71">
        <v>3.2808478076379065E-2</v>
      </c>
      <c r="U109" s="71">
        <v>2.8304444130127299E-2</v>
      </c>
      <c r="V109" s="71">
        <v>4.0309974540311169E-2</v>
      </c>
      <c r="W109" s="65">
        <v>1.525595238095238E-2</v>
      </c>
      <c r="X109" s="65">
        <v>1.8646966991341992E-2</v>
      </c>
      <c r="Y109" s="65">
        <v>2.1430619588744589E-2</v>
      </c>
      <c r="Z109" s="65">
        <v>2.355095779220779E-2</v>
      </c>
      <c r="AA109" s="65">
        <v>2.0409131493506493E-2</v>
      </c>
      <c r="AB109" s="65">
        <v>1.9057575757575756E-2</v>
      </c>
      <c r="AC109" s="65">
        <v>2.1609266774891774E-2</v>
      </c>
      <c r="AD109" s="65">
        <v>2.3820146103896104E-2</v>
      </c>
      <c r="AE109" s="65">
        <v>3.0475557359307359E-2</v>
      </c>
      <c r="AF109" s="65">
        <v>3.2814948593073594E-2</v>
      </c>
      <c r="AG109" s="65">
        <v>3.2005625000000003E-2</v>
      </c>
      <c r="AH109" s="65">
        <v>3.3227451298701298E-2</v>
      </c>
      <c r="AI109" s="65">
        <v>3.7957113095238096E-2</v>
      </c>
      <c r="AJ109" s="65">
        <v>4.4883268398268394E-2</v>
      </c>
      <c r="AK109" s="65">
        <v>3.5021509740259742E-2</v>
      </c>
      <c r="AL109" s="65">
        <v>3.3648127705627702E-2</v>
      </c>
      <c r="AM109" s="65">
        <v>7.2345781926406935E-2</v>
      </c>
    </row>
    <row r="110" spans="1:39" x14ac:dyDescent="0.45">
      <c r="A110" s="2" t="s">
        <v>217</v>
      </c>
      <c r="B110" s="2" t="s">
        <v>61</v>
      </c>
      <c r="C110" s="2" t="s">
        <v>725</v>
      </c>
      <c r="D110" s="4">
        <v>0.97863893177739014</v>
      </c>
      <c r="E110" s="11">
        <v>4478.0099786016781</v>
      </c>
      <c r="F110" s="72">
        <v>1.2397462716176539</v>
      </c>
      <c r="G110" s="72">
        <v>1.3492574498211525</v>
      </c>
      <c r="H110" s="72">
        <v>1.3913384278809697</v>
      </c>
      <c r="I110" s="72">
        <v>1.5041404295393221</v>
      </c>
      <c r="J110" s="72">
        <v>1.6848798152926971</v>
      </c>
      <c r="K110" s="72">
        <v>1.733589526433557</v>
      </c>
      <c r="L110" s="72">
        <v>1.9102921416406584</v>
      </c>
      <c r="M110" s="72">
        <v>2.1105233257927503</v>
      </c>
      <c r="N110" s="72">
        <v>2.5476559010086595</v>
      </c>
      <c r="O110" s="72">
        <v>2.660537347952352</v>
      </c>
      <c r="P110" s="72">
        <v>2.1670772381390835</v>
      </c>
      <c r="Q110" s="72">
        <v>1.8499090109814513</v>
      </c>
      <c r="R110" s="72">
        <v>1.8231062791028212</v>
      </c>
      <c r="S110" s="72">
        <v>2.2991737333712936</v>
      </c>
      <c r="T110" s="72">
        <v>1.928007775749728</v>
      </c>
      <c r="U110" s="72">
        <v>1.5624615515090123</v>
      </c>
      <c r="V110" s="72">
        <v>1.6896937741668376</v>
      </c>
      <c r="W110" s="8">
        <v>1.1750740693740842</v>
      </c>
      <c r="X110" s="8">
        <v>1.2730148853749574</v>
      </c>
      <c r="Y110" s="8">
        <v>1.3276979817831414</v>
      </c>
      <c r="Z110" s="8">
        <v>1.4175407424872064</v>
      </c>
      <c r="AA110" s="8">
        <v>1.5569698754473258</v>
      </c>
      <c r="AB110" s="8">
        <v>1.5794688555848939</v>
      </c>
      <c r="AC110" s="8">
        <v>1.7637110761323658</v>
      </c>
      <c r="AD110" s="8">
        <v>1.9637459586114925</v>
      </c>
      <c r="AE110" s="8">
        <v>2.3525498376787604</v>
      </c>
      <c r="AF110" s="8">
        <v>2.4533253623865714</v>
      </c>
      <c r="AG110" s="8">
        <v>2.0116018283352251</v>
      </c>
      <c r="AH110" s="8">
        <v>1.7613789876002532</v>
      </c>
      <c r="AI110" s="8">
        <v>1.8290669324474527</v>
      </c>
      <c r="AJ110" s="8">
        <v>2.4272859415099637</v>
      </c>
      <c r="AK110" s="8">
        <v>2.1399234355908496</v>
      </c>
      <c r="AL110" s="8">
        <v>1.7786884789761539</v>
      </c>
      <c r="AM110" s="8">
        <v>2.727485750679302</v>
      </c>
    </row>
    <row r="111" spans="1:39" x14ac:dyDescent="0.45">
      <c r="A111" s="3" t="s">
        <v>219</v>
      </c>
      <c r="B111" s="3" t="s">
        <v>61</v>
      </c>
      <c r="C111" s="3" t="s">
        <v>726</v>
      </c>
      <c r="D111" s="66">
        <v>0.96688055826068642</v>
      </c>
      <c r="E111" s="69">
        <v>4424.2065663009889</v>
      </c>
      <c r="F111" s="71">
        <v>0.18815999999999999</v>
      </c>
      <c r="G111" s="71">
        <v>0.20845</v>
      </c>
      <c r="H111" s="71">
        <v>0.22109999999999999</v>
      </c>
      <c r="I111" s="71">
        <v>0.23904</v>
      </c>
      <c r="J111" s="71">
        <v>0.26169999999999999</v>
      </c>
      <c r="K111" s="71">
        <v>0.25713999999999998</v>
      </c>
      <c r="L111" s="71">
        <v>0.28177000000000002</v>
      </c>
      <c r="M111" s="71">
        <v>0.31624000000000002</v>
      </c>
      <c r="N111" s="71">
        <v>0.39918999999999999</v>
      </c>
      <c r="O111" s="71">
        <v>0.43891999999999998</v>
      </c>
      <c r="P111" s="71">
        <v>0.35671999999999998</v>
      </c>
      <c r="Q111" s="71">
        <v>0.28581000000000001</v>
      </c>
      <c r="R111" s="71">
        <v>0.25968999999999998</v>
      </c>
      <c r="S111" s="71">
        <v>0.32636999999999999</v>
      </c>
      <c r="T111" s="71">
        <v>0.28484999999999999</v>
      </c>
      <c r="U111" s="71">
        <v>0.24349000000000001</v>
      </c>
      <c r="V111" s="71">
        <v>0.25581999999999999</v>
      </c>
      <c r="W111" s="65">
        <v>0.17843000000000001</v>
      </c>
      <c r="X111" s="65">
        <v>0.19742999999999999</v>
      </c>
      <c r="Y111" s="65">
        <v>0.21339</v>
      </c>
      <c r="Z111" s="65">
        <v>0.2303</v>
      </c>
      <c r="AA111" s="65">
        <v>0.24545</v>
      </c>
      <c r="AB111" s="65">
        <v>0.23810999999999999</v>
      </c>
      <c r="AC111" s="65">
        <v>0.26051000000000002</v>
      </c>
      <c r="AD111" s="65">
        <v>0.29941000000000001</v>
      </c>
      <c r="AE111" s="65">
        <v>0.38153999999999999</v>
      </c>
      <c r="AF111" s="65">
        <v>0.41358</v>
      </c>
      <c r="AG111" s="65">
        <v>0.32784999999999997</v>
      </c>
      <c r="AH111" s="65">
        <v>0.26458999999999999</v>
      </c>
      <c r="AI111" s="65">
        <v>0.25649</v>
      </c>
      <c r="AJ111" s="65">
        <v>0.34975000000000001</v>
      </c>
      <c r="AK111" s="65">
        <v>0.32807999999999998</v>
      </c>
      <c r="AL111" s="65">
        <v>0.28128999999999998</v>
      </c>
      <c r="AM111" s="65">
        <v>0.38766</v>
      </c>
    </row>
    <row r="112" spans="1:39" x14ac:dyDescent="0.45">
      <c r="A112" s="3" t="s">
        <v>219</v>
      </c>
      <c r="B112" s="3" t="s">
        <v>61</v>
      </c>
      <c r="C112" s="3" t="s">
        <v>727</v>
      </c>
      <c r="D112" s="66">
        <v>0.92493589313041547</v>
      </c>
      <c r="E112" s="69">
        <v>4232.2781411142578</v>
      </c>
      <c r="F112" s="71">
        <v>0.38135043104814298</v>
      </c>
      <c r="G112" s="71">
        <v>0.39782040000650087</v>
      </c>
      <c r="H112" s="71">
        <v>0.3968803996814575</v>
      </c>
      <c r="I112" s="71">
        <v>0.4269204318607514</v>
      </c>
      <c r="J112" s="71">
        <v>0.50626058182763767</v>
      </c>
      <c r="K112" s="71">
        <v>0.55710075430377737</v>
      </c>
      <c r="L112" s="71">
        <v>0.60059077835698704</v>
      </c>
      <c r="M112" s="71">
        <v>0.64948079477167731</v>
      </c>
      <c r="N112" s="71">
        <v>0.76974088042060607</v>
      </c>
      <c r="O112" s="71">
        <v>0.81133090792740159</v>
      </c>
      <c r="P112" s="71">
        <v>0.65141074560886714</v>
      </c>
      <c r="Q112" s="71">
        <v>0.49898057362029241</v>
      </c>
      <c r="R112" s="71">
        <v>0.42532048943405881</v>
      </c>
      <c r="S112" s="71">
        <v>0.53017058056809463</v>
      </c>
      <c r="T112" s="71">
        <v>0.46202048435525617</v>
      </c>
      <c r="U112" s="71">
        <v>0.38235036774594611</v>
      </c>
      <c r="V112" s="71">
        <v>0.40768039846254484</v>
      </c>
      <c r="W112" s="65">
        <v>0.3605116888698795</v>
      </c>
      <c r="X112" s="65">
        <v>0.37288155284113067</v>
      </c>
      <c r="Y112" s="65">
        <v>0.38418159745721847</v>
      </c>
      <c r="Z112" s="65">
        <v>0.40245168400571957</v>
      </c>
      <c r="AA112" s="65">
        <v>0.47757223449444186</v>
      </c>
      <c r="AB112" s="65">
        <v>0.52343276552652429</v>
      </c>
      <c r="AC112" s="65">
        <v>0.56118283429568228</v>
      </c>
      <c r="AD112" s="65">
        <v>0.60723283530206007</v>
      </c>
      <c r="AE112" s="65">
        <v>0.7176032350018241</v>
      </c>
      <c r="AF112" s="65">
        <v>0.74522334922571798</v>
      </c>
      <c r="AG112" s="65">
        <v>0.58650271185303526</v>
      </c>
      <c r="AH112" s="65">
        <v>0.45692213117297542</v>
      </c>
      <c r="AI112" s="65">
        <v>0.43297195421819107</v>
      </c>
      <c r="AJ112" s="65">
        <v>0.58101251443523327</v>
      </c>
      <c r="AK112" s="65">
        <v>0.53538223935860185</v>
      </c>
      <c r="AL112" s="65">
        <v>0.45509186179915212</v>
      </c>
      <c r="AM112" s="65">
        <v>0.6272628101426122</v>
      </c>
    </row>
    <row r="113" spans="1:39" x14ac:dyDescent="0.45">
      <c r="A113" s="3" t="s">
        <v>219</v>
      </c>
      <c r="B113" s="3" t="s">
        <v>61</v>
      </c>
      <c r="C113" s="3" t="s">
        <v>728</v>
      </c>
      <c r="D113" s="66">
        <v>0.9740312413114971</v>
      </c>
      <c r="E113" s="69">
        <v>4456.9263253618637</v>
      </c>
      <c r="F113" s="71">
        <v>0.28971000000000002</v>
      </c>
      <c r="G113" s="71">
        <v>0.30375000000000002</v>
      </c>
      <c r="H113" s="71">
        <v>0.30754999999999999</v>
      </c>
      <c r="I113" s="71">
        <v>0.31923000000000001</v>
      </c>
      <c r="J113" s="71">
        <v>0.36169000000000001</v>
      </c>
      <c r="K113" s="71">
        <v>0.37336000000000003</v>
      </c>
      <c r="L113" s="71">
        <v>0.43142000000000003</v>
      </c>
      <c r="M113" s="71">
        <v>0.48727999999999999</v>
      </c>
      <c r="N113" s="71">
        <v>0.57843999999999995</v>
      </c>
      <c r="O113" s="71">
        <v>0.59167000000000003</v>
      </c>
      <c r="P113" s="71">
        <v>0.47094000000000003</v>
      </c>
      <c r="Q113" s="71">
        <v>0.38383</v>
      </c>
      <c r="R113" s="71">
        <v>0.36625000000000002</v>
      </c>
      <c r="S113" s="71">
        <v>0.47735</v>
      </c>
      <c r="T113" s="71">
        <v>0.42595</v>
      </c>
      <c r="U113" s="71">
        <v>0.34769</v>
      </c>
      <c r="V113" s="71">
        <v>0.36414000000000002</v>
      </c>
      <c r="W113" s="65">
        <v>0.27704000000000001</v>
      </c>
      <c r="X113" s="65">
        <v>0.28941</v>
      </c>
      <c r="Y113" s="65">
        <v>0.29121000000000002</v>
      </c>
      <c r="Z113" s="65">
        <v>0.30735000000000001</v>
      </c>
      <c r="AA113" s="65">
        <v>0.33829999999999999</v>
      </c>
      <c r="AB113" s="65">
        <v>0.35066000000000003</v>
      </c>
      <c r="AC113" s="65">
        <v>0.40671000000000002</v>
      </c>
      <c r="AD113" s="65">
        <v>0.45528000000000002</v>
      </c>
      <c r="AE113" s="65">
        <v>0.53141000000000005</v>
      </c>
      <c r="AF113" s="65">
        <v>0.54096999999999995</v>
      </c>
      <c r="AG113" s="65">
        <v>0.43703999999999998</v>
      </c>
      <c r="AH113" s="65">
        <v>0.37176999999999999</v>
      </c>
      <c r="AI113" s="65">
        <v>0.38717000000000001</v>
      </c>
      <c r="AJ113" s="65">
        <v>0.53493999999999997</v>
      </c>
      <c r="AK113" s="65">
        <v>0.48021999999999998</v>
      </c>
      <c r="AL113" s="65">
        <v>0.39376</v>
      </c>
      <c r="AM113" s="65">
        <v>0.56118000000000001</v>
      </c>
    </row>
    <row r="114" spans="1:39" x14ac:dyDescent="0.45">
      <c r="A114" s="3" t="s">
        <v>219</v>
      </c>
      <c r="B114" s="3" t="s">
        <v>61</v>
      </c>
      <c r="C114" s="3" t="s">
        <v>729</v>
      </c>
      <c r="D114" s="66">
        <v>0.97620735453726204</v>
      </c>
      <c r="E114" s="69">
        <v>4466.8836818731606</v>
      </c>
      <c r="F114" s="71">
        <v>0.14365</v>
      </c>
      <c r="G114" s="71">
        <v>0.16472999999999999</v>
      </c>
      <c r="H114" s="71">
        <v>0.17097000000000001</v>
      </c>
      <c r="I114" s="71">
        <v>0.17863000000000001</v>
      </c>
      <c r="J114" s="71">
        <v>0.19511999999999999</v>
      </c>
      <c r="K114" s="71">
        <v>0.18859000000000001</v>
      </c>
      <c r="L114" s="71">
        <v>0.21129999999999999</v>
      </c>
      <c r="M114" s="71">
        <v>0.24096999999999999</v>
      </c>
      <c r="N114" s="71">
        <v>0.28494000000000003</v>
      </c>
      <c r="O114" s="71">
        <v>0.28838000000000003</v>
      </c>
      <c r="P114" s="71">
        <v>0.22944000000000001</v>
      </c>
      <c r="Q114" s="71">
        <v>0.21537999999999999</v>
      </c>
      <c r="R114" s="71">
        <v>0.23824999999999999</v>
      </c>
      <c r="S114" s="71">
        <v>0.30064000000000002</v>
      </c>
      <c r="T114" s="71">
        <v>0.23921999999999999</v>
      </c>
      <c r="U114" s="71">
        <v>0.18053</v>
      </c>
      <c r="V114" s="71">
        <v>0.1729</v>
      </c>
      <c r="W114" s="65">
        <v>0.13602</v>
      </c>
      <c r="X114" s="65">
        <v>0.15619</v>
      </c>
      <c r="Y114" s="65">
        <v>0.15987999999999999</v>
      </c>
      <c r="Z114" s="65">
        <v>0.16661000000000001</v>
      </c>
      <c r="AA114" s="65">
        <v>0.18231</v>
      </c>
      <c r="AB114" s="65">
        <v>0.17368</v>
      </c>
      <c r="AC114" s="65">
        <v>0.20038</v>
      </c>
      <c r="AD114" s="65">
        <v>0.22553000000000001</v>
      </c>
      <c r="AE114" s="65">
        <v>0.26679000000000003</v>
      </c>
      <c r="AF114" s="65">
        <v>0.26707999999999998</v>
      </c>
      <c r="AG114" s="65">
        <v>0.22272</v>
      </c>
      <c r="AH114" s="65">
        <v>0.21729000000000001</v>
      </c>
      <c r="AI114" s="65">
        <v>0.24487</v>
      </c>
      <c r="AJ114" s="65">
        <v>0.31019999999999998</v>
      </c>
      <c r="AK114" s="65">
        <v>0.25134000000000001</v>
      </c>
      <c r="AL114" s="65">
        <v>0.18906999999999999</v>
      </c>
      <c r="AM114" s="65">
        <v>0.27828999999999998</v>
      </c>
    </row>
    <row r="115" spans="1:39" x14ac:dyDescent="0.45">
      <c r="A115" s="3" t="s">
        <v>219</v>
      </c>
      <c r="B115" s="3" t="s">
        <v>61</v>
      </c>
      <c r="C115" s="3" t="s">
        <v>730</v>
      </c>
      <c r="D115" s="66">
        <v>1.0826252448114217</v>
      </c>
      <c r="E115" s="69">
        <v>4953.8256571775155</v>
      </c>
      <c r="F115" s="71">
        <v>4.07E-2</v>
      </c>
      <c r="G115" s="71">
        <v>4.8930000000000001E-2</v>
      </c>
      <c r="H115" s="71">
        <v>5.4289999999999998E-2</v>
      </c>
      <c r="I115" s="71">
        <v>6.4229999999999995E-2</v>
      </c>
      <c r="J115" s="71">
        <v>6.7669999999999994E-2</v>
      </c>
      <c r="K115" s="71">
        <v>6.5670000000000006E-2</v>
      </c>
      <c r="L115" s="71">
        <v>7.2849999999999998E-2</v>
      </c>
      <c r="M115" s="71">
        <v>7.7810000000000004E-2</v>
      </c>
      <c r="N115" s="71">
        <v>9.0829999999999994E-2</v>
      </c>
      <c r="O115" s="71">
        <v>9.5930000000000001E-2</v>
      </c>
      <c r="P115" s="71">
        <v>8.9149999999999993E-2</v>
      </c>
      <c r="Q115" s="71">
        <v>9.6839999999999996E-2</v>
      </c>
      <c r="R115" s="71">
        <v>0.11144</v>
      </c>
      <c r="S115" s="71">
        <v>0.13044</v>
      </c>
      <c r="T115" s="71">
        <v>9.4630000000000006E-2</v>
      </c>
      <c r="U115" s="71">
        <v>7.5160000000000005E-2</v>
      </c>
      <c r="V115" s="71">
        <v>0.10407</v>
      </c>
      <c r="W115" s="65">
        <v>3.8280558718671844E-2</v>
      </c>
      <c r="X115" s="65">
        <v>4.6010704517639549E-2</v>
      </c>
      <c r="Y115" s="65">
        <v>5.2480805619113495E-2</v>
      </c>
      <c r="Z115" s="65">
        <v>5.9610814132921831E-2</v>
      </c>
      <c r="AA115" s="65">
        <v>5.7630803490661422E-2</v>
      </c>
      <c r="AB115" s="65">
        <v>5.4220716224126012E-2</v>
      </c>
      <c r="AC115" s="65">
        <v>6.1360818389826002E-2</v>
      </c>
      <c r="AD115" s="65">
        <v>6.8711038684616615E-2</v>
      </c>
      <c r="AE115" s="65">
        <v>8.1521157877933279E-2</v>
      </c>
      <c r="AF115" s="65">
        <v>8.9861262172085357E-2</v>
      </c>
      <c r="AG115" s="65">
        <v>8.7111183419358279E-2</v>
      </c>
      <c r="AH115" s="65">
        <v>9.4651362209333276E-2</v>
      </c>
      <c r="AI115" s="65">
        <v>0.10573145586122493</v>
      </c>
      <c r="AJ115" s="65">
        <v>0.12787179215665409</v>
      </c>
      <c r="AK115" s="65">
        <v>0.10144137285159367</v>
      </c>
      <c r="AL115" s="65">
        <v>9.2071211089235355E-2</v>
      </c>
      <c r="AM115" s="65">
        <v>0.20081294258500507</v>
      </c>
    </row>
    <row r="116" spans="1:39" x14ac:dyDescent="0.45">
      <c r="A116" s="3" t="s">
        <v>219</v>
      </c>
      <c r="B116" s="3" t="s">
        <v>61</v>
      </c>
      <c r="C116" s="3" t="s">
        <v>731</v>
      </c>
      <c r="D116" s="66">
        <v>1.0810301840821031</v>
      </c>
      <c r="E116" s="69">
        <v>4946.527053340661</v>
      </c>
      <c r="F116" s="71">
        <v>6.3555840569510955E-2</v>
      </c>
      <c r="G116" s="71">
        <v>7.6557049814651432E-2</v>
      </c>
      <c r="H116" s="71">
        <v>8.393802819951221E-2</v>
      </c>
      <c r="I116" s="71">
        <v>0.10040999767857081</v>
      </c>
      <c r="J116" s="71">
        <v>0.10702923346505981</v>
      </c>
      <c r="K116" s="71">
        <v>9.5918772129779603E-2</v>
      </c>
      <c r="L116" s="71">
        <v>0.10602136328367133</v>
      </c>
      <c r="M116" s="71">
        <v>0.11642253102107283</v>
      </c>
      <c r="N116" s="71">
        <v>0.14701502058805313</v>
      </c>
      <c r="O116" s="71">
        <v>0.15204644002495049</v>
      </c>
      <c r="P116" s="71">
        <v>0.13885649253021637</v>
      </c>
      <c r="Q116" s="71">
        <v>0.14551843736115927</v>
      </c>
      <c r="R116" s="71">
        <v>0.16712578966876229</v>
      </c>
      <c r="S116" s="71">
        <v>0.21098315280319888</v>
      </c>
      <c r="T116" s="71">
        <v>0.16485729139447181</v>
      </c>
      <c r="U116" s="71">
        <v>0.12433118376306597</v>
      </c>
      <c r="V116" s="71">
        <v>0.15700337570429287</v>
      </c>
      <c r="W116" s="65">
        <v>5.9630745401541715E-2</v>
      </c>
      <c r="X116" s="65">
        <v>7.2191423793501519E-2</v>
      </c>
      <c r="Y116" s="65">
        <v>7.9784310119345211E-2</v>
      </c>
      <c r="Z116" s="65">
        <v>9.1086862621629086E-2</v>
      </c>
      <c r="AA116" s="65">
        <v>9.3555401392705476E-2</v>
      </c>
      <c r="AB116" s="65">
        <v>8.3493996784333196E-2</v>
      </c>
      <c r="AC116" s="65">
        <v>9.4235837712527776E-2</v>
      </c>
      <c r="AD116" s="65">
        <v>0.10889037951497989</v>
      </c>
      <c r="AE116" s="65">
        <v>0.13122334637360125</v>
      </c>
      <c r="AF116" s="65">
        <v>0.14365857973539933</v>
      </c>
      <c r="AG116" s="65">
        <v>0.13578605846650341</v>
      </c>
      <c r="AH116" s="65">
        <v>0.14535371449841802</v>
      </c>
      <c r="AI116" s="65">
        <v>0.16157150768366157</v>
      </c>
      <c r="AJ116" s="65">
        <v>0.20644912290999906</v>
      </c>
      <c r="AK116" s="65">
        <v>0.16872764544582022</v>
      </c>
      <c r="AL116" s="65">
        <v>0.14095364440819444</v>
      </c>
      <c r="AM116" s="65">
        <v>0.28035742313783879</v>
      </c>
    </row>
    <row r="117" spans="1:39" x14ac:dyDescent="0.45">
      <c r="A117" s="3" t="s">
        <v>219</v>
      </c>
      <c r="B117" s="3" t="s">
        <v>61</v>
      </c>
      <c r="C117" s="3" t="s">
        <v>732</v>
      </c>
      <c r="D117" s="66">
        <v>1.1807234958426465</v>
      </c>
      <c r="E117" s="69">
        <v>5402.6990186770145</v>
      </c>
      <c r="F117" s="71">
        <v>1.7639999999999999E-2</v>
      </c>
      <c r="G117" s="71">
        <v>2.1999999999999999E-2</v>
      </c>
      <c r="H117" s="71">
        <v>2.3990000000000001E-2</v>
      </c>
      <c r="I117" s="71">
        <v>2.6890000000000001E-2</v>
      </c>
      <c r="J117" s="71">
        <v>2.3140000000000001E-2</v>
      </c>
      <c r="K117" s="71">
        <v>2.1680000000000001E-2</v>
      </c>
      <c r="L117" s="71">
        <v>2.52E-2</v>
      </c>
      <c r="M117" s="71">
        <v>3.0079999999999999E-2</v>
      </c>
      <c r="N117" s="71">
        <v>3.8609999999999998E-2</v>
      </c>
      <c r="O117" s="71">
        <v>4.0329999999999998E-2</v>
      </c>
      <c r="P117" s="71">
        <v>3.5310000000000001E-2</v>
      </c>
      <c r="Q117" s="71">
        <v>3.9109999999999999E-2</v>
      </c>
      <c r="R117" s="71">
        <v>4.6309999999999997E-2</v>
      </c>
      <c r="S117" s="71">
        <v>6.6650000000000001E-2</v>
      </c>
      <c r="T117" s="71">
        <v>5.3289999999999997E-2</v>
      </c>
      <c r="U117" s="71">
        <v>4.2849999999999999E-2</v>
      </c>
      <c r="V117" s="71">
        <v>6.1350000000000002E-2</v>
      </c>
      <c r="W117" s="65">
        <v>1.6320000000000001E-2</v>
      </c>
      <c r="X117" s="65">
        <v>2.0310000000000002E-2</v>
      </c>
      <c r="Y117" s="65">
        <v>2.1729999999999999E-2</v>
      </c>
      <c r="Z117" s="65">
        <v>2.4320000000000001E-2</v>
      </c>
      <c r="AA117" s="65">
        <v>2.46E-2</v>
      </c>
      <c r="AB117" s="65">
        <v>2.1149999999999999E-2</v>
      </c>
      <c r="AC117" s="65">
        <v>2.3570000000000001E-2</v>
      </c>
      <c r="AD117" s="65">
        <v>3.0089999999999999E-2</v>
      </c>
      <c r="AE117" s="65">
        <v>3.7539999999999997E-2</v>
      </c>
      <c r="AF117" s="65">
        <v>3.8469999999999997E-2</v>
      </c>
      <c r="AG117" s="65">
        <v>3.5229999999999997E-2</v>
      </c>
      <c r="AH117" s="65">
        <v>3.7699999999999997E-2</v>
      </c>
      <c r="AI117" s="65">
        <v>4.6800000000000001E-2</v>
      </c>
      <c r="AJ117" s="65">
        <v>6.6059999999999994E-2</v>
      </c>
      <c r="AK117" s="65">
        <v>5.7439999999999998E-2</v>
      </c>
      <c r="AL117" s="65">
        <v>4.9579999999999999E-2</v>
      </c>
      <c r="AM117" s="65">
        <v>0.11475</v>
      </c>
    </row>
    <row r="118" spans="1:39" x14ac:dyDescent="0.45">
      <c r="A118" s="3" t="s">
        <v>219</v>
      </c>
      <c r="B118" s="3" t="s">
        <v>61</v>
      </c>
      <c r="C118" s="3" t="s">
        <v>733</v>
      </c>
      <c r="D118" s="66">
        <v>1.0122039845164177</v>
      </c>
      <c r="E118" s="69">
        <v>4631.5953676732897</v>
      </c>
      <c r="F118" s="71">
        <v>6.3060000000000005E-2</v>
      </c>
      <c r="G118" s="71">
        <v>6.9559999999999997E-2</v>
      </c>
      <c r="H118" s="71">
        <v>7.2090000000000001E-2</v>
      </c>
      <c r="I118" s="71">
        <v>8.2040000000000002E-2</v>
      </c>
      <c r="J118" s="71">
        <v>8.5819999999999994E-2</v>
      </c>
      <c r="K118" s="71">
        <v>9.1910000000000006E-2</v>
      </c>
      <c r="L118" s="71">
        <v>9.7280000000000005E-2</v>
      </c>
      <c r="M118" s="71">
        <v>0.10278</v>
      </c>
      <c r="N118" s="71">
        <v>0.12842000000000001</v>
      </c>
      <c r="O118" s="71">
        <v>0.12912999999999999</v>
      </c>
      <c r="P118" s="71">
        <v>0.10304000000000001</v>
      </c>
      <c r="Q118" s="71">
        <v>9.9449999999999997E-2</v>
      </c>
      <c r="R118" s="71">
        <v>0.11</v>
      </c>
      <c r="S118" s="71">
        <v>0.1376</v>
      </c>
      <c r="T118" s="71">
        <v>0.1084</v>
      </c>
      <c r="U118" s="71">
        <v>9.0109999999999996E-2</v>
      </c>
      <c r="V118" s="71">
        <v>9.425E-2</v>
      </c>
      <c r="W118" s="65">
        <v>6.0510000000000001E-2</v>
      </c>
      <c r="X118" s="65">
        <v>6.4519999999999994E-2</v>
      </c>
      <c r="Y118" s="65">
        <v>6.8080000000000002E-2</v>
      </c>
      <c r="Z118" s="65">
        <v>7.3770000000000002E-2</v>
      </c>
      <c r="AA118" s="65">
        <v>7.3069999999999996E-2</v>
      </c>
      <c r="AB118" s="65">
        <v>7.2889999999999996E-2</v>
      </c>
      <c r="AC118" s="65">
        <v>8.4559999999999996E-2</v>
      </c>
      <c r="AD118" s="65">
        <v>9.2039999999999997E-2</v>
      </c>
      <c r="AE118" s="65">
        <v>0.11070000000000001</v>
      </c>
      <c r="AF118" s="65">
        <v>0.11699</v>
      </c>
      <c r="AG118" s="65">
        <v>9.5189999999999997E-2</v>
      </c>
      <c r="AH118" s="65">
        <v>9.3189999999999995E-2</v>
      </c>
      <c r="AI118" s="65">
        <v>0.10299999999999999</v>
      </c>
      <c r="AJ118" s="65">
        <v>0.13821</v>
      </c>
      <c r="AK118" s="65">
        <v>0.1195</v>
      </c>
      <c r="AL118" s="65">
        <v>9.7769999999999996E-2</v>
      </c>
      <c r="AM118" s="65">
        <v>0.16156000000000001</v>
      </c>
    </row>
    <row r="119" spans="1:39" x14ac:dyDescent="0.45">
      <c r="A119" s="3" t="s">
        <v>219</v>
      </c>
      <c r="B119" s="3" t="s">
        <v>61</v>
      </c>
      <c r="C119" s="3" t="s">
        <v>734</v>
      </c>
      <c r="D119" s="66">
        <v>0.99258788345570959</v>
      </c>
      <c r="E119" s="69">
        <v>4541.8369353865482</v>
      </c>
      <c r="F119" s="71">
        <v>5.1920000000000001E-2</v>
      </c>
      <c r="G119" s="71">
        <v>5.7459999999999997E-2</v>
      </c>
      <c r="H119" s="71">
        <v>6.053E-2</v>
      </c>
      <c r="I119" s="71">
        <v>6.6750000000000004E-2</v>
      </c>
      <c r="J119" s="71">
        <v>7.6450000000000004E-2</v>
      </c>
      <c r="K119" s="71">
        <v>8.2220000000000001E-2</v>
      </c>
      <c r="L119" s="71">
        <v>8.3860000000000004E-2</v>
      </c>
      <c r="M119" s="71">
        <v>8.9459999999999998E-2</v>
      </c>
      <c r="N119" s="71">
        <v>0.11047</v>
      </c>
      <c r="O119" s="71">
        <v>0.1128</v>
      </c>
      <c r="P119" s="71">
        <v>9.221E-2</v>
      </c>
      <c r="Q119" s="71">
        <v>8.4989999999999996E-2</v>
      </c>
      <c r="R119" s="71">
        <v>9.8720000000000002E-2</v>
      </c>
      <c r="S119" s="71">
        <v>0.11897000000000001</v>
      </c>
      <c r="T119" s="71">
        <v>9.4789999999999999E-2</v>
      </c>
      <c r="U119" s="71">
        <v>7.5950000000000004E-2</v>
      </c>
      <c r="V119" s="71">
        <v>7.2480000000000003E-2</v>
      </c>
      <c r="W119" s="65">
        <v>4.8331076383991214E-2</v>
      </c>
      <c r="X119" s="65">
        <v>5.4071204222685798E-2</v>
      </c>
      <c r="Y119" s="65">
        <v>5.696126858746408E-2</v>
      </c>
      <c r="Z119" s="65">
        <v>6.2041381726935949E-2</v>
      </c>
      <c r="AA119" s="65">
        <v>6.4481436069516937E-2</v>
      </c>
      <c r="AB119" s="65">
        <v>6.1831377049910541E-2</v>
      </c>
      <c r="AC119" s="65">
        <v>7.1201585734330108E-2</v>
      </c>
      <c r="AD119" s="65">
        <v>7.6561705109835856E-2</v>
      </c>
      <c r="AE119" s="65">
        <v>9.422209842540144E-2</v>
      </c>
      <c r="AF119" s="65">
        <v>9.7492171253368579E-2</v>
      </c>
      <c r="AG119" s="65">
        <v>8.4171874596328161E-2</v>
      </c>
      <c r="AH119" s="65">
        <v>7.9911779719526954E-2</v>
      </c>
      <c r="AI119" s="65">
        <v>9.0462014684375022E-2</v>
      </c>
      <c r="AJ119" s="65">
        <v>0.11279251200807716</v>
      </c>
      <c r="AK119" s="65">
        <v>9.7792177934833455E-2</v>
      </c>
      <c r="AL119" s="65">
        <v>7.9101761679571794E-2</v>
      </c>
      <c r="AM119" s="65">
        <v>0.11561257481384697</v>
      </c>
    </row>
    <row r="120" spans="1:39" x14ac:dyDescent="0.45">
      <c r="A120" s="2" t="s">
        <v>217</v>
      </c>
      <c r="B120" s="2" t="s">
        <v>62</v>
      </c>
      <c r="C120" s="2" t="s">
        <v>735</v>
      </c>
      <c r="D120" s="4">
        <v>0.93163053917239624</v>
      </c>
      <c r="E120" s="11">
        <v>4262.9111874868859</v>
      </c>
      <c r="F120" s="72">
        <v>2.8453210052837026</v>
      </c>
      <c r="G120" s="72">
        <v>2.7212908872930739</v>
      </c>
      <c r="H120" s="72">
        <v>2.5933303885195795</v>
      </c>
      <c r="I120" s="72">
        <v>2.8138168072154377</v>
      </c>
      <c r="J120" s="72">
        <v>3.880565662418066</v>
      </c>
      <c r="K120" s="72">
        <v>4.623952137885186</v>
      </c>
      <c r="L120" s="72">
        <v>5.0321597021350257</v>
      </c>
      <c r="M120" s="72">
        <v>5.2816918312437275</v>
      </c>
      <c r="N120" s="72">
        <v>5.7875077661853345</v>
      </c>
      <c r="O120" s="72">
        <v>5.8524397411424749</v>
      </c>
      <c r="P120" s="72">
        <v>5.0048484188614335</v>
      </c>
      <c r="Q120" s="72">
        <v>3.987340658445409</v>
      </c>
      <c r="R120" s="72">
        <v>3.4131759099377219</v>
      </c>
      <c r="S120" s="72">
        <v>4.0610176264438893</v>
      </c>
      <c r="T120" s="72">
        <v>3.2973159711381177</v>
      </c>
      <c r="U120" s="72">
        <v>2.6622652601407668</v>
      </c>
      <c r="V120" s="72">
        <v>3.3516402257110576</v>
      </c>
      <c r="W120" s="8">
        <v>2.7164409980274642</v>
      </c>
      <c r="X120" s="8">
        <v>2.5846539281961212</v>
      </c>
      <c r="Y120" s="8">
        <v>2.4690385859044017</v>
      </c>
      <c r="Z120" s="8">
        <v>2.6919866998826452</v>
      </c>
      <c r="AA120" s="8">
        <v>3.8250947276201082</v>
      </c>
      <c r="AB120" s="8">
        <v>4.5009897963934273</v>
      </c>
      <c r="AC120" s="8">
        <v>4.8234002488808443</v>
      </c>
      <c r="AD120" s="8">
        <v>5.0455818318401517</v>
      </c>
      <c r="AE120" s="8">
        <v>5.5626812774223238</v>
      </c>
      <c r="AF120" s="8">
        <v>5.6707046142973168</v>
      </c>
      <c r="AG120" s="8">
        <v>4.6999970138890559</v>
      </c>
      <c r="AH120" s="8">
        <v>3.7807153962659847</v>
      </c>
      <c r="AI120" s="8">
        <v>3.3549458413418236</v>
      </c>
      <c r="AJ120" s="8">
        <v>4.1935076959046453</v>
      </c>
      <c r="AK120" s="8">
        <v>3.7834353709658322</v>
      </c>
      <c r="AL120" s="8">
        <v>3.4425323457641026</v>
      </c>
      <c r="AM120" s="8">
        <v>6.0180736274037576</v>
      </c>
    </row>
    <row r="121" spans="1:39" x14ac:dyDescent="0.45">
      <c r="A121" s="3" t="s">
        <v>219</v>
      </c>
      <c r="B121" s="3" t="s">
        <v>62</v>
      </c>
      <c r="C121" s="3" t="s">
        <v>736</v>
      </c>
      <c r="D121" s="66">
        <v>0.89111720930071836</v>
      </c>
      <c r="E121" s="69">
        <v>4077.5321988314231</v>
      </c>
      <c r="F121" s="71">
        <v>0.22205</v>
      </c>
      <c r="G121" s="71">
        <v>0.17738999999999999</v>
      </c>
      <c r="H121" s="71">
        <v>0.14266000000000001</v>
      </c>
      <c r="I121" s="71">
        <v>0.13350999999999999</v>
      </c>
      <c r="J121" s="71">
        <v>0.20766000000000001</v>
      </c>
      <c r="K121" s="71">
        <v>0.32506000000000002</v>
      </c>
      <c r="L121" s="71">
        <v>0.38094</v>
      </c>
      <c r="M121" s="71">
        <v>0.40372000000000002</v>
      </c>
      <c r="N121" s="71">
        <v>0.41778999999999999</v>
      </c>
      <c r="O121" s="71">
        <v>0.39067000000000002</v>
      </c>
      <c r="P121" s="71">
        <v>0.32532</v>
      </c>
      <c r="Q121" s="71">
        <v>0.24990000000000001</v>
      </c>
      <c r="R121" s="71">
        <v>0.19500999999999999</v>
      </c>
      <c r="S121" s="71">
        <v>0.22205</v>
      </c>
      <c r="T121" s="71">
        <v>0.17796000000000001</v>
      </c>
      <c r="U121" s="71">
        <v>0.13336000000000001</v>
      </c>
      <c r="V121" s="71">
        <v>0.17907999999999999</v>
      </c>
      <c r="W121" s="65">
        <v>0.21262</v>
      </c>
      <c r="X121" s="65">
        <v>0.17258999999999999</v>
      </c>
      <c r="Y121" s="65">
        <v>0.13936000000000001</v>
      </c>
      <c r="Z121" s="65">
        <v>0.13127</v>
      </c>
      <c r="AA121" s="65">
        <v>0.20433999999999999</v>
      </c>
      <c r="AB121" s="65">
        <v>0.31829000000000002</v>
      </c>
      <c r="AC121" s="65">
        <v>0.39146999999999998</v>
      </c>
      <c r="AD121" s="65">
        <v>0.41965000000000002</v>
      </c>
      <c r="AE121" s="65">
        <v>0.43808000000000002</v>
      </c>
      <c r="AF121" s="65">
        <v>0.41553000000000001</v>
      </c>
      <c r="AG121" s="65">
        <v>0.32473000000000002</v>
      </c>
      <c r="AH121" s="65">
        <v>0.2429</v>
      </c>
      <c r="AI121" s="65">
        <v>0.19461000000000001</v>
      </c>
      <c r="AJ121" s="65">
        <v>0.23136000000000001</v>
      </c>
      <c r="AK121" s="65">
        <v>0.20355999999999999</v>
      </c>
      <c r="AL121" s="65">
        <v>0.18021999999999999</v>
      </c>
      <c r="AM121" s="65">
        <v>0.34813</v>
      </c>
    </row>
    <row r="122" spans="1:39" x14ac:dyDescent="0.45">
      <c r="A122" s="3" t="s">
        <v>219</v>
      </c>
      <c r="B122" s="3" t="s">
        <v>62</v>
      </c>
      <c r="C122" s="3" t="s">
        <v>737</v>
      </c>
      <c r="D122" s="66">
        <v>0.92274937526815759</v>
      </c>
      <c r="E122" s="69">
        <v>4222.2731755568393</v>
      </c>
      <c r="F122" s="71">
        <v>0.23497000000000001</v>
      </c>
      <c r="G122" s="71">
        <v>0.20780000000000001</v>
      </c>
      <c r="H122" s="71">
        <v>0.19273999999999999</v>
      </c>
      <c r="I122" s="71">
        <v>0.20044999999999999</v>
      </c>
      <c r="J122" s="71">
        <v>0.29858000000000001</v>
      </c>
      <c r="K122" s="71">
        <v>0.41932000000000003</v>
      </c>
      <c r="L122" s="71">
        <v>0.45942</v>
      </c>
      <c r="M122" s="71">
        <v>0.44675999999999999</v>
      </c>
      <c r="N122" s="71">
        <v>0.48308000000000001</v>
      </c>
      <c r="O122" s="71">
        <v>0.48502000000000001</v>
      </c>
      <c r="P122" s="71">
        <v>0.40337000000000001</v>
      </c>
      <c r="Q122" s="71">
        <v>0.32311000000000001</v>
      </c>
      <c r="R122" s="71">
        <v>0.27893000000000001</v>
      </c>
      <c r="S122" s="71">
        <v>0.33656000000000003</v>
      </c>
      <c r="T122" s="71">
        <v>0.27550999999999998</v>
      </c>
      <c r="U122" s="71">
        <v>0.20992</v>
      </c>
      <c r="V122" s="71">
        <v>0.25068000000000001</v>
      </c>
      <c r="W122" s="65">
        <v>0.22281000000000001</v>
      </c>
      <c r="X122" s="65">
        <v>0.20044999999999999</v>
      </c>
      <c r="Y122" s="65">
        <v>0.18604999999999999</v>
      </c>
      <c r="Z122" s="65">
        <v>0.19167000000000001</v>
      </c>
      <c r="AA122" s="65">
        <v>0.30436999999999997</v>
      </c>
      <c r="AB122" s="65">
        <v>0.40228999999999998</v>
      </c>
      <c r="AC122" s="65">
        <v>0.42792999999999998</v>
      </c>
      <c r="AD122" s="65">
        <v>0.42698999999999998</v>
      </c>
      <c r="AE122" s="65">
        <v>0.4592</v>
      </c>
      <c r="AF122" s="65">
        <v>0.46264</v>
      </c>
      <c r="AG122" s="65">
        <v>0.36947999999999998</v>
      </c>
      <c r="AH122" s="65">
        <v>0.29479</v>
      </c>
      <c r="AI122" s="65">
        <v>0.26617000000000002</v>
      </c>
      <c r="AJ122" s="65">
        <v>0.33662999999999998</v>
      </c>
      <c r="AK122" s="65">
        <v>0.30016999999999999</v>
      </c>
      <c r="AL122" s="65">
        <v>0.26621</v>
      </c>
      <c r="AM122" s="65">
        <v>0.48555999999999999</v>
      </c>
    </row>
    <row r="123" spans="1:39" x14ac:dyDescent="0.45">
      <c r="A123" s="3" t="s">
        <v>219</v>
      </c>
      <c r="B123" s="3" t="s">
        <v>62</v>
      </c>
      <c r="C123" s="3" t="s">
        <v>738</v>
      </c>
      <c r="D123" s="66">
        <v>0.9024472757512334</v>
      </c>
      <c r="E123" s="69">
        <v>4129.3757838106967</v>
      </c>
      <c r="F123" s="71">
        <v>0.29875045292414854</v>
      </c>
      <c r="G123" s="71">
        <v>0.27428038930090815</v>
      </c>
      <c r="H123" s="71">
        <v>0.24684033889113779</v>
      </c>
      <c r="I123" s="71">
        <v>0.25213034935498407</v>
      </c>
      <c r="J123" s="71">
        <v>0.36163051624187526</v>
      </c>
      <c r="K123" s="71">
        <v>0.47915077890733004</v>
      </c>
      <c r="L123" s="71">
        <v>0.55758092631771905</v>
      </c>
      <c r="M123" s="71">
        <v>0.59484094808557442</v>
      </c>
      <c r="N123" s="71">
        <v>0.61446093907291843</v>
      </c>
      <c r="O123" s="71">
        <v>0.576790841919543</v>
      </c>
      <c r="P123" s="71">
        <v>0.52210074873784629</v>
      </c>
      <c r="Q123" s="71">
        <v>0.40485059231480142</v>
      </c>
      <c r="R123" s="71">
        <v>0.31586044879971281</v>
      </c>
      <c r="S123" s="71">
        <v>0.34663050341029739</v>
      </c>
      <c r="T123" s="71">
        <v>0.28318043291299733</v>
      </c>
      <c r="U123" s="71">
        <v>0.21634032911469753</v>
      </c>
      <c r="V123" s="71">
        <v>0.3146204636935086</v>
      </c>
      <c r="W123" s="65">
        <v>0.28614038160664212</v>
      </c>
      <c r="X123" s="65">
        <v>0.26028033539699841</v>
      </c>
      <c r="Y123" s="65">
        <v>0.23305029748315129</v>
      </c>
      <c r="Z123" s="65">
        <v>0.24386030180245033</v>
      </c>
      <c r="AA123" s="65">
        <v>0.38527048273308784</v>
      </c>
      <c r="AB123" s="65">
        <v>0.50996071995173353</v>
      </c>
      <c r="AC123" s="65">
        <v>0.5886408769548257</v>
      </c>
      <c r="AD123" s="65">
        <v>0.63035091054937364</v>
      </c>
      <c r="AE123" s="65">
        <v>0.66524092624968301</v>
      </c>
      <c r="AF123" s="65">
        <v>0.6413008652995742</v>
      </c>
      <c r="AG123" s="65">
        <v>0.53415071700364058</v>
      </c>
      <c r="AH123" s="65">
        <v>0.41500053902109596</v>
      </c>
      <c r="AI123" s="65">
        <v>0.32983043686624575</v>
      </c>
      <c r="AJ123" s="65">
        <v>0.382320514065146</v>
      </c>
      <c r="AK123" s="65">
        <v>0.34455046716989929</v>
      </c>
      <c r="AL123" s="65">
        <v>0.29888040354593881</v>
      </c>
      <c r="AM123" s="65">
        <v>0.60686082430051347</v>
      </c>
    </row>
    <row r="124" spans="1:39" x14ac:dyDescent="0.45">
      <c r="A124" s="3" t="s">
        <v>219</v>
      </c>
      <c r="B124" s="3" t="s">
        <v>62</v>
      </c>
      <c r="C124" s="3" t="s">
        <v>739</v>
      </c>
      <c r="D124" s="66">
        <v>0.89342897731871829</v>
      </c>
      <c r="E124" s="69">
        <v>4088.1102781584068</v>
      </c>
      <c r="F124" s="71">
        <v>0.23036999999999999</v>
      </c>
      <c r="G124" s="71">
        <v>0.19374</v>
      </c>
      <c r="H124" s="71">
        <v>0.17754</v>
      </c>
      <c r="I124" s="71">
        <v>0.20521</v>
      </c>
      <c r="J124" s="71">
        <v>0.40895999999999999</v>
      </c>
      <c r="K124" s="71">
        <v>0.56508000000000003</v>
      </c>
      <c r="L124" s="71">
        <v>0.57889999999999997</v>
      </c>
      <c r="M124" s="71">
        <v>0.55369999999999997</v>
      </c>
      <c r="N124" s="71">
        <v>0.53795000000000004</v>
      </c>
      <c r="O124" s="71">
        <v>0.50253000000000003</v>
      </c>
      <c r="P124" s="71">
        <v>0.43020999999999998</v>
      </c>
      <c r="Q124" s="71">
        <v>0.34379999999999999</v>
      </c>
      <c r="R124" s="71">
        <v>0.28553000000000001</v>
      </c>
      <c r="S124" s="71">
        <v>0.32632</v>
      </c>
      <c r="T124" s="71">
        <v>0.26390000000000002</v>
      </c>
      <c r="U124" s="71">
        <v>0.20065</v>
      </c>
      <c r="V124" s="71">
        <v>0.28260999999999997</v>
      </c>
      <c r="W124" s="65">
        <v>0.22037000000000001</v>
      </c>
      <c r="X124" s="65">
        <v>0.18648000000000001</v>
      </c>
      <c r="Y124" s="65">
        <v>0.1658</v>
      </c>
      <c r="Z124" s="65">
        <v>0.20277000000000001</v>
      </c>
      <c r="AA124" s="65">
        <v>0.42094999999999999</v>
      </c>
      <c r="AB124" s="65">
        <v>0.54312000000000005</v>
      </c>
      <c r="AC124" s="65">
        <v>0.53076000000000001</v>
      </c>
      <c r="AD124" s="65">
        <v>0.49745</v>
      </c>
      <c r="AE124" s="65">
        <v>0.50388999999999995</v>
      </c>
      <c r="AF124" s="65">
        <v>0.49339</v>
      </c>
      <c r="AG124" s="65">
        <v>0.41321999999999998</v>
      </c>
      <c r="AH124" s="65">
        <v>0.33623999999999998</v>
      </c>
      <c r="AI124" s="65">
        <v>0.28549999999999998</v>
      </c>
      <c r="AJ124" s="65">
        <v>0.33914</v>
      </c>
      <c r="AK124" s="65">
        <v>0.30162</v>
      </c>
      <c r="AL124" s="65">
        <v>0.27077000000000001</v>
      </c>
      <c r="AM124" s="65">
        <v>0.55622000000000005</v>
      </c>
    </row>
    <row r="125" spans="1:39" x14ac:dyDescent="0.45">
      <c r="A125" s="3" t="s">
        <v>219</v>
      </c>
      <c r="B125" s="3" t="s">
        <v>62</v>
      </c>
      <c r="C125" s="3" t="s">
        <v>740</v>
      </c>
      <c r="D125" s="66">
        <v>0.92688783275454356</v>
      </c>
      <c r="E125" s="69">
        <v>4241.2097346066594</v>
      </c>
      <c r="F125" s="71">
        <v>0.38646999999999998</v>
      </c>
      <c r="G125" s="71">
        <v>0.3569</v>
      </c>
      <c r="H125" s="71">
        <v>0.33733000000000002</v>
      </c>
      <c r="I125" s="71">
        <v>0.38528000000000001</v>
      </c>
      <c r="J125" s="71">
        <v>0.59231999999999996</v>
      </c>
      <c r="K125" s="71">
        <v>0.72499999999999998</v>
      </c>
      <c r="L125" s="71">
        <v>0.75526000000000004</v>
      </c>
      <c r="M125" s="71">
        <v>0.76224000000000003</v>
      </c>
      <c r="N125" s="71">
        <v>0.80432999999999999</v>
      </c>
      <c r="O125" s="71">
        <v>0.79686999999999997</v>
      </c>
      <c r="P125" s="71">
        <v>0.68325999999999998</v>
      </c>
      <c r="Q125" s="71">
        <v>0.55862000000000001</v>
      </c>
      <c r="R125" s="71">
        <v>0.48880000000000001</v>
      </c>
      <c r="S125" s="71">
        <v>0.57149000000000005</v>
      </c>
      <c r="T125" s="71">
        <v>0.45400000000000001</v>
      </c>
      <c r="U125" s="71">
        <v>0.36276999999999998</v>
      </c>
      <c r="V125" s="71">
        <v>0.47765000000000002</v>
      </c>
      <c r="W125" s="65">
        <v>0.37057000000000001</v>
      </c>
      <c r="X125" s="65">
        <v>0.33487</v>
      </c>
      <c r="Y125" s="65">
        <v>0.32090999999999997</v>
      </c>
      <c r="Z125" s="65">
        <v>0.37104999999999999</v>
      </c>
      <c r="AA125" s="65">
        <v>0.60482000000000002</v>
      </c>
      <c r="AB125" s="65">
        <v>0.73382000000000003</v>
      </c>
      <c r="AC125" s="65">
        <v>0.71879999999999999</v>
      </c>
      <c r="AD125" s="65">
        <v>0.69984999999999997</v>
      </c>
      <c r="AE125" s="65">
        <v>0.74660000000000004</v>
      </c>
      <c r="AF125" s="65">
        <v>0.75802999999999998</v>
      </c>
      <c r="AG125" s="65">
        <v>0.63549</v>
      </c>
      <c r="AH125" s="65">
        <v>0.52471000000000001</v>
      </c>
      <c r="AI125" s="65">
        <v>0.46621000000000001</v>
      </c>
      <c r="AJ125" s="65">
        <v>0.57169999999999999</v>
      </c>
      <c r="AK125" s="65">
        <v>0.51995000000000002</v>
      </c>
      <c r="AL125" s="65">
        <v>0.48520000000000002</v>
      </c>
      <c r="AM125" s="65">
        <v>0.89215999999999995</v>
      </c>
    </row>
    <row r="126" spans="1:39" x14ac:dyDescent="0.45">
      <c r="A126" s="3" t="s">
        <v>219</v>
      </c>
      <c r="B126" s="3" t="s">
        <v>62</v>
      </c>
      <c r="C126" s="3" t="s">
        <v>741</v>
      </c>
      <c r="D126" s="66">
        <v>0.95771172344831679</v>
      </c>
      <c r="E126" s="69">
        <v>4382.252243364569</v>
      </c>
      <c r="F126" s="71">
        <v>0.27775</v>
      </c>
      <c r="G126" s="71">
        <v>0.27559</v>
      </c>
      <c r="H126" s="71">
        <v>0.26706999999999997</v>
      </c>
      <c r="I126" s="71">
        <v>0.29185</v>
      </c>
      <c r="J126" s="71">
        <v>0.38342999999999999</v>
      </c>
      <c r="K126" s="71">
        <v>0.43978</v>
      </c>
      <c r="L126" s="71">
        <v>0.46066000000000001</v>
      </c>
      <c r="M126" s="71">
        <v>0.49086000000000002</v>
      </c>
      <c r="N126" s="71">
        <v>0.57059000000000004</v>
      </c>
      <c r="O126" s="71">
        <v>0.60145999999999999</v>
      </c>
      <c r="P126" s="71">
        <v>0.50512000000000001</v>
      </c>
      <c r="Q126" s="71">
        <v>0.41011999999999998</v>
      </c>
      <c r="R126" s="71">
        <v>0.36493999999999999</v>
      </c>
      <c r="S126" s="71">
        <v>0.44566</v>
      </c>
      <c r="T126" s="71">
        <v>0.36320999999999998</v>
      </c>
      <c r="U126" s="71">
        <v>0.30393999999999999</v>
      </c>
      <c r="V126" s="71">
        <v>0.35881999999999997</v>
      </c>
      <c r="W126" s="65">
        <v>0.26425999999999999</v>
      </c>
      <c r="X126" s="65">
        <v>0.26117000000000001</v>
      </c>
      <c r="Y126" s="65">
        <v>0.25424999999999998</v>
      </c>
      <c r="Z126" s="65">
        <v>0.27600999999999998</v>
      </c>
      <c r="AA126" s="65">
        <v>0.35796</v>
      </c>
      <c r="AB126" s="65">
        <v>0.40783000000000003</v>
      </c>
      <c r="AC126" s="65">
        <v>0.42596000000000001</v>
      </c>
      <c r="AD126" s="65">
        <v>0.45615</v>
      </c>
      <c r="AE126" s="65">
        <v>0.52039000000000002</v>
      </c>
      <c r="AF126" s="65">
        <v>0.54474</v>
      </c>
      <c r="AG126" s="65">
        <v>0.46122000000000002</v>
      </c>
      <c r="AH126" s="65">
        <v>0.36997999999999998</v>
      </c>
      <c r="AI126" s="65">
        <v>0.33615</v>
      </c>
      <c r="AJ126" s="65">
        <v>0.43086000000000002</v>
      </c>
      <c r="AK126" s="65">
        <v>0.40447</v>
      </c>
      <c r="AL126" s="65">
        <v>0.39483000000000001</v>
      </c>
      <c r="AM126" s="65">
        <v>0.62805999999999995</v>
      </c>
    </row>
    <row r="127" spans="1:39" x14ac:dyDescent="0.45">
      <c r="A127" s="3" t="s">
        <v>219</v>
      </c>
      <c r="B127" s="3" t="s">
        <v>62</v>
      </c>
      <c r="C127" s="3" t="s">
        <v>742</v>
      </c>
      <c r="D127" s="66">
        <v>0.91464089851309915</v>
      </c>
      <c r="E127" s="69">
        <v>4185.1707891287151</v>
      </c>
      <c r="F127" s="71">
        <v>0.3357</v>
      </c>
      <c r="G127" s="71">
        <v>0.31434000000000001</v>
      </c>
      <c r="H127" s="71">
        <v>0.30014000000000002</v>
      </c>
      <c r="I127" s="71">
        <v>0.31363000000000002</v>
      </c>
      <c r="J127" s="71">
        <v>0.40132000000000001</v>
      </c>
      <c r="K127" s="71">
        <v>0.49625000000000002</v>
      </c>
      <c r="L127" s="71">
        <v>0.55574000000000001</v>
      </c>
      <c r="M127" s="71">
        <v>0.58499000000000001</v>
      </c>
      <c r="N127" s="71">
        <v>0.65620000000000001</v>
      </c>
      <c r="O127" s="71">
        <v>0.68147000000000002</v>
      </c>
      <c r="P127" s="71">
        <v>0.55413999999999997</v>
      </c>
      <c r="Q127" s="71">
        <v>0.42225000000000001</v>
      </c>
      <c r="R127" s="71">
        <v>0.35942000000000002</v>
      </c>
      <c r="S127" s="71">
        <v>0.44318999999999997</v>
      </c>
      <c r="T127" s="71">
        <v>0.35192000000000001</v>
      </c>
      <c r="U127" s="71">
        <v>0.29117999999999999</v>
      </c>
      <c r="V127" s="71">
        <v>0.32011000000000001</v>
      </c>
      <c r="W127" s="65">
        <v>0.32274000000000003</v>
      </c>
      <c r="X127" s="65">
        <v>0.29951</v>
      </c>
      <c r="Y127" s="65">
        <v>0.28670000000000001</v>
      </c>
      <c r="Z127" s="65">
        <v>0.30282999999999999</v>
      </c>
      <c r="AA127" s="65">
        <v>0.38181999999999999</v>
      </c>
      <c r="AB127" s="65">
        <v>0.47543000000000002</v>
      </c>
      <c r="AC127" s="65">
        <v>0.53127000000000002</v>
      </c>
      <c r="AD127" s="65">
        <v>0.55423999999999995</v>
      </c>
      <c r="AE127" s="65">
        <v>0.61907999999999996</v>
      </c>
      <c r="AF127" s="65">
        <v>0.63629000000000002</v>
      </c>
      <c r="AG127" s="65">
        <v>0.49415999999999999</v>
      </c>
      <c r="AH127" s="65">
        <v>0.37991000000000003</v>
      </c>
      <c r="AI127" s="65">
        <v>0.34551999999999999</v>
      </c>
      <c r="AJ127" s="65">
        <v>0.43928</v>
      </c>
      <c r="AK127" s="65">
        <v>0.39607999999999999</v>
      </c>
      <c r="AL127" s="65">
        <v>0.36725999999999998</v>
      </c>
      <c r="AM127" s="65">
        <v>0.5605</v>
      </c>
    </row>
    <row r="128" spans="1:39" x14ac:dyDescent="0.45">
      <c r="A128" s="3" t="s">
        <v>219</v>
      </c>
      <c r="B128" s="3" t="s">
        <v>62</v>
      </c>
      <c r="C128" s="3" t="s">
        <v>743</v>
      </c>
      <c r="D128" s="66">
        <v>1.0074219795676873</v>
      </c>
      <c r="E128" s="69">
        <v>4609.7140944244875</v>
      </c>
      <c r="F128" s="71">
        <v>6.8224775510428978E-2</v>
      </c>
      <c r="G128" s="71">
        <v>8.0135651676818756E-2</v>
      </c>
      <c r="H128" s="71">
        <v>8.5065815763446365E-2</v>
      </c>
      <c r="I128" s="71">
        <v>9.8246940442835551E-2</v>
      </c>
      <c r="J128" s="71">
        <v>0.10712660470715937</v>
      </c>
      <c r="K128" s="71">
        <v>0.1001461180398866</v>
      </c>
      <c r="L128" s="71">
        <v>0.10469736298794145</v>
      </c>
      <c r="M128" s="71">
        <v>0.11979858245242839</v>
      </c>
      <c r="N128" s="71">
        <v>0.14829213611531247</v>
      </c>
      <c r="O128" s="71">
        <v>0.16217150328255905</v>
      </c>
      <c r="P128" s="71">
        <v>0.13901431855561891</v>
      </c>
      <c r="Q128" s="71">
        <v>0.1215062043120952</v>
      </c>
      <c r="R128" s="71">
        <v>0.11924972689880131</v>
      </c>
      <c r="S128" s="71">
        <v>0.15369615477754911</v>
      </c>
      <c r="T128" s="71">
        <v>0.1251324095746586</v>
      </c>
      <c r="U128" s="71">
        <v>0.10503864603737406</v>
      </c>
      <c r="V128" s="71">
        <v>0.11316704886508586</v>
      </c>
      <c r="W128" s="65">
        <v>6.5374044531758255E-2</v>
      </c>
      <c r="X128" s="65">
        <v>7.5664834072190712E-2</v>
      </c>
      <c r="Y128" s="65">
        <v>8.1814203963742047E-2</v>
      </c>
      <c r="Z128" s="65">
        <v>8.9686840645690741E-2</v>
      </c>
      <c r="AA128" s="65">
        <v>9.5886083647407958E-2</v>
      </c>
      <c r="AB128" s="65">
        <v>8.760621503971229E-2</v>
      </c>
      <c r="AC128" s="65">
        <v>9.1975291275667781E-2</v>
      </c>
      <c r="AD128" s="65">
        <v>0.10649932954963609</v>
      </c>
      <c r="AE128" s="65">
        <v>0.13241874451107274</v>
      </c>
      <c r="AF128" s="65">
        <v>0.14551104700574657</v>
      </c>
      <c r="AG128" s="65">
        <v>0.12641110310939219</v>
      </c>
      <c r="AH128" s="65">
        <v>0.11194156172753823</v>
      </c>
      <c r="AI128" s="65">
        <v>0.11673798401407061</v>
      </c>
      <c r="AJ128" s="65">
        <v>0.15618442957712447</v>
      </c>
      <c r="AK128" s="65">
        <v>0.13638020533031905</v>
      </c>
      <c r="AL128" s="65">
        <v>0.11653282365688529</v>
      </c>
      <c r="AM128" s="65">
        <v>0.19721525834204495</v>
      </c>
    </row>
    <row r="129" spans="1:39" x14ac:dyDescent="0.45">
      <c r="A129" s="3" t="s">
        <v>219</v>
      </c>
      <c r="B129" s="3" t="s">
        <v>62</v>
      </c>
      <c r="C129" s="3" t="s">
        <v>744</v>
      </c>
      <c r="D129" s="66">
        <v>0.97270952129841182</v>
      </c>
      <c r="E129" s="69">
        <v>4450.8784611135407</v>
      </c>
      <c r="F129" s="71">
        <v>0.27179038265633693</v>
      </c>
      <c r="G129" s="71">
        <v>0.31029046222184176</v>
      </c>
      <c r="H129" s="71">
        <v>0.32714050069673323</v>
      </c>
      <c r="I129" s="71">
        <v>0.36391053313168492</v>
      </c>
      <c r="J129" s="71">
        <v>0.42844053227563056</v>
      </c>
      <c r="K129" s="71">
        <v>0.36666046868980867</v>
      </c>
      <c r="L129" s="71">
        <v>0.3969105363181098</v>
      </c>
      <c r="M129" s="71">
        <v>0.45819063329005505</v>
      </c>
      <c r="N129" s="71">
        <v>0.56621081463092171</v>
      </c>
      <c r="O129" s="71">
        <v>0.61663091478929166</v>
      </c>
      <c r="P129" s="71">
        <v>0.51983075128289269</v>
      </c>
      <c r="Q129" s="71">
        <v>0.4095005873484665</v>
      </c>
      <c r="R129" s="71">
        <v>0.37331052889897132</v>
      </c>
      <c r="S129" s="71">
        <v>0.47450065507188482</v>
      </c>
      <c r="T129" s="71">
        <v>0.40640057569661431</v>
      </c>
      <c r="U129" s="71">
        <v>0.34918051615327184</v>
      </c>
      <c r="V129" s="71">
        <v>0.39362060684748446</v>
      </c>
      <c r="W129" s="65">
        <v>0.25624999999999998</v>
      </c>
      <c r="X129" s="65">
        <v>0.29436000000000001</v>
      </c>
      <c r="Y129" s="65">
        <v>0.31014999999999998</v>
      </c>
      <c r="Z129" s="65">
        <v>0.34226000000000001</v>
      </c>
      <c r="AA129" s="65">
        <v>0.38573000000000002</v>
      </c>
      <c r="AB129" s="65">
        <v>0.32967000000000002</v>
      </c>
      <c r="AC129" s="65">
        <v>0.36802000000000001</v>
      </c>
      <c r="AD129" s="65">
        <v>0.43115999999999999</v>
      </c>
      <c r="AE129" s="65">
        <v>0.53454000000000002</v>
      </c>
      <c r="AF129" s="65">
        <v>0.57652999999999999</v>
      </c>
      <c r="AG129" s="65">
        <v>0.47574</v>
      </c>
      <c r="AH129" s="65">
        <v>0.39752999999999999</v>
      </c>
      <c r="AI129" s="65">
        <v>0.38893</v>
      </c>
      <c r="AJ129" s="65">
        <v>0.52232999999999996</v>
      </c>
      <c r="AK129" s="65">
        <v>0.47449000000000002</v>
      </c>
      <c r="AL129" s="65">
        <v>0.41499000000000003</v>
      </c>
      <c r="AM129" s="65">
        <v>0.61706000000000005</v>
      </c>
    </row>
    <row r="130" spans="1:39" x14ac:dyDescent="0.45">
      <c r="A130" s="3" t="s">
        <v>219</v>
      </c>
      <c r="B130" s="3" t="s">
        <v>62</v>
      </c>
      <c r="C130" s="3" t="s">
        <v>745</v>
      </c>
      <c r="D130" s="66">
        <v>0.95540423783067929</v>
      </c>
      <c r="E130" s="69">
        <v>4371.6937592436743</v>
      </c>
      <c r="F130" s="71">
        <v>0.13516</v>
      </c>
      <c r="G130" s="71">
        <v>0.14226</v>
      </c>
      <c r="H130" s="71">
        <v>0.14227999999999999</v>
      </c>
      <c r="I130" s="71">
        <v>0.15290000000000001</v>
      </c>
      <c r="J130" s="71">
        <v>0.18032999999999999</v>
      </c>
      <c r="K130" s="71">
        <v>0.19042000000000001</v>
      </c>
      <c r="L130" s="71">
        <v>0.20715</v>
      </c>
      <c r="M130" s="71">
        <v>0.22541</v>
      </c>
      <c r="N130" s="71">
        <v>0.26421</v>
      </c>
      <c r="O130" s="71">
        <v>0.27834999999999999</v>
      </c>
      <c r="P130" s="71">
        <v>0.24729000000000001</v>
      </c>
      <c r="Q130" s="71">
        <v>0.19707</v>
      </c>
      <c r="R130" s="71">
        <v>0.17373</v>
      </c>
      <c r="S130" s="71">
        <v>0.20752000000000001</v>
      </c>
      <c r="T130" s="71">
        <v>0.17230000000000001</v>
      </c>
      <c r="U130" s="71">
        <v>0.13927999999999999</v>
      </c>
      <c r="V130" s="71">
        <v>0.17185</v>
      </c>
      <c r="W130" s="65">
        <v>0.12941</v>
      </c>
      <c r="X130" s="65">
        <v>0.13294</v>
      </c>
      <c r="Y130" s="65">
        <v>0.13757</v>
      </c>
      <c r="Z130" s="65">
        <v>0.14949000000000001</v>
      </c>
      <c r="AA130" s="65">
        <v>0.17904999999999999</v>
      </c>
      <c r="AB130" s="65">
        <v>0.17954000000000001</v>
      </c>
      <c r="AC130" s="65">
        <v>0.19026999999999999</v>
      </c>
      <c r="AD130" s="65">
        <v>0.20787</v>
      </c>
      <c r="AE130" s="65">
        <v>0.24768000000000001</v>
      </c>
      <c r="AF130" s="65">
        <v>0.26117000000000001</v>
      </c>
      <c r="AG130" s="65">
        <v>0.22803000000000001</v>
      </c>
      <c r="AH130" s="65">
        <v>0.18421000000000001</v>
      </c>
      <c r="AI130" s="65">
        <v>0.17208000000000001</v>
      </c>
      <c r="AJ130" s="65">
        <v>0.22245000000000001</v>
      </c>
      <c r="AK130" s="65">
        <v>0.19842000000000001</v>
      </c>
      <c r="AL130" s="65">
        <v>0.18037</v>
      </c>
      <c r="AM130" s="65">
        <v>0.28699000000000002</v>
      </c>
    </row>
    <row r="131" spans="1:39" x14ac:dyDescent="0.45">
      <c r="A131" s="3" t="s">
        <v>219</v>
      </c>
      <c r="B131" s="3" t="s">
        <v>62</v>
      </c>
      <c r="C131" s="3" t="s">
        <v>746</v>
      </c>
      <c r="D131" s="66">
        <v>0.92479377324503798</v>
      </c>
      <c r="E131" s="69">
        <v>4231.6278356295552</v>
      </c>
      <c r="F131" s="71">
        <v>0.22869999999999999</v>
      </c>
      <c r="G131" s="71">
        <v>0.22264</v>
      </c>
      <c r="H131" s="71">
        <v>0.20893</v>
      </c>
      <c r="I131" s="71">
        <v>0.22947999999999999</v>
      </c>
      <c r="J131" s="71">
        <v>0.30138999999999999</v>
      </c>
      <c r="K131" s="71">
        <v>0.32284000000000002</v>
      </c>
      <c r="L131" s="71">
        <v>0.35436000000000001</v>
      </c>
      <c r="M131" s="71">
        <v>0.39166000000000001</v>
      </c>
      <c r="N131" s="71">
        <v>0.42777999999999999</v>
      </c>
      <c r="O131" s="71">
        <v>0.44236999999999999</v>
      </c>
      <c r="P131" s="71">
        <v>0.38965</v>
      </c>
      <c r="Q131" s="71">
        <v>0.30964999999999998</v>
      </c>
      <c r="R131" s="71">
        <v>0.25209999999999999</v>
      </c>
      <c r="S131" s="71">
        <v>0.28922999999999999</v>
      </c>
      <c r="T131" s="71">
        <v>0.22758</v>
      </c>
      <c r="U131" s="71">
        <v>0.18364</v>
      </c>
      <c r="V131" s="71">
        <v>0.25796000000000002</v>
      </c>
      <c r="W131" s="65">
        <v>0.21792</v>
      </c>
      <c r="X131" s="65">
        <v>0.20910999999999999</v>
      </c>
      <c r="Y131" s="65">
        <v>0.19791</v>
      </c>
      <c r="Z131" s="65">
        <v>0.21536</v>
      </c>
      <c r="AA131" s="65">
        <v>0.2974</v>
      </c>
      <c r="AB131" s="65">
        <v>0.32036999999999999</v>
      </c>
      <c r="AC131" s="65">
        <v>0.34677999999999998</v>
      </c>
      <c r="AD131" s="65">
        <v>0.37589</v>
      </c>
      <c r="AE131" s="65">
        <v>0.41272999999999999</v>
      </c>
      <c r="AF131" s="65">
        <v>0.43064000000000002</v>
      </c>
      <c r="AG131" s="65">
        <v>0.36781000000000003</v>
      </c>
      <c r="AH131" s="65">
        <v>0.29346</v>
      </c>
      <c r="AI131" s="65">
        <v>0.24907000000000001</v>
      </c>
      <c r="AJ131" s="65">
        <v>0.30254999999999999</v>
      </c>
      <c r="AK131" s="65">
        <v>0.27178000000000002</v>
      </c>
      <c r="AL131" s="65">
        <v>0.24318999999999999</v>
      </c>
      <c r="AM131" s="65">
        <v>0.45267000000000002</v>
      </c>
    </row>
    <row r="132" spans="1:39" x14ac:dyDescent="0.45">
      <c r="A132" s="3" t="s">
        <v>219</v>
      </c>
      <c r="B132" s="3" t="s">
        <v>62</v>
      </c>
      <c r="C132" s="3" t="s">
        <v>747</v>
      </c>
      <c r="D132" s="66">
        <v>0.97479372849655621</v>
      </c>
      <c r="E132" s="69">
        <v>4460.4152783478739</v>
      </c>
      <c r="F132" s="71">
        <v>0.14999000000000001</v>
      </c>
      <c r="G132" s="71">
        <v>0.16056000000000001</v>
      </c>
      <c r="H132" s="71">
        <v>0.16020000000000001</v>
      </c>
      <c r="I132" s="71">
        <v>0.18149000000000001</v>
      </c>
      <c r="J132" s="71">
        <v>0.20619000000000001</v>
      </c>
      <c r="K132" s="71">
        <v>0.18920999999999999</v>
      </c>
      <c r="L132" s="71">
        <v>0.2132</v>
      </c>
      <c r="M132" s="71">
        <v>0.24177999999999999</v>
      </c>
      <c r="N132" s="71">
        <v>0.28752</v>
      </c>
      <c r="O132" s="71">
        <v>0.30859999999999999</v>
      </c>
      <c r="P132" s="71">
        <v>0.27677000000000002</v>
      </c>
      <c r="Q132" s="71">
        <v>0.22753000000000001</v>
      </c>
      <c r="R132" s="71">
        <v>0.19567999999999999</v>
      </c>
      <c r="S132" s="71">
        <v>0.23082</v>
      </c>
      <c r="T132" s="71">
        <v>0.18626999999999999</v>
      </c>
      <c r="U132" s="71">
        <v>0.15964</v>
      </c>
      <c r="V132" s="71">
        <v>0.22109000000000001</v>
      </c>
      <c r="W132" s="65">
        <v>0.14297000000000001</v>
      </c>
      <c r="X132" s="65">
        <v>0.15215000000000001</v>
      </c>
      <c r="Y132" s="65">
        <v>0.15071000000000001</v>
      </c>
      <c r="Z132" s="65">
        <v>0.17127999999999999</v>
      </c>
      <c r="AA132" s="65">
        <v>0.20494000000000001</v>
      </c>
      <c r="AB132" s="65">
        <v>0.18869</v>
      </c>
      <c r="AC132" s="65">
        <v>0.20482</v>
      </c>
      <c r="AD132" s="65">
        <v>0.23264000000000001</v>
      </c>
      <c r="AE132" s="65">
        <v>0.27539999999999998</v>
      </c>
      <c r="AF132" s="65">
        <v>0.29754999999999998</v>
      </c>
      <c r="AG132" s="65">
        <v>0.26267000000000001</v>
      </c>
      <c r="AH132" s="65">
        <v>0.22295000000000001</v>
      </c>
      <c r="AI132" s="65">
        <v>0.19567000000000001</v>
      </c>
      <c r="AJ132" s="65">
        <v>0.24701000000000001</v>
      </c>
      <c r="AK132" s="65">
        <v>0.22212000000000001</v>
      </c>
      <c r="AL132" s="65">
        <v>0.21562999999999999</v>
      </c>
      <c r="AM132" s="65">
        <v>0.36685000000000001</v>
      </c>
    </row>
    <row r="133" spans="1:39" x14ac:dyDescent="0.45">
      <c r="A133" s="3" t="s">
        <v>219</v>
      </c>
      <c r="B133" s="3" t="s">
        <v>62</v>
      </c>
      <c r="C133" s="3" t="s">
        <v>748</v>
      </c>
      <c r="D133" s="66">
        <v>1.1155877796246174</v>
      </c>
      <c r="E133" s="69">
        <v>5104.6540730728593</v>
      </c>
      <c r="F133" s="71">
        <v>5.3953941927874166E-3</v>
      </c>
      <c r="G133" s="71">
        <v>5.3643840935056197E-3</v>
      </c>
      <c r="H133" s="71">
        <v>5.3937331682619456E-3</v>
      </c>
      <c r="I133" s="71">
        <v>5.7289842859329461E-3</v>
      </c>
      <c r="J133" s="71">
        <v>3.1880091934013391E-3</v>
      </c>
      <c r="K133" s="71">
        <v>5.0347722481605198E-3</v>
      </c>
      <c r="L133" s="71">
        <v>7.3408765112542894E-3</v>
      </c>
      <c r="M133" s="71">
        <v>7.7416674156694024E-3</v>
      </c>
      <c r="N133" s="71">
        <v>9.0938763661804044E-3</v>
      </c>
      <c r="O133" s="71">
        <v>9.5064811510807961E-3</v>
      </c>
      <c r="P133" s="71">
        <v>8.7726002850759092E-3</v>
      </c>
      <c r="Q133" s="71">
        <v>9.4332744700463059E-3</v>
      </c>
      <c r="R133" s="71">
        <v>1.061520534023592E-2</v>
      </c>
      <c r="S133" s="71">
        <v>1.3350313184157582E-2</v>
      </c>
      <c r="T133" s="71">
        <v>9.9525529538478097E-3</v>
      </c>
      <c r="U133" s="71">
        <v>7.3257688354232981E-3</v>
      </c>
      <c r="V133" s="71">
        <v>1.0382106304978491E-2</v>
      </c>
      <c r="W133" s="65">
        <v>5.006571889063516E-3</v>
      </c>
      <c r="X133" s="65">
        <v>5.0787587269318394E-3</v>
      </c>
      <c r="Y133" s="65">
        <v>4.7640844575085597E-3</v>
      </c>
      <c r="Z133" s="65">
        <v>4.4495574345034027E-3</v>
      </c>
      <c r="AA133" s="65">
        <v>2.5581612396105534E-3</v>
      </c>
      <c r="AB133" s="65">
        <v>4.3728614019810106E-3</v>
      </c>
      <c r="AC133" s="65">
        <v>6.7040806503512341E-3</v>
      </c>
      <c r="AD133" s="65">
        <v>6.8415917411420229E-3</v>
      </c>
      <c r="AE133" s="65">
        <v>7.4316066615677688E-3</v>
      </c>
      <c r="AF133" s="65">
        <v>7.3827019919953368E-3</v>
      </c>
      <c r="AG133" s="65">
        <v>6.8851937760229295E-3</v>
      </c>
      <c r="AH133" s="65">
        <v>7.0932955173505048E-3</v>
      </c>
      <c r="AI133" s="65">
        <v>8.4674204615066886E-3</v>
      </c>
      <c r="AJ133" s="65">
        <v>1.1692752262375377E-2</v>
      </c>
      <c r="AK133" s="65">
        <v>9.8446984656131078E-3</v>
      </c>
      <c r="AL133" s="65">
        <v>8.4491185612777606E-3</v>
      </c>
      <c r="AM133" s="65">
        <v>1.9797544761198393E-2</v>
      </c>
    </row>
    <row r="134" spans="1:39" x14ac:dyDescent="0.45">
      <c r="A134" s="2" t="s">
        <v>217</v>
      </c>
      <c r="B134" s="2" t="s">
        <v>63</v>
      </c>
      <c r="C134" s="2" t="s">
        <v>749</v>
      </c>
      <c r="D134" s="4">
        <v>0.95822552887340529</v>
      </c>
      <c r="E134" s="11">
        <v>4384.6032900539003</v>
      </c>
      <c r="F134" s="72">
        <v>1.8726834478397665</v>
      </c>
      <c r="G134" s="72">
        <v>1.9804945647626135</v>
      </c>
      <c r="H134" s="72">
        <v>2.024204776537299</v>
      </c>
      <c r="I134" s="72">
        <v>2.1693554176768806</v>
      </c>
      <c r="J134" s="72">
        <v>2.4579451018259242</v>
      </c>
      <c r="K134" s="72">
        <v>2.5666047272505015</v>
      </c>
      <c r="L134" s="72">
        <v>2.8465859348526572</v>
      </c>
      <c r="M134" s="72">
        <v>3.1693366601869841</v>
      </c>
      <c r="N134" s="72">
        <v>3.8086387256172882</v>
      </c>
      <c r="O134" s="72">
        <v>4.0705097955490768</v>
      </c>
      <c r="P134" s="72">
        <v>3.4787175435107662</v>
      </c>
      <c r="Q134" s="72">
        <v>2.7965071719916437</v>
      </c>
      <c r="R134" s="72">
        <v>2.4706282635013164</v>
      </c>
      <c r="S134" s="72">
        <v>3.0673690477283277</v>
      </c>
      <c r="T134" s="72">
        <v>2.5298672176510029</v>
      </c>
      <c r="U134" s="72">
        <v>2.092125360381067</v>
      </c>
      <c r="V134" s="72">
        <v>2.3924762431368842</v>
      </c>
      <c r="W134" s="8">
        <v>1.7786796007439167</v>
      </c>
      <c r="X134" s="8">
        <v>1.8871021751224351</v>
      </c>
      <c r="Y134" s="8">
        <v>1.9195916744228545</v>
      </c>
      <c r="Z134" s="8">
        <v>2.0677610463130853</v>
      </c>
      <c r="AA134" s="8">
        <v>2.3033811672227169</v>
      </c>
      <c r="AB134" s="8">
        <v>2.3647021566882418</v>
      </c>
      <c r="AC134" s="8">
        <v>2.6387848561634328</v>
      </c>
      <c r="AD134" s="8">
        <v>2.9694578162797542</v>
      </c>
      <c r="AE134" s="8">
        <v>3.5762999216505413</v>
      </c>
      <c r="AF134" s="8">
        <v>3.7998729903179007</v>
      </c>
      <c r="AG134" s="8">
        <v>3.1548091961187503</v>
      </c>
      <c r="AH134" s="8">
        <v>2.5936689063526894</v>
      </c>
      <c r="AI134" s="8">
        <v>2.424031336557555</v>
      </c>
      <c r="AJ134" s="8">
        <v>3.2139676357098321</v>
      </c>
      <c r="AK134" s="8">
        <v>2.8392714110533941</v>
      </c>
      <c r="AL134" s="8">
        <v>2.4773282213202661</v>
      </c>
      <c r="AM134" s="8">
        <v>3.9099798879626335</v>
      </c>
    </row>
    <row r="135" spans="1:39" x14ac:dyDescent="0.45">
      <c r="A135" s="3" t="s">
        <v>219</v>
      </c>
      <c r="B135" s="3" t="s">
        <v>63</v>
      </c>
      <c r="C135" s="3" t="s">
        <v>750</v>
      </c>
      <c r="D135" s="66">
        <v>0.893393354878255</v>
      </c>
      <c r="E135" s="69">
        <v>4087.9472786713877</v>
      </c>
      <c r="F135" s="71">
        <v>0.19353999999999999</v>
      </c>
      <c r="G135" s="71">
        <v>0.19134999999999999</v>
      </c>
      <c r="H135" s="71">
        <v>0.1842</v>
      </c>
      <c r="I135" s="71">
        <v>0.19545000000000001</v>
      </c>
      <c r="J135" s="71">
        <v>0.24696000000000001</v>
      </c>
      <c r="K135" s="71">
        <v>0.27482000000000001</v>
      </c>
      <c r="L135" s="71">
        <v>0.30114000000000002</v>
      </c>
      <c r="M135" s="71">
        <v>0.32651999999999998</v>
      </c>
      <c r="N135" s="71">
        <v>0.36680000000000001</v>
      </c>
      <c r="O135" s="71">
        <v>0.38195000000000001</v>
      </c>
      <c r="P135" s="71">
        <v>0.33317999999999998</v>
      </c>
      <c r="Q135" s="71">
        <v>0.25477</v>
      </c>
      <c r="R135" s="71">
        <v>0.20061000000000001</v>
      </c>
      <c r="S135" s="71">
        <v>0.23086000000000001</v>
      </c>
      <c r="T135" s="71">
        <v>0.18454000000000001</v>
      </c>
      <c r="U135" s="71">
        <v>0.14892</v>
      </c>
      <c r="V135" s="71">
        <v>0.17702000000000001</v>
      </c>
      <c r="W135" s="65">
        <v>0.18446000000000001</v>
      </c>
      <c r="X135" s="65">
        <v>0.17921000000000001</v>
      </c>
      <c r="Y135" s="65">
        <v>0.17580000000000001</v>
      </c>
      <c r="Z135" s="65">
        <v>0.18942999999999999</v>
      </c>
      <c r="AA135" s="65">
        <v>0.24371000000000001</v>
      </c>
      <c r="AB135" s="65">
        <v>0.26335999999999998</v>
      </c>
      <c r="AC135" s="65">
        <v>0.28705999999999998</v>
      </c>
      <c r="AD135" s="65">
        <v>0.30764000000000002</v>
      </c>
      <c r="AE135" s="65">
        <v>0.34611999999999998</v>
      </c>
      <c r="AF135" s="65">
        <v>0.36409000000000002</v>
      </c>
      <c r="AG135" s="65">
        <v>0.30203000000000002</v>
      </c>
      <c r="AH135" s="65">
        <v>0.23372999999999999</v>
      </c>
      <c r="AI135" s="65">
        <v>0.19771</v>
      </c>
      <c r="AJ135" s="65">
        <v>0.24528</v>
      </c>
      <c r="AK135" s="65">
        <v>0.20935999999999999</v>
      </c>
      <c r="AL135" s="65">
        <v>0.18257999999999999</v>
      </c>
      <c r="AM135" s="65">
        <v>0.28788000000000002</v>
      </c>
    </row>
    <row r="136" spans="1:39" x14ac:dyDescent="0.45">
      <c r="A136" s="3" t="s">
        <v>219</v>
      </c>
      <c r="B136" s="3" t="s">
        <v>63</v>
      </c>
      <c r="C136" s="3" t="s">
        <v>751</v>
      </c>
      <c r="D136" s="66">
        <v>0.88152262421709193</v>
      </c>
      <c r="E136" s="69">
        <v>4033.6297478355382</v>
      </c>
      <c r="F136" s="71">
        <v>0.15866</v>
      </c>
      <c r="G136" s="71">
        <v>0.1396</v>
      </c>
      <c r="H136" s="71">
        <v>0.12931000000000001</v>
      </c>
      <c r="I136" s="71">
        <v>0.12556999999999999</v>
      </c>
      <c r="J136" s="71">
        <v>0.18575</v>
      </c>
      <c r="K136" s="71">
        <v>0.26535999999999998</v>
      </c>
      <c r="L136" s="71">
        <v>0.29237999999999997</v>
      </c>
      <c r="M136" s="71">
        <v>0.28759000000000001</v>
      </c>
      <c r="N136" s="71">
        <v>0.31302999999999997</v>
      </c>
      <c r="O136" s="71">
        <v>0.30014000000000002</v>
      </c>
      <c r="P136" s="71">
        <v>0.24060999999999999</v>
      </c>
      <c r="Q136" s="71">
        <v>0.18912000000000001</v>
      </c>
      <c r="R136" s="71">
        <v>0.16472999999999999</v>
      </c>
      <c r="S136" s="71">
        <v>0.19175</v>
      </c>
      <c r="T136" s="71">
        <v>0.14374999999999999</v>
      </c>
      <c r="U136" s="71">
        <v>0.11151</v>
      </c>
      <c r="V136" s="71">
        <v>0.12712999999999999</v>
      </c>
      <c r="W136" s="65">
        <v>0.14912</v>
      </c>
      <c r="X136" s="65">
        <v>0.13356000000000001</v>
      </c>
      <c r="Y136" s="65">
        <v>0.12116</v>
      </c>
      <c r="Z136" s="65">
        <v>0.12068</v>
      </c>
      <c r="AA136" s="65">
        <v>0.16624</v>
      </c>
      <c r="AB136" s="65">
        <v>0.22278000000000001</v>
      </c>
      <c r="AC136" s="65">
        <v>0.24883</v>
      </c>
      <c r="AD136" s="65">
        <v>0.25047000000000003</v>
      </c>
      <c r="AE136" s="65">
        <v>0.26669999999999999</v>
      </c>
      <c r="AF136" s="65">
        <v>0.25641000000000003</v>
      </c>
      <c r="AG136" s="65">
        <v>0.19953000000000001</v>
      </c>
      <c r="AH136" s="65">
        <v>0.15887999999999999</v>
      </c>
      <c r="AI136" s="65">
        <v>0.14077000000000001</v>
      </c>
      <c r="AJ136" s="65">
        <v>0.17460999999999999</v>
      </c>
      <c r="AK136" s="65">
        <v>0.14462</v>
      </c>
      <c r="AL136" s="65">
        <v>0.13119</v>
      </c>
      <c r="AM136" s="65">
        <v>0.23669000000000001</v>
      </c>
    </row>
    <row r="137" spans="1:39" x14ac:dyDescent="0.45">
      <c r="A137" s="3" t="s">
        <v>219</v>
      </c>
      <c r="B137" s="3" t="s">
        <v>63</v>
      </c>
      <c r="C137" s="3" t="s">
        <v>752</v>
      </c>
      <c r="D137" s="66">
        <v>1.0542550100737147</v>
      </c>
      <c r="E137" s="69">
        <v>4824.0104718976982</v>
      </c>
      <c r="F137" s="71">
        <v>0.12096999999999999</v>
      </c>
      <c r="G137" s="71">
        <v>0.14238999999999999</v>
      </c>
      <c r="H137" s="71">
        <v>0.15568000000000001</v>
      </c>
      <c r="I137" s="71">
        <v>0.18124000000000001</v>
      </c>
      <c r="J137" s="71">
        <v>0.18165999999999999</v>
      </c>
      <c r="K137" s="71">
        <v>0.15373000000000001</v>
      </c>
      <c r="L137" s="71">
        <v>0.17022999999999999</v>
      </c>
      <c r="M137" s="71">
        <v>0.19922999999999999</v>
      </c>
      <c r="N137" s="71">
        <v>0.26645999999999997</v>
      </c>
      <c r="O137" s="71">
        <v>0.29666999999999999</v>
      </c>
      <c r="P137" s="71">
        <v>0.25602000000000003</v>
      </c>
      <c r="Q137" s="71">
        <v>0.22026999999999999</v>
      </c>
      <c r="R137" s="71">
        <v>0.20623</v>
      </c>
      <c r="S137" s="71">
        <v>0.27200999999999997</v>
      </c>
      <c r="T137" s="71">
        <v>0.24024999999999999</v>
      </c>
      <c r="U137" s="71">
        <v>0.20633000000000001</v>
      </c>
      <c r="V137" s="71">
        <v>0.26256000000000002</v>
      </c>
      <c r="W137" s="65">
        <v>0.11558</v>
      </c>
      <c r="X137" s="65">
        <v>0.13600000000000001</v>
      </c>
      <c r="Y137" s="65">
        <v>0.14899999999999999</v>
      </c>
      <c r="Z137" s="65">
        <v>0.16020999999999999</v>
      </c>
      <c r="AA137" s="65">
        <v>0.15242</v>
      </c>
      <c r="AB137" s="65">
        <v>0.13927999999999999</v>
      </c>
      <c r="AC137" s="65">
        <v>0.16098000000000001</v>
      </c>
      <c r="AD137" s="65">
        <v>0.19785</v>
      </c>
      <c r="AE137" s="65">
        <v>0.26216</v>
      </c>
      <c r="AF137" s="65">
        <v>0.29021000000000002</v>
      </c>
      <c r="AG137" s="65">
        <v>0.24413000000000001</v>
      </c>
      <c r="AH137" s="65">
        <v>0.21016000000000001</v>
      </c>
      <c r="AI137" s="65">
        <v>0.21</v>
      </c>
      <c r="AJ137" s="65">
        <v>0.29615999999999998</v>
      </c>
      <c r="AK137" s="65">
        <v>0.28438999999999998</v>
      </c>
      <c r="AL137" s="65">
        <v>0.25247999999999998</v>
      </c>
      <c r="AM137" s="65">
        <v>0.43354999999999999</v>
      </c>
    </row>
    <row r="138" spans="1:39" x14ac:dyDescent="0.45">
      <c r="A138" s="3" t="s">
        <v>219</v>
      </c>
      <c r="B138" s="3" t="s">
        <v>63</v>
      </c>
      <c r="C138" s="3" t="s">
        <v>753</v>
      </c>
      <c r="D138" s="66">
        <v>0.96584437244634991</v>
      </c>
      <c r="E138" s="69">
        <v>4419.4652360047812</v>
      </c>
      <c r="F138" s="71">
        <v>0.15570999999999999</v>
      </c>
      <c r="G138" s="71">
        <v>0.16972999999999999</v>
      </c>
      <c r="H138" s="71">
        <v>0.17207</v>
      </c>
      <c r="I138" s="71">
        <v>0.17577000000000001</v>
      </c>
      <c r="J138" s="71">
        <v>0.17968000000000001</v>
      </c>
      <c r="K138" s="71">
        <v>0.17723</v>
      </c>
      <c r="L138" s="71">
        <v>0.20366999999999999</v>
      </c>
      <c r="M138" s="71">
        <v>0.24715000000000001</v>
      </c>
      <c r="N138" s="71">
        <v>0.30365999999999999</v>
      </c>
      <c r="O138" s="71">
        <v>0.32128000000000001</v>
      </c>
      <c r="P138" s="71">
        <v>0.27279999999999999</v>
      </c>
      <c r="Q138" s="71">
        <v>0.21507999999999999</v>
      </c>
      <c r="R138" s="71">
        <v>0.18414</v>
      </c>
      <c r="S138" s="71">
        <v>0.23244000000000001</v>
      </c>
      <c r="T138" s="71">
        <v>0.19836000000000001</v>
      </c>
      <c r="U138" s="71">
        <v>0.16600999999999999</v>
      </c>
      <c r="V138" s="71">
        <v>0.19308</v>
      </c>
      <c r="W138" s="65">
        <v>0.1482</v>
      </c>
      <c r="X138" s="65">
        <v>0.16289999999999999</v>
      </c>
      <c r="Y138" s="65">
        <v>0.16663</v>
      </c>
      <c r="Z138" s="65">
        <v>0.16705999999999999</v>
      </c>
      <c r="AA138" s="65">
        <v>0.16736000000000001</v>
      </c>
      <c r="AB138" s="65">
        <v>0.16342000000000001</v>
      </c>
      <c r="AC138" s="65">
        <v>0.19503999999999999</v>
      </c>
      <c r="AD138" s="65">
        <v>0.24185999999999999</v>
      </c>
      <c r="AE138" s="65">
        <v>0.29503000000000001</v>
      </c>
      <c r="AF138" s="65">
        <v>0.30564000000000002</v>
      </c>
      <c r="AG138" s="65">
        <v>0.24807000000000001</v>
      </c>
      <c r="AH138" s="65">
        <v>0.20125999999999999</v>
      </c>
      <c r="AI138" s="65">
        <v>0.18815999999999999</v>
      </c>
      <c r="AJ138" s="65">
        <v>0.25931999999999999</v>
      </c>
      <c r="AK138" s="65">
        <v>0.22957</v>
      </c>
      <c r="AL138" s="65">
        <v>0.19822999999999999</v>
      </c>
      <c r="AM138" s="65">
        <v>0.31362000000000001</v>
      </c>
    </row>
    <row r="139" spans="1:39" x14ac:dyDescent="0.45">
      <c r="A139" s="3" t="s">
        <v>219</v>
      </c>
      <c r="B139" s="3" t="s">
        <v>63</v>
      </c>
      <c r="C139" s="3" t="s">
        <v>754</v>
      </c>
      <c r="D139" s="66">
        <v>0.9976481203558254</v>
      </c>
      <c r="E139" s="69">
        <v>4564.9913293075551</v>
      </c>
      <c r="F139" s="71">
        <v>0.10743</v>
      </c>
      <c r="G139" s="71">
        <v>0.12048</v>
      </c>
      <c r="H139" s="71">
        <v>0.13069</v>
      </c>
      <c r="I139" s="71">
        <v>0.14248</v>
      </c>
      <c r="J139" s="71">
        <v>0.15648000000000001</v>
      </c>
      <c r="K139" s="71">
        <v>0.1462</v>
      </c>
      <c r="L139" s="71">
        <v>0.16008</v>
      </c>
      <c r="M139" s="71">
        <v>0.18704999999999999</v>
      </c>
      <c r="N139" s="71">
        <v>0.22672999999999999</v>
      </c>
      <c r="O139" s="71">
        <v>0.24303</v>
      </c>
      <c r="P139" s="71">
        <v>0.20726</v>
      </c>
      <c r="Q139" s="71">
        <v>0.17549999999999999</v>
      </c>
      <c r="R139" s="71">
        <v>0.1744</v>
      </c>
      <c r="S139" s="71">
        <v>0.22997999999999999</v>
      </c>
      <c r="T139" s="71">
        <v>0.19159999999999999</v>
      </c>
      <c r="U139" s="71">
        <v>0.15398999999999999</v>
      </c>
      <c r="V139" s="71">
        <v>0.16069</v>
      </c>
      <c r="W139" s="65">
        <v>0.10137</v>
      </c>
      <c r="X139" s="65">
        <v>0.11611</v>
      </c>
      <c r="Y139" s="65">
        <v>0.12539</v>
      </c>
      <c r="Z139" s="65">
        <v>0.13424</v>
      </c>
      <c r="AA139" s="65">
        <v>0.13952000000000001</v>
      </c>
      <c r="AB139" s="65">
        <v>0.13133</v>
      </c>
      <c r="AC139" s="65">
        <v>0.14474999999999999</v>
      </c>
      <c r="AD139" s="65">
        <v>0.17136000000000001</v>
      </c>
      <c r="AE139" s="65">
        <v>0.21127000000000001</v>
      </c>
      <c r="AF139" s="65">
        <v>0.22076000000000001</v>
      </c>
      <c r="AG139" s="65">
        <v>0.18736</v>
      </c>
      <c r="AH139" s="65">
        <v>0.16835</v>
      </c>
      <c r="AI139" s="65">
        <v>0.17291999999999999</v>
      </c>
      <c r="AJ139" s="65">
        <v>0.24351999999999999</v>
      </c>
      <c r="AK139" s="65">
        <v>0.20596</v>
      </c>
      <c r="AL139" s="65">
        <v>0.17113</v>
      </c>
      <c r="AM139" s="65">
        <v>0.26429000000000002</v>
      </c>
    </row>
    <row r="140" spans="1:39" x14ac:dyDescent="0.45">
      <c r="A140" s="3" t="s">
        <v>219</v>
      </c>
      <c r="B140" s="3" t="s">
        <v>63</v>
      </c>
      <c r="C140" s="3" t="s">
        <v>755</v>
      </c>
      <c r="D140" s="66">
        <v>0.95097922931571033</v>
      </c>
      <c r="E140" s="69">
        <v>4351.4460134796263</v>
      </c>
      <c r="F140" s="71">
        <v>0.17208138835042766</v>
      </c>
      <c r="G140" s="71">
        <v>0.19018230542699474</v>
      </c>
      <c r="H140" s="71">
        <v>0.19494245229279372</v>
      </c>
      <c r="I140" s="71">
        <v>0.2083428878782683</v>
      </c>
      <c r="J140" s="71">
        <v>0.23167236792350313</v>
      </c>
      <c r="K140" s="71">
        <v>0.24078221346388248</v>
      </c>
      <c r="L140" s="71">
        <v>0.26665313543814256</v>
      </c>
      <c r="M140" s="71">
        <v>0.30166341269050351</v>
      </c>
      <c r="N140" s="71">
        <v>0.37132467414881509</v>
      </c>
      <c r="O140" s="71">
        <v>0.39331525523320071</v>
      </c>
      <c r="P140" s="71">
        <v>0.31815339355278499</v>
      </c>
      <c r="Q140" s="71">
        <v>0.25235383316491689</v>
      </c>
      <c r="R140" s="71">
        <v>0.23437547857329161</v>
      </c>
      <c r="S140" s="71">
        <v>0.30018568596120532</v>
      </c>
      <c r="T140" s="71">
        <v>0.25319452181804036</v>
      </c>
      <c r="U140" s="71">
        <v>0.21094325530887145</v>
      </c>
      <c r="V140" s="71">
        <v>0.19830373877435759</v>
      </c>
      <c r="W140" s="65">
        <v>0.16728487159730668</v>
      </c>
      <c r="X140" s="65">
        <v>0.17998725036596502</v>
      </c>
      <c r="Y140" s="65">
        <v>0.18245669097253758</v>
      </c>
      <c r="Z140" s="65">
        <v>0.20015561563436379</v>
      </c>
      <c r="AA140" s="65">
        <v>0.20913467020375875</v>
      </c>
      <c r="AB140" s="65">
        <v>0.20603509396861672</v>
      </c>
      <c r="AC140" s="65">
        <v>0.23369715769682117</v>
      </c>
      <c r="AD140" s="65">
        <v>0.26883938473086882</v>
      </c>
      <c r="AE140" s="65">
        <v>0.33062975788366922</v>
      </c>
      <c r="AF140" s="65">
        <v>0.34296194440684702</v>
      </c>
      <c r="AG140" s="65">
        <v>0.27986004601995756</v>
      </c>
      <c r="AH140" s="65">
        <v>0.22998136573649541</v>
      </c>
      <c r="AI140" s="65">
        <v>0.22842446908527464</v>
      </c>
      <c r="AJ140" s="65">
        <v>0.32139883097348154</v>
      </c>
      <c r="AK140" s="65">
        <v>0.28233368665126962</v>
      </c>
      <c r="AL140" s="65">
        <v>0.23485125129109069</v>
      </c>
      <c r="AM140" s="65">
        <v>0.29871791278167587</v>
      </c>
    </row>
    <row r="141" spans="1:39" x14ac:dyDescent="0.45">
      <c r="A141" s="3" t="s">
        <v>219</v>
      </c>
      <c r="B141" s="3" t="s">
        <v>63</v>
      </c>
      <c r="C141" s="3" t="s">
        <v>756</v>
      </c>
      <c r="D141" s="66">
        <v>0.95691820319974052</v>
      </c>
      <c r="E141" s="69">
        <v>4378.621290746637</v>
      </c>
      <c r="F141" s="71">
        <v>0.14185</v>
      </c>
      <c r="G141" s="71">
        <v>0.15311</v>
      </c>
      <c r="H141" s="71">
        <v>0.15840000000000001</v>
      </c>
      <c r="I141" s="71">
        <v>0.17119999999999999</v>
      </c>
      <c r="J141" s="71">
        <v>0.19916</v>
      </c>
      <c r="K141" s="71">
        <v>0.20047999999999999</v>
      </c>
      <c r="L141" s="71">
        <v>0.21962000000000001</v>
      </c>
      <c r="M141" s="71">
        <v>0.24839</v>
      </c>
      <c r="N141" s="71">
        <v>0.30145</v>
      </c>
      <c r="O141" s="71">
        <v>0.32289000000000001</v>
      </c>
      <c r="P141" s="71">
        <v>0.26946999999999999</v>
      </c>
      <c r="Q141" s="71">
        <v>0.21590000000000001</v>
      </c>
      <c r="R141" s="71">
        <v>0.19863</v>
      </c>
      <c r="S141" s="71">
        <v>0.24903</v>
      </c>
      <c r="T141" s="71">
        <v>0.20799999999999999</v>
      </c>
      <c r="U141" s="71">
        <v>0.1804</v>
      </c>
      <c r="V141" s="71">
        <v>0.17688000000000001</v>
      </c>
      <c r="W141" s="65">
        <v>0.13350000000000001</v>
      </c>
      <c r="X141" s="65">
        <v>0.14759</v>
      </c>
      <c r="Y141" s="65">
        <v>0.14971000000000001</v>
      </c>
      <c r="Z141" s="65">
        <v>0.16456999999999999</v>
      </c>
      <c r="AA141" s="65">
        <v>0.19098999999999999</v>
      </c>
      <c r="AB141" s="65">
        <v>0.18695000000000001</v>
      </c>
      <c r="AC141" s="65">
        <v>0.19863</v>
      </c>
      <c r="AD141" s="65">
        <v>0.22441</v>
      </c>
      <c r="AE141" s="65">
        <v>0.27132000000000001</v>
      </c>
      <c r="AF141" s="65">
        <v>0.29064000000000001</v>
      </c>
      <c r="AG141" s="65">
        <v>0.24309</v>
      </c>
      <c r="AH141" s="65">
        <v>0.20050000000000001</v>
      </c>
      <c r="AI141" s="65">
        <v>0.19313</v>
      </c>
      <c r="AJ141" s="65">
        <v>0.26723999999999998</v>
      </c>
      <c r="AK141" s="65">
        <v>0.23757</v>
      </c>
      <c r="AL141" s="65">
        <v>0.19871</v>
      </c>
      <c r="AM141" s="65">
        <v>0.26851000000000003</v>
      </c>
    </row>
    <row r="142" spans="1:39" x14ac:dyDescent="0.45">
      <c r="A142" s="3" t="s">
        <v>219</v>
      </c>
      <c r="B142" s="3" t="s">
        <v>63</v>
      </c>
      <c r="C142" s="3" t="s">
        <v>757</v>
      </c>
      <c r="D142" s="66">
        <v>1.0422283791806251</v>
      </c>
      <c r="E142" s="69">
        <v>4768.9795801157788</v>
      </c>
      <c r="F142" s="71">
        <v>5.7599999999999998E-2</v>
      </c>
      <c r="G142" s="71">
        <v>6.8470000000000003E-2</v>
      </c>
      <c r="H142" s="71">
        <v>7.3700000000000002E-2</v>
      </c>
      <c r="I142" s="71">
        <v>8.3849999999999994E-2</v>
      </c>
      <c r="J142" s="71">
        <v>8.3729999999999999E-2</v>
      </c>
      <c r="K142" s="71">
        <v>7.7439999999999995E-2</v>
      </c>
      <c r="L142" s="71">
        <v>8.5860000000000006E-2</v>
      </c>
      <c r="M142" s="71">
        <v>9.9919999999999995E-2</v>
      </c>
      <c r="N142" s="71">
        <v>0.12548999999999999</v>
      </c>
      <c r="O142" s="71">
        <v>0.13643</v>
      </c>
      <c r="P142" s="71">
        <v>0.12313</v>
      </c>
      <c r="Q142" s="71">
        <v>0.10858</v>
      </c>
      <c r="R142" s="71">
        <v>0.10639999999999999</v>
      </c>
      <c r="S142" s="71">
        <v>0.14155000000000001</v>
      </c>
      <c r="T142" s="71">
        <v>0.11715</v>
      </c>
      <c r="U142" s="71">
        <v>9.4020000000000006E-2</v>
      </c>
      <c r="V142" s="71">
        <v>0.11246</v>
      </c>
      <c r="W142" s="65">
        <v>5.3190000000000001E-2</v>
      </c>
      <c r="X142" s="65">
        <v>6.5110000000000001E-2</v>
      </c>
      <c r="Y142" s="65">
        <v>7.0190000000000002E-2</v>
      </c>
      <c r="Z142" s="65">
        <v>8.054E-2</v>
      </c>
      <c r="AA142" s="65">
        <v>8.14E-2</v>
      </c>
      <c r="AB142" s="65">
        <v>7.4279999999999999E-2</v>
      </c>
      <c r="AC142" s="65">
        <v>8.1750000000000003E-2</v>
      </c>
      <c r="AD142" s="65">
        <v>9.4530000000000003E-2</v>
      </c>
      <c r="AE142" s="65">
        <v>0.11774999999999999</v>
      </c>
      <c r="AF142" s="65">
        <v>0.12834999999999999</v>
      </c>
      <c r="AG142" s="65">
        <v>0.11501</v>
      </c>
      <c r="AH142" s="65">
        <v>0.10432</v>
      </c>
      <c r="AI142" s="65">
        <v>0.10992</v>
      </c>
      <c r="AJ142" s="65">
        <v>0.14940000000000001</v>
      </c>
      <c r="AK142" s="65">
        <v>0.13256999999999999</v>
      </c>
      <c r="AL142" s="65">
        <v>0.11774</v>
      </c>
      <c r="AM142" s="65">
        <v>0.19559000000000001</v>
      </c>
    </row>
    <row r="143" spans="1:39" x14ac:dyDescent="0.45">
      <c r="A143" s="3" t="s">
        <v>219</v>
      </c>
      <c r="B143" s="3" t="s">
        <v>63</v>
      </c>
      <c r="C143" s="3" t="s">
        <v>758</v>
      </c>
      <c r="D143" s="66">
        <v>0.95402963439992428</v>
      </c>
      <c r="E143" s="69">
        <v>4365.4039135409685</v>
      </c>
      <c r="F143" s="71">
        <v>0.7648420594893387</v>
      </c>
      <c r="G143" s="71">
        <v>0.8051822593356186</v>
      </c>
      <c r="H143" s="71">
        <v>0.82521232424450541</v>
      </c>
      <c r="I143" s="71">
        <v>0.88545252979861211</v>
      </c>
      <c r="J143" s="71">
        <v>0.99285273390242135</v>
      </c>
      <c r="K143" s="71">
        <v>1.0305625137866188</v>
      </c>
      <c r="L143" s="71">
        <v>1.1469527994145143</v>
      </c>
      <c r="M143" s="71">
        <v>1.271823247496481</v>
      </c>
      <c r="N143" s="71">
        <v>1.5336940514684732</v>
      </c>
      <c r="O143" s="71">
        <v>1.6748045403158764</v>
      </c>
      <c r="P143" s="71">
        <v>1.4580941499579811</v>
      </c>
      <c r="Q143" s="71">
        <v>1.1649333388267267</v>
      </c>
      <c r="R143" s="71">
        <v>1.001112784928025</v>
      </c>
      <c r="S143" s="71">
        <v>1.2195633617671227</v>
      </c>
      <c r="T143" s="71">
        <v>0.99302269583296232</v>
      </c>
      <c r="U143" s="71">
        <v>0.8200021050721954</v>
      </c>
      <c r="V143" s="71">
        <v>0.98435250436252708</v>
      </c>
      <c r="W143" s="65">
        <v>0.72597472914661021</v>
      </c>
      <c r="X143" s="65">
        <v>0.7666349247564701</v>
      </c>
      <c r="Y143" s="65">
        <v>0.77925498345031674</v>
      </c>
      <c r="Z143" s="65">
        <v>0.85087543067872184</v>
      </c>
      <c r="AA143" s="65">
        <v>0.9526064970189585</v>
      </c>
      <c r="AB143" s="65">
        <v>0.97726706271962493</v>
      </c>
      <c r="AC143" s="65">
        <v>1.0880476984666119</v>
      </c>
      <c r="AD143" s="65">
        <v>1.2124984315488849</v>
      </c>
      <c r="AE143" s="65">
        <v>1.475320163766872</v>
      </c>
      <c r="AF143" s="65">
        <v>1.6008110459110541</v>
      </c>
      <c r="AG143" s="65">
        <v>1.3357291500987927</v>
      </c>
      <c r="AH143" s="65">
        <v>1.0864875406161942</v>
      </c>
      <c r="AI143" s="65">
        <v>0.98299686747228032</v>
      </c>
      <c r="AJ143" s="65">
        <v>1.2570388047363501</v>
      </c>
      <c r="AK143" s="65">
        <v>1.1128977244021245</v>
      </c>
      <c r="AL143" s="65">
        <v>0.99041697002917517</v>
      </c>
      <c r="AM143" s="65">
        <v>1.6111319751809579</v>
      </c>
    </row>
    <row r="144" spans="1:39" x14ac:dyDescent="0.45">
      <c r="A144" s="2" t="s">
        <v>217</v>
      </c>
      <c r="B144" s="2" t="s">
        <v>64</v>
      </c>
      <c r="C144" s="2" t="s">
        <v>759</v>
      </c>
      <c r="D144" s="4">
        <v>1.0571441955418501</v>
      </c>
      <c r="E144" s="11">
        <v>4837.2306708252472</v>
      </c>
      <c r="F144" s="72">
        <v>0.41442134563866845</v>
      </c>
      <c r="G144" s="72">
        <v>0.4647037219864692</v>
      </c>
      <c r="H144" s="72">
        <v>0.49185357141207509</v>
      </c>
      <c r="I144" s="72">
        <v>0.54402646468904303</v>
      </c>
      <c r="J144" s="72">
        <v>0.52855551021400016</v>
      </c>
      <c r="K144" s="72">
        <v>0.5205562923973498</v>
      </c>
      <c r="L144" s="72">
        <v>0.60275748781467531</v>
      </c>
      <c r="M144" s="72">
        <v>0.68190978432869609</v>
      </c>
      <c r="N144" s="72">
        <v>0.79892192363612735</v>
      </c>
      <c r="O144" s="72">
        <v>0.77739079518112941</v>
      </c>
      <c r="P144" s="72">
        <v>0.70671226308565049</v>
      </c>
      <c r="Q144" s="72">
        <v>0.71886573794178965</v>
      </c>
      <c r="R144" s="72">
        <v>0.79222044868759356</v>
      </c>
      <c r="S144" s="72">
        <v>0.9538341134386229</v>
      </c>
      <c r="T144" s="72">
        <v>0.68569376792482684</v>
      </c>
      <c r="U144" s="72">
        <v>0.5617093761183819</v>
      </c>
      <c r="V144" s="72">
        <v>0.8259873955049003</v>
      </c>
      <c r="W144" s="8">
        <v>0.39303081309222182</v>
      </c>
      <c r="X144" s="8">
        <v>0.44025577735913574</v>
      </c>
      <c r="Y144" s="8">
        <v>0.46683640685896965</v>
      </c>
      <c r="Z144" s="8">
        <v>0.51810479317801383</v>
      </c>
      <c r="AA144" s="8">
        <v>0.48932169731272962</v>
      </c>
      <c r="AB144" s="8">
        <v>0.48039104617266848</v>
      </c>
      <c r="AC144" s="8">
        <v>0.56594641500036402</v>
      </c>
      <c r="AD144" s="8">
        <v>0.64385763231212745</v>
      </c>
      <c r="AE144" s="8">
        <v>0.76881827039086492</v>
      </c>
      <c r="AF144" s="8">
        <v>0.74194462803198069</v>
      </c>
      <c r="AG144" s="8">
        <v>0.69972895500892307</v>
      </c>
      <c r="AH144" s="8">
        <v>0.7074726500623445</v>
      </c>
      <c r="AI144" s="8">
        <v>0.79339952498687127</v>
      </c>
      <c r="AJ144" s="8">
        <v>0.98577869245371696</v>
      </c>
      <c r="AK144" s="8">
        <v>0.75003842558423728</v>
      </c>
      <c r="AL144" s="8">
        <v>0.70079898318461475</v>
      </c>
      <c r="AM144" s="8">
        <v>1.5970652890102157</v>
      </c>
    </row>
    <row r="145" spans="1:39" x14ac:dyDescent="0.45">
      <c r="A145" s="3" t="s">
        <v>219</v>
      </c>
      <c r="B145" s="3" t="s">
        <v>64</v>
      </c>
      <c r="C145" s="3" t="s">
        <v>760</v>
      </c>
      <c r="D145" s="66">
        <v>1.081288687721222</v>
      </c>
      <c r="E145" s="69">
        <v>4947.7099021298236</v>
      </c>
      <c r="F145" s="71">
        <v>3.7331363962670491E-2</v>
      </c>
      <c r="G145" s="71">
        <v>4.1031740847092608E-2</v>
      </c>
      <c r="H145" s="71">
        <v>4.40120279971285E-2</v>
      </c>
      <c r="I145" s="71">
        <v>5.1502171572146448E-2</v>
      </c>
      <c r="J145" s="71">
        <v>4.9922315147164394E-2</v>
      </c>
      <c r="K145" s="71">
        <v>4.8442243359655419E-2</v>
      </c>
      <c r="L145" s="71">
        <v>5.3672135678391963E-2</v>
      </c>
      <c r="M145" s="71">
        <v>6.1242368987796128E-2</v>
      </c>
      <c r="N145" s="71">
        <v>6.7722458722182341E-2</v>
      </c>
      <c r="O145" s="71">
        <v>6.7422907394113427E-2</v>
      </c>
      <c r="P145" s="71">
        <v>6.3883463747307967E-2</v>
      </c>
      <c r="Q145" s="71">
        <v>6.9183553481694193E-2</v>
      </c>
      <c r="R145" s="71">
        <v>7.7144486719310845E-2</v>
      </c>
      <c r="S145" s="71">
        <v>9.2665043072505379E-2</v>
      </c>
      <c r="T145" s="71">
        <v>6.2713086862885861E-2</v>
      </c>
      <c r="U145" s="71">
        <v>5.3302853553481688E-2</v>
      </c>
      <c r="V145" s="71">
        <v>7.8915778894472363E-2</v>
      </c>
      <c r="W145" s="65">
        <v>3.5405887632978722E-2</v>
      </c>
      <c r="X145" s="65">
        <v>3.9397493351063829E-2</v>
      </c>
      <c r="Y145" s="65">
        <v>4.1147722739361695E-2</v>
      </c>
      <c r="Z145" s="65">
        <v>4.8088563829787233E-2</v>
      </c>
      <c r="AA145" s="65">
        <v>4.2798181515957448E-2</v>
      </c>
      <c r="AB145" s="65">
        <v>4.3907263962765952E-2</v>
      </c>
      <c r="AC145" s="65">
        <v>4.8797875664893617E-2</v>
      </c>
      <c r="AD145" s="65">
        <v>5.5207722739361698E-2</v>
      </c>
      <c r="AE145" s="65">
        <v>6.381994015957447E-2</v>
      </c>
      <c r="AF145" s="65">
        <v>6.3482310505319148E-2</v>
      </c>
      <c r="AG145" s="65">
        <v>6.2462157579787236E-2</v>
      </c>
      <c r="AH145" s="65">
        <v>6.6414833776595739E-2</v>
      </c>
      <c r="AI145" s="65">
        <v>7.7626668882978714E-2</v>
      </c>
      <c r="AJ145" s="65">
        <v>9.4279345079787233E-2</v>
      </c>
      <c r="AK145" s="65">
        <v>7.0065980718085105E-2</v>
      </c>
      <c r="AL145" s="65">
        <v>6.8247204122340421E-2</v>
      </c>
      <c r="AM145" s="65">
        <v>0.1653208477393617</v>
      </c>
    </row>
    <row r="146" spans="1:39" x14ac:dyDescent="0.45">
      <c r="A146" s="3" t="s">
        <v>219</v>
      </c>
      <c r="B146" s="3" t="s">
        <v>64</v>
      </c>
      <c r="C146" s="3" t="s">
        <v>761</v>
      </c>
      <c r="D146" s="66">
        <v>1.0268755055929313</v>
      </c>
      <c r="E146" s="69">
        <v>4698.7286235131842</v>
      </c>
      <c r="F146" s="71">
        <v>0.17149036697247705</v>
      </c>
      <c r="G146" s="71">
        <v>0.18674052167656052</v>
      </c>
      <c r="H146" s="71">
        <v>0.19532069077172154</v>
      </c>
      <c r="I146" s="71">
        <v>0.21250089224680699</v>
      </c>
      <c r="J146" s="71">
        <v>0.21412076632487856</v>
      </c>
      <c r="K146" s="71">
        <v>0.21264070516279907</v>
      </c>
      <c r="L146" s="71">
        <v>0.2502006979672603</v>
      </c>
      <c r="M146" s="71">
        <v>0.28149074833603166</v>
      </c>
      <c r="N146" s="71">
        <v>0.33516097859327215</v>
      </c>
      <c r="O146" s="71">
        <v>0.32210112250404749</v>
      </c>
      <c r="P146" s="71">
        <v>0.28353125562151466</v>
      </c>
      <c r="Q146" s="71">
        <v>0.27293153624752653</v>
      </c>
      <c r="R146" s="71">
        <v>0.29643165857168557</v>
      </c>
      <c r="S146" s="71">
        <v>0.35438218384601544</v>
      </c>
      <c r="T146" s="71">
        <v>0.2641515002698327</v>
      </c>
      <c r="U146" s="71">
        <v>0.20709146429213887</v>
      </c>
      <c r="V146" s="71">
        <v>0.28696291059543083</v>
      </c>
      <c r="W146" s="65">
        <v>0.16281579342082836</v>
      </c>
      <c r="X146" s="65">
        <v>0.17850686211010738</v>
      </c>
      <c r="Y146" s="65">
        <v>0.18538928072268621</v>
      </c>
      <c r="Z146" s="65">
        <v>0.20323293676495655</v>
      </c>
      <c r="AA146" s="65">
        <v>0.2087905181523777</v>
      </c>
      <c r="AB146" s="65">
        <v>0.20927748082495312</v>
      </c>
      <c r="AC146" s="65">
        <v>0.24475905573546961</v>
      </c>
      <c r="AD146" s="65">
        <v>0.27430001193114029</v>
      </c>
      <c r="AE146" s="65">
        <v>0.32779513039031871</v>
      </c>
      <c r="AF146" s="65">
        <v>0.31454563661155616</v>
      </c>
      <c r="AG146" s="65">
        <v>0.28855653656042274</v>
      </c>
      <c r="AH146" s="65">
        <v>0.27743844895176412</v>
      </c>
      <c r="AI146" s="65">
        <v>0.302820530083518</v>
      </c>
      <c r="AJ146" s="65">
        <v>0.38381059826146241</v>
      </c>
      <c r="AK146" s="65">
        <v>0.29273204874723024</v>
      </c>
      <c r="AL146" s="65">
        <v>0.26412307312084538</v>
      </c>
      <c r="AM146" s="65">
        <v>0.56076605761036313</v>
      </c>
    </row>
    <row r="147" spans="1:39" x14ac:dyDescent="0.45">
      <c r="A147" s="3" t="s">
        <v>219</v>
      </c>
      <c r="B147" s="3" t="s">
        <v>64</v>
      </c>
      <c r="C147" s="3" t="s">
        <v>762</v>
      </c>
      <c r="D147" s="66">
        <v>1.0546124493019855</v>
      </c>
      <c r="E147" s="69">
        <v>4825.646025500735</v>
      </c>
      <c r="F147" s="71">
        <v>3.9201351351351353E-2</v>
      </c>
      <c r="G147" s="71">
        <v>4.5682002002002002E-2</v>
      </c>
      <c r="H147" s="71">
        <v>4.8721821821821824E-2</v>
      </c>
      <c r="I147" s="71">
        <v>5.5141921921921924E-2</v>
      </c>
      <c r="J147" s="71">
        <v>5.2821651651651653E-2</v>
      </c>
      <c r="K147" s="71">
        <v>5.2221551551551545E-2</v>
      </c>
      <c r="L147" s="71">
        <v>5.9212032032032028E-2</v>
      </c>
      <c r="M147" s="71">
        <v>6.696249249249249E-2</v>
      </c>
      <c r="N147" s="71">
        <v>8.0423323323323317E-2</v>
      </c>
      <c r="O147" s="71">
        <v>7.969308308308308E-2</v>
      </c>
      <c r="P147" s="71">
        <v>7.2462662662662658E-2</v>
      </c>
      <c r="Q147" s="71">
        <v>7.2962552552552545E-2</v>
      </c>
      <c r="R147" s="71">
        <v>7.9802822822822819E-2</v>
      </c>
      <c r="S147" s="71">
        <v>9.4883793793793789E-2</v>
      </c>
      <c r="T147" s="71">
        <v>7.0542602602602603E-2</v>
      </c>
      <c r="U147" s="71">
        <v>5.84418018018018E-2</v>
      </c>
      <c r="V147" s="71">
        <v>8.0642532532532535E-2</v>
      </c>
      <c r="W147" s="65">
        <v>3.6585376955903269E-2</v>
      </c>
      <c r="X147" s="65">
        <v>4.3267126600284492E-2</v>
      </c>
      <c r="Y147" s="65">
        <v>4.6929174964438124E-2</v>
      </c>
      <c r="Z147" s="65">
        <v>5.2638705547652917E-2</v>
      </c>
      <c r="AA147" s="65">
        <v>4.8797596017069698E-2</v>
      </c>
      <c r="AB147" s="65">
        <v>4.6506187766714085E-2</v>
      </c>
      <c r="AC147" s="65">
        <v>5.4637596017069696E-2</v>
      </c>
      <c r="AD147" s="65">
        <v>6.3730412517780943E-2</v>
      </c>
      <c r="AE147" s="65">
        <v>7.7503954480796583E-2</v>
      </c>
      <c r="AF147" s="65">
        <v>7.566113798008535E-2</v>
      </c>
      <c r="AG147" s="65">
        <v>7.1570156472261739E-2</v>
      </c>
      <c r="AH147" s="65">
        <v>7.069062588904694E-2</v>
      </c>
      <c r="AI147" s="65">
        <v>7.9493613086770984E-2</v>
      </c>
      <c r="AJ147" s="65">
        <v>9.9034765291607402E-2</v>
      </c>
      <c r="AK147" s="65">
        <v>7.7961778093883355E-2</v>
      </c>
      <c r="AL147" s="65">
        <v>7.3570327169274544E-2</v>
      </c>
      <c r="AM147" s="65">
        <v>0.14958146514935988</v>
      </c>
    </row>
    <row r="148" spans="1:39" x14ac:dyDescent="0.45">
      <c r="A148" s="3" t="s">
        <v>219</v>
      </c>
      <c r="B148" s="3" t="s">
        <v>64</v>
      </c>
      <c r="C148" s="3" t="s">
        <v>763</v>
      </c>
      <c r="D148" s="66">
        <v>1.0533654940118211</v>
      </c>
      <c r="E148" s="69">
        <v>4819.9402661538379</v>
      </c>
      <c r="F148" s="71">
        <v>8.1305991100860606E-2</v>
      </c>
      <c r="G148" s="71">
        <v>9.2667126570761704E-2</v>
      </c>
      <c r="H148" s="71">
        <v>9.6776509355434623E-2</v>
      </c>
      <c r="I148" s="71">
        <v>0.1057781658591624</v>
      </c>
      <c r="J148" s="71">
        <v>0.10542756661910134</v>
      </c>
      <c r="K148" s="71">
        <v>0.10270897766365789</v>
      </c>
      <c r="L148" s="71">
        <v>0.11954949962390211</v>
      </c>
      <c r="M148" s="71">
        <v>0.13548096404117166</v>
      </c>
      <c r="N148" s="71">
        <v>0.15869168865179975</v>
      </c>
      <c r="O148" s="71">
        <v>0.15210976806375967</v>
      </c>
      <c r="P148" s="71">
        <v>0.13829089361961019</v>
      </c>
      <c r="Q148" s="71">
        <v>0.14171283283279132</v>
      </c>
      <c r="R148" s="71">
        <v>0.15263501565230858</v>
      </c>
      <c r="S148" s="71">
        <v>0.18792631995143916</v>
      </c>
      <c r="T148" s="71">
        <v>0.13191241483872038</v>
      </c>
      <c r="U148" s="71">
        <v>0.10972909312017434</v>
      </c>
      <c r="V148" s="71">
        <v>0.16488717243534437</v>
      </c>
      <c r="W148" s="65">
        <v>7.6747059082511518E-2</v>
      </c>
      <c r="X148" s="65">
        <v>8.7147975297680147E-2</v>
      </c>
      <c r="Y148" s="65">
        <v>9.3408080432483609E-2</v>
      </c>
      <c r="Z148" s="65">
        <v>0.10209811503561708</v>
      </c>
      <c r="AA148" s="65">
        <v>9.4007577627324687E-2</v>
      </c>
      <c r="AB148" s="65">
        <v>9.0737777618235413E-2</v>
      </c>
      <c r="AC148" s="65">
        <v>0.10870917558293107</v>
      </c>
      <c r="AD148" s="65">
        <v>0.12502075712384461</v>
      </c>
      <c r="AE148" s="65">
        <v>0.15009145736017529</v>
      </c>
      <c r="AF148" s="65">
        <v>0.14254042293502001</v>
      </c>
      <c r="AG148" s="65">
        <v>0.13443178839645142</v>
      </c>
      <c r="AH148" s="65">
        <v>0.13861500944493765</v>
      </c>
      <c r="AI148" s="65">
        <v>0.1529963329336036</v>
      </c>
      <c r="AJ148" s="65">
        <v>0.19129915982086007</v>
      </c>
      <c r="AK148" s="65">
        <v>0.14317372202503867</v>
      </c>
      <c r="AL148" s="65">
        <v>0.13384539877215446</v>
      </c>
      <c r="AM148" s="65">
        <v>0.30561019051113059</v>
      </c>
    </row>
    <row r="149" spans="1:39" x14ac:dyDescent="0.45">
      <c r="A149" s="3" t="s">
        <v>219</v>
      </c>
      <c r="B149" s="3" t="s">
        <v>64</v>
      </c>
      <c r="C149" s="3" t="s">
        <v>764</v>
      </c>
      <c r="D149" s="66">
        <v>1.1128419926747806</v>
      </c>
      <c r="E149" s="69">
        <v>5092.0900303383723</v>
      </c>
      <c r="F149" s="71">
        <v>2.7402272251308899E-2</v>
      </c>
      <c r="G149" s="71">
        <v>3.1942330890052356E-2</v>
      </c>
      <c r="H149" s="71">
        <v>3.6072521465968586E-2</v>
      </c>
      <c r="I149" s="71">
        <v>3.9853313089005235E-2</v>
      </c>
      <c r="J149" s="71">
        <v>3.5193210471204189E-2</v>
      </c>
      <c r="K149" s="71">
        <v>3.3342814659685867E-2</v>
      </c>
      <c r="L149" s="71">
        <v>3.9803122513089005E-2</v>
      </c>
      <c r="M149" s="71">
        <v>4.6583210471204194E-2</v>
      </c>
      <c r="N149" s="71">
        <v>5.1523474345549741E-2</v>
      </c>
      <c r="O149" s="71">
        <v>5.040391413612566E-2</v>
      </c>
      <c r="P149" s="71">
        <v>4.8613987434554973E-2</v>
      </c>
      <c r="Q149" s="71">
        <v>5.5875262827225131E-2</v>
      </c>
      <c r="R149" s="71">
        <v>6.7936464921465961E-2</v>
      </c>
      <c r="S149" s="71">
        <v>7.9326772774869117E-2</v>
      </c>
      <c r="T149" s="71">
        <v>5.083416335078534E-2</v>
      </c>
      <c r="U149" s="71">
        <v>4.5164163350785339E-2</v>
      </c>
      <c r="V149" s="71">
        <v>7.586900104712041E-2</v>
      </c>
      <c r="W149" s="65">
        <v>2.7086696E-2</v>
      </c>
      <c r="X149" s="65">
        <v>3.084632E-2</v>
      </c>
      <c r="Y149" s="65">
        <v>3.3392148000000003E-2</v>
      </c>
      <c r="Z149" s="65">
        <v>3.7636471999999997E-2</v>
      </c>
      <c r="AA149" s="65">
        <v>3.1917823999999997E-2</v>
      </c>
      <c r="AB149" s="65">
        <v>2.9732336000000002E-2</v>
      </c>
      <c r="AC149" s="65">
        <v>3.6042712000000005E-2</v>
      </c>
      <c r="AD149" s="65">
        <v>4.3148728000000004E-2</v>
      </c>
      <c r="AE149" s="65">
        <v>4.8407788E-2</v>
      </c>
      <c r="AF149" s="65">
        <v>4.762512E-2</v>
      </c>
      <c r="AG149" s="65">
        <v>4.7448315999999997E-2</v>
      </c>
      <c r="AH149" s="65">
        <v>5.1593732000000003E-2</v>
      </c>
      <c r="AI149" s="65">
        <v>6.5202380000000004E-2</v>
      </c>
      <c r="AJ149" s="65">
        <v>7.5034824E-2</v>
      </c>
      <c r="AK149" s="65">
        <v>5.2604895999999998E-2</v>
      </c>
      <c r="AL149" s="65">
        <v>5.3162979999999999E-2</v>
      </c>
      <c r="AM149" s="65">
        <v>0.14213672799999999</v>
      </c>
    </row>
    <row r="150" spans="1:39" x14ac:dyDescent="0.45">
      <c r="A150" s="3" t="s">
        <v>219</v>
      </c>
      <c r="B150" s="3" t="s">
        <v>64</v>
      </c>
      <c r="C150" s="3" t="s">
        <v>765</v>
      </c>
      <c r="D150" s="66">
        <v>1.0815178992409666</v>
      </c>
      <c r="E150" s="69">
        <v>4948.7587174173605</v>
      </c>
      <c r="F150" s="71">
        <v>4.913E-2</v>
      </c>
      <c r="G150" s="71">
        <v>5.6230000000000002E-2</v>
      </c>
      <c r="H150" s="71">
        <v>6.0449999999999997E-2</v>
      </c>
      <c r="I150" s="71">
        <v>6.7040000000000002E-2</v>
      </c>
      <c r="J150" s="71">
        <v>6.0780000000000001E-2</v>
      </c>
      <c r="K150" s="71">
        <v>6.1210000000000001E-2</v>
      </c>
      <c r="L150" s="71">
        <v>6.8650000000000003E-2</v>
      </c>
      <c r="M150" s="71">
        <v>7.646E-2</v>
      </c>
      <c r="N150" s="71">
        <v>9.042E-2</v>
      </c>
      <c r="O150" s="71">
        <v>9.01E-2</v>
      </c>
      <c r="P150" s="71">
        <v>8.3449999999999996E-2</v>
      </c>
      <c r="Q150" s="71">
        <v>8.6720000000000005E-2</v>
      </c>
      <c r="R150" s="71">
        <v>9.6640000000000004E-2</v>
      </c>
      <c r="S150" s="71">
        <v>0.11799999999999999</v>
      </c>
      <c r="T150" s="71">
        <v>8.5389999999999994E-2</v>
      </c>
      <c r="U150" s="71">
        <v>7.1080000000000004E-2</v>
      </c>
      <c r="V150" s="71">
        <v>0.10571999999999999</v>
      </c>
      <c r="W150" s="65">
        <v>4.6149999999999997E-2</v>
      </c>
      <c r="X150" s="65">
        <v>5.185E-2</v>
      </c>
      <c r="Y150" s="65">
        <v>5.7049999999999997E-2</v>
      </c>
      <c r="Z150" s="65">
        <v>6.2530000000000002E-2</v>
      </c>
      <c r="AA150" s="65">
        <v>5.3589999999999999E-2</v>
      </c>
      <c r="AB150" s="65">
        <v>5.2159999999999998E-2</v>
      </c>
      <c r="AC150" s="65">
        <v>6.2309999999999997E-2</v>
      </c>
      <c r="AD150" s="65">
        <v>7.0349999999999996E-2</v>
      </c>
      <c r="AE150" s="65">
        <v>8.6910000000000001E-2</v>
      </c>
      <c r="AF150" s="65">
        <v>8.3919999999999995E-2</v>
      </c>
      <c r="AG150" s="65">
        <v>8.0479999999999996E-2</v>
      </c>
      <c r="AH150" s="65">
        <v>8.4260000000000002E-2</v>
      </c>
      <c r="AI150" s="65">
        <v>9.511E-2</v>
      </c>
      <c r="AJ150" s="65">
        <v>0.11781999999999999</v>
      </c>
      <c r="AK150" s="65">
        <v>9.1569999999999999E-2</v>
      </c>
      <c r="AL150" s="65">
        <v>8.5400000000000004E-2</v>
      </c>
      <c r="AM150" s="65">
        <v>0.21057999999999999</v>
      </c>
    </row>
    <row r="151" spans="1:39" x14ac:dyDescent="0.45">
      <c r="A151" s="3" t="s">
        <v>219</v>
      </c>
      <c r="B151" s="3" t="s">
        <v>64</v>
      </c>
      <c r="C151" s="3" t="s">
        <v>766</v>
      </c>
      <c r="D151" s="66">
        <v>1.2088250395967046</v>
      </c>
      <c r="E151" s="69">
        <v>5531.2847403958895</v>
      </c>
      <c r="F151" s="71">
        <v>8.5599999999999999E-3</v>
      </c>
      <c r="G151" s="71">
        <v>1.0410000000000001E-2</v>
      </c>
      <c r="H151" s="71">
        <v>1.0500000000000001E-2</v>
      </c>
      <c r="I151" s="71">
        <v>1.221E-2</v>
      </c>
      <c r="J151" s="71">
        <v>1.0290000000000001E-2</v>
      </c>
      <c r="K151" s="71">
        <v>9.9900000000000006E-3</v>
      </c>
      <c r="L151" s="71">
        <v>1.167E-2</v>
      </c>
      <c r="M151" s="71">
        <v>1.3690000000000001E-2</v>
      </c>
      <c r="N151" s="71">
        <v>1.498E-2</v>
      </c>
      <c r="O151" s="71">
        <v>1.5559999999999999E-2</v>
      </c>
      <c r="P151" s="71">
        <v>1.6480000000000002E-2</v>
      </c>
      <c r="Q151" s="71">
        <v>1.9480000000000001E-2</v>
      </c>
      <c r="R151" s="71">
        <v>2.163E-2</v>
      </c>
      <c r="S151" s="71">
        <v>2.665E-2</v>
      </c>
      <c r="T151" s="71">
        <v>2.0150000000000001E-2</v>
      </c>
      <c r="U151" s="71">
        <v>1.6899999999999998E-2</v>
      </c>
      <c r="V151" s="71">
        <v>3.2989999999999998E-2</v>
      </c>
      <c r="W151" s="65">
        <v>8.2400000000000008E-3</v>
      </c>
      <c r="X151" s="65">
        <v>9.2399999999999999E-3</v>
      </c>
      <c r="Y151" s="65">
        <v>9.5200000000000007E-3</v>
      </c>
      <c r="Z151" s="65">
        <v>1.188E-2</v>
      </c>
      <c r="AA151" s="65">
        <v>9.4199999999999996E-3</v>
      </c>
      <c r="AB151" s="65">
        <v>8.0700000000000008E-3</v>
      </c>
      <c r="AC151" s="65">
        <v>1.069E-2</v>
      </c>
      <c r="AD151" s="65">
        <v>1.21E-2</v>
      </c>
      <c r="AE151" s="65">
        <v>1.4290000000000001E-2</v>
      </c>
      <c r="AF151" s="65">
        <v>1.417E-2</v>
      </c>
      <c r="AG151" s="65">
        <v>1.478E-2</v>
      </c>
      <c r="AH151" s="65">
        <v>1.8460000000000001E-2</v>
      </c>
      <c r="AI151" s="65">
        <v>2.0150000000000001E-2</v>
      </c>
      <c r="AJ151" s="65">
        <v>2.4500000000000001E-2</v>
      </c>
      <c r="AK151" s="65">
        <v>2.1930000000000002E-2</v>
      </c>
      <c r="AL151" s="65">
        <v>2.2450000000000001E-2</v>
      </c>
      <c r="AM151" s="65">
        <v>6.3070000000000001E-2</v>
      </c>
    </row>
    <row r="152" spans="1:39" x14ac:dyDescent="0.45">
      <c r="A152" s="2" t="s">
        <v>217</v>
      </c>
      <c r="B152" s="2" t="s">
        <v>65</v>
      </c>
      <c r="C152" s="2" t="s">
        <v>767</v>
      </c>
      <c r="D152" s="4">
        <v>1.0497896659030816</v>
      </c>
      <c r="E152" s="11">
        <v>4803.5781601382732</v>
      </c>
      <c r="F152" s="72">
        <v>0.19442769076996555</v>
      </c>
      <c r="G152" s="72">
        <v>0.2158910590627536</v>
      </c>
      <c r="H152" s="72">
        <v>0.23745110784860132</v>
      </c>
      <c r="I152" s="72">
        <v>0.26059285916739516</v>
      </c>
      <c r="J152" s="72">
        <v>0.25955820727233736</v>
      </c>
      <c r="K152" s="72">
        <v>0.25453698373731526</v>
      </c>
      <c r="L152" s="72">
        <v>0.27885653045085151</v>
      </c>
      <c r="M152" s="72">
        <v>0.31531984329126933</v>
      </c>
      <c r="N152" s="72">
        <v>0.40624785747186082</v>
      </c>
      <c r="O152" s="72">
        <v>0.39953556166783383</v>
      </c>
      <c r="P152" s="72">
        <v>0.32360432348299545</v>
      </c>
      <c r="Q152" s="72">
        <v>0.30880967092866946</v>
      </c>
      <c r="R152" s="72">
        <v>0.3237895897648389</v>
      </c>
      <c r="S152" s="72">
        <v>0.42878788466689527</v>
      </c>
      <c r="T152" s="72">
        <v>0.35128742361689363</v>
      </c>
      <c r="U152" s="72">
        <v>0.26801552945665386</v>
      </c>
      <c r="V152" s="72">
        <v>0.35753787734286963</v>
      </c>
      <c r="W152" s="8">
        <v>0.18385170322580646</v>
      </c>
      <c r="X152" s="8">
        <v>0.20288221935483872</v>
      </c>
      <c r="Y152" s="8">
        <v>0.2237325806451613</v>
      </c>
      <c r="Z152" s="8">
        <v>0.24598291612903228</v>
      </c>
      <c r="AA152" s="8">
        <v>0.23604190967741936</v>
      </c>
      <c r="AB152" s="8">
        <v>0.22113183225806454</v>
      </c>
      <c r="AC152" s="8">
        <v>0.25418157419354842</v>
      </c>
      <c r="AD152" s="8">
        <v>0.29366239999999999</v>
      </c>
      <c r="AE152" s="8">
        <v>0.38094402580645159</v>
      </c>
      <c r="AF152" s="8">
        <v>0.38199356129032264</v>
      </c>
      <c r="AG152" s="8">
        <v>0.32257325161290323</v>
      </c>
      <c r="AH152" s="8">
        <v>0.31542185806451611</v>
      </c>
      <c r="AI152" s="8">
        <v>0.3410917032258064</v>
      </c>
      <c r="AJ152" s="8">
        <v>0.46029170322580648</v>
      </c>
      <c r="AK152" s="8">
        <v>0.40052157419354839</v>
      </c>
      <c r="AL152" s="8">
        <v>0.33704201290322583</v>
      </c>
      <c r="AM152" s="8">
        <v>0.70952317419354849</v>
      </c>
    </row>
    <row r="153" spans="1:39" x14ac:dyDescent="0.45">
      <c r="A153" s="3" t="s">
        <v>219</v>
      </c>
      <c r="B153" s="3" t="s">
        <v>65</v>
      </c>
      <c r="C153" s="3" t="s">
        <v>768</v>
      </c>
      <c r="D153" s="66">
        <v>1.0825761582578675</v>
      </c>
      <c r="E153" s="69">
        <v>4953.6010492353071</v>
      </c>
      <c r="F153" s="71">
        <v>0.02</v>
      </c>
      <c r="G153" s="71">
        <v>2.2440000000000002E-2</v>
      </c>
      <c r="H153" s="71">
        <v>2.6509999999999999E-2</v>
      </c>
      <c r="I153" s="71">
        <v>2.8629999999999999E-2</v>
      </c>
      <c r="J153" s="71">
        <v>2.9219999999999999E-2</v>
      </c>
      <c r="K153" s="71">
        <v>2.8819999999999998E-2</v>
      </c>
      <c r="L153" s="71">
        <v>3.006E-2</v>
      </c>
      <c r="M153" s="71">
        <v>3.356E-2</v>
      </c>
      <c r="N153" s="71">
        <v>4.394E-2</v>
      </c>
      <c r="O153" s="71">
        <v>4.4299999999999999E-2</v>
      </c>
      <c r="P153" s="71">
        <v>3.6920000000000001E-2</v>
      </c>
      <c r="Q153" s="71">
        <v>3.6769999999999997E-2</v>
      </c>
      <c r="R153" s="71">
        <v>3.8269999999999998E-2</v>
      </c>
      <c r="S153" s="71">
        <v>5.008E-2</v>
      </c>
      <c r="T153" s="71">
        <v>4.1619999999999997E-2</v>
      </c>
      <c r="U153" s="71">
        <v>3.2370000000000003E-2</v>
      </c>
      <c r="V153" s="71">
        <v>4.444E-2</v>
      </c>
      <c r="W153" s="65">
        <v>1.8950000000000002E-2</v>
      </c>
      <c r="X153" s="65">
        <v>2.2030000000000001E-2</v>
      </c>
      <c r="Y153" s="65">
        <v>2.3480000000000001E-2</v>
      </c>
      <c r="Z153" s="65">
        <v>2.724E-2</v>
      </c>
      <c r="AA153" s="65">
        <v>2.4500000000000001E-2</v>
      </c>
      <c r="AB153" s="65">
        <v>2.376E-2</v>
      </c>
      <c r="AC153" s="65">
        <v>2.6939999999999999E-2</v>
      </c>
      <c r="AD153" s="65">
        <v>3.0499999999999999E-2</v>
      </c>
      <c r="AE153" s="65">
        <v>4.0570000000000002E-2</v>
      </c>
      <c r="AF153" s="65">
        <v>4.0869999999999997E-2</v>
      </c>
      <c r="AG153" s="65">
        <v>3.6850000000000001E-2</v>
      </c>
      <c r="AH153" s="65">
        <v>3.6299999999999999E-2</v>
      </c>
      <c r="AI153" s="65">
        <v>3.9620000000000002E-2</v>
      </c>
      <c r="AJ153" s="65">
        <v>5.491E-2</v>
      </c>
      <c r="AK153" s="65">
        <v>4.8099999999999997E-2</v>
      </c>
      <c r="AL153" s="65">
        <v>4.088E-2</v>
      </c>
      <c r="AM153" s="65">
        <v>9.1429999999999997E-2</v>
      </c>
    </row>
    <row r="154" spans="1:39" x14ac:dyDescent="0.45">
      <c r="A154" s="3" t="s">
        <v>219</v>
      </c>
      <c r="B154" s="3" t="s">
        <v>65</v>
      </c>
      <c r="C154" s="3" t="s">
        <v>769</v>
      </c>
      <c r="D154" s="66">
        <v>1.0245264193567725</v>
      </c>
      <c r="E154" s="69">
        <v>4687.9797852393885</v>
      </c>
      <c r="F154" s="71">
        <v>9.6587282463186069E-2</v>
      </c>
      <c r="G154" s="71">
        <v>0.10595060240963856</v>
      </c>
      <c r="H154" s="71">
        <v>0.11334060240963856</v>
      </c>
      <c r="I154" s="71">
        <v>0.12444231593038821</v>
      </c>
      <c r="J154" s="71">
        <v>0.12520771084337351</v>
      </c>
      <c r="K154" s="71">
        <v>0.12549653279785811</v>
      </c>
      <c r="L154" s="71">
        <v>0.13712599732262382</v>
      </c>
      <c r="M154" s="71">
        <v>0.15313921017402946</v>
      </c>
      <c r="N154" s="71">
        <v>0.19601702811244981</v>
      </c>
      <c r="O154" s="71">
        <v>0.19488477911646587</v>
      </c>
      <c r="P154" s="71">
        <v>0.15590370816599733</v>
      </c>
      <c r="Q154" s="71">
        <v>0.14244910307898259</v>
      </c>
      <c r="R154" s="71">
        <v>0.14789899598393574</v>
      </c>
      <c r="S154" s="71">
        <v>0.19026706827309237</v>
      </c>
      <c r="T154" s="71">
        <v>0.1544767469879518</v>
      </c>
      <c r="U154" s="71">
        <v>0.12207503346720214</v>
      </c>
      <c r="V154" s="71">
        <v>0.15389728246318607</v>
      </c>
      <c r="W154" s="65">
        <v>9.1081703225806457E-2</v>
      </c>
      <c r="X154" s="65">
        <v>9.923221935483871E-2</v>
      </c>
      <c r="Y154" s="65">
        <v>0.10859258064516129</v>
      </c>
      <c r="Z154" s="65">
        <v>0.11615291612903225</v>
      </c>
      <c r="AA154" s="65">
        <v>0.11409190967741935</v>
      </c>
      <c r="AB154" s="65">
        <v>0.10863183225806451</v>
      </c>
      <c r="AC154" s="65">
        <v>0.12553157419354838</v>
      </c>
      <c r="AD154" s="65">
        <v>0.14490239999999999</v>
      </c>
      <c r="AE154" s="65">
        <v>0.18541402580645161</v>
      </c>
      <c r="AF154" s="65">
        <v>0.18645356129032259</v>
      </c>
      <c r="AG154" s="65">
        <v>0.15537325161290322</v>
      </c>
      <c r="AH154" s="65">
        <v>0.14576185806451614</v>
      </c>
      <c r="AI154" s="65">
        <v>0.15475170322580645</v>
      </c>
      <c r="AJ154" s="65">
        <v>0.20461170322580646</v>
      </c>
      <c r="AK154" s="65">
        <v>0.18277157419354836</v>
      </c>
      <c r="AL154" s="65">
        <v>0.15146201290322581</v>
      </c>
      <c r="AM154" s="65">
        <v>0.3034631741935484</v>
      </c>
    </row>
    <row r="155" spans="1:39" x14ac:dyDescent="0.45">
      <c r="A155" s="3" t="s">
        <v>219</v>
      </c>
      <c r="B155" s="3" t="s">
        <v>65</v>
      </c>
      <c r="C155" s="3" t="s">
        <v>770</v>
      </c>
      <c r="D155" s="66">
        <v>1.0625142862574817</v>
      </c>
      <c r="E155" s="69">
        <v>4861.8028792565219</v>
      </c>
      <c r="F155" s="71">
        <v>5.545040830677947E-2</v>
      </c>
      <c r="G155" s="71">
        <v>6.1880456653115042E-2</v>
      </c>
      <c r="H155" s="71">
        <v>6.8170505438962761E-2</v>
      </c>
      <c r="I155" s="71">
        <v>7.6480543237006926E-2</v>
      </c>
      <c r="J155" s="71">
        <v>7.4600496428963853E-2</v>
      </c>
      <c r="K155" s="71">
        <v>7.0930450939457199E-2</v>
      </c>
      <c r="L155" s="71">
        <v>7.941053312822767E-2</v>
      </c>
      <c r="M155" s="71">
        <v>9.1840633117239862E-2</v>
      </c>
      <c r="N155" s="71">
        <v>0.11945082935941105</v>
      </c>
      <c r="O155" s="71">
        <v>0.11804078255136799</v>
      </c>
      <c r="P155" s="71">
        <v>9.4260615316998142E-2</v>
      </c>
      <c r="Q155" s="71">
        <v>8.9950567849686844E-2</v>
      </c>
      <c r="R155" s="71">
        <v>9.5470593780903196E-2</v>
      </c>
      <c r="S155" s="71">
        <v>0.12971081639380289</v>
      </c>
      <c r="T155" s="71">
        <v>0.11075067662894188</v>
      </c>
      <c r="U155" s="71">
        <v>8.1500495989451707E-2</v>
      </c>
      <c r="V155" s="71">
        <v>0.10693059487968355</v>
      </c>
      <c r="W155" s="65">
        <v>5.2490000000000002E-2</v>
      </c>
      <c r="X155" s="65">
        <v>5.7340000000000002E-2</v>
      </c>
      <c r="Y155" s="65">
        <v>6.4570000000000002E-2</v>
      </c>
      <c r="Z155" s="65">
        <v>7.2679999999999995E-2</v>
      </c>
      <c r="AA155" s="65">
        <v>6.8309999999999996E-2</v>
      </c>
      <c r="AB155" s="65">
        <v>6.2939999999999996E-2</v>
      </c>
      <c r="AC155" s="65">
        <v>7.2410000000000002E-2</v>
      </c>
      <c r="AD155" s="65">
        <v>8.3930000000000005E-2</v>
      </c>
      <c r="AE155" s="65">
        <v>0.11162999999999999</v>
      </c>
      <c r="AF155" s="65">
        <v>0.11207</v>
      </c>
      <c r="AG155" s="65">
        <v>9.2840000000000006E-2</v>
      </c>
      <c r="AH155" s="65">
        <v>9.3479999999999994E-2</v>
      </c>
      <c r="AI155" s="65">
        <v>0.1016</v>
      </c>
      <c r="AJ155" s="65">
        <v>0.14266000000000001</v>
      </c>
      <c r="AK155" s="65">
        <v>0.12325999999999999</v>
      </c>
      <c r="AL155" s="65">
        <v>0.10314</v>
      </c>
      <c r="AM155" s="65">
        <v>0.21156</v>
      </c>
    </row>
    <row r="156" spans="1:39" x14ac:dyDescent="0.45">
      <c r="A156" s="3" t="s">
        <v>219</v>
      </c>
      <c r="B156" s="3" t="s">
        <v>65</v>
      </c>
      <c r="C156" s="3" t="s">
        <v>771</v>
      </c>
      <c r="D156" s="66">
        <v>1.0855015898146922</v>
      </c>
      <c r="E156" s="69">
        <v>4966.9871013100856</v>
      </c>
      <c r="F156" s="71">
        <v>2.239E-2</v>
      </c>
      <c r="G156" s="71">
        <v>2.562E-2</v>
      </c>
      <c r="H156" s="71">
        <v>2.9430000000000001E-2</v>
      </c>
      <c r="I156" s="71">
        <v>3.1040000000000002E-2</v>
      </c>
      <c r="J156" s="71">
        <v>3.0530000000000002E-2</v>
      </c>
      <c r="K156" s="71">
        <v>2.929E-2</v>
      </c>
      <c r="L156" s="71">
        <v>3.2259999999999997E-2</v>
      </c>
      <c r="M156" s="71">
        <v>3.678E-2</v>
      </c>
      <c r="N156" s="71">
        <v>4.684E-2</v>
      </c>
      <c r="O156" s="71">
        <v>4.231E-2</v>
      </c>
      <c r="P156" s="71">
        <v>3.6519999999999997E-2</v>
      </c>
      <c r="Q156" s="71">
        <v>3.9640000000000002E-2</v>
      </c>
      <c r="R156" s="71">
        <v>4.215E-2</v>
      </c>
      <c r="S156" s="71">
        <v>5.8729999999999997E-2</v>
      </c>
      <c r="T156" s="71">
        <v>4.444E-2</v>
      </c>
      <c r="U156" s="71">
        <v>3.2070000000000001E-2</v>
      </c>
      <c r="V156" s="71">
        <v>5.2269999999999997E-2</v>
      </c>
      <c r="W156" s="65">
        <v>2.1329999999999998E-2</v>
      </c>
      <c r="X156" s="65">
        <v>2.4279999999999999E-2</v>
      </c>
      <c r="Y156" s="65">
        <v>2.7089999999999999E-2</v>
      </c>
      <c r="Z156" s="65">
        <v>2.9909999999999999E-2</v>
      </c>
      <c r="AA156" s="65">
        <v>2.9139999999999999E-2</v>
      </c>
      <c r="AB156" s="65">
        <v>2.58E-2</v>
      </c>
      <c r="AC156" s="65">
        <v>2.93E-2</v>
      </c>
      <c r="AD156" s="65">
        <v>3.4329999999999999E-2</v>
      </c>
      <c r="AE156" s="65">
        <v>4.333E-2</v>
      </c>
      <c r="AF156" s="65">
        <v>4.2599999999999999E-2</v>
      </c>
      <c r="AG156" s="65">
        <v>3.7510000000000002E-2</v>
      </c>
      <c r="AH156" s="65">
        <v>3.9879999999999999E-2</v>
      </c>
      <c r="AI156" s="65">
        <v>4.512E-2</v>
      </c>
      <c r="AJ156" s="65">
        <v>5.8110000000000002E-2</v>
      </c>
      <c r="AK156" s="65">
        <v>4.6390000000000001E-2</v>
      </c>
      <c r="AL156" s="65">
        <v>4.156E-2</v>
      </c>
      <c r="AM156" s="65">
        <v>0.10306999999999999</v>
      </c>
    </row>
    <row r="157" spans="1:39" x14ac:dyDescent="0.45">
      <c r="A157" s="2" t="s">
        <v>217</v>
      </c>
      <c r="B157" s="2" t="s">
        <v>66</v>
      </c>
      <c r="C157" s="2" t="s">
        <v>772</v>
      </c>
      <c r="D157" s="4">
        <v>1.0145922689606395</v>
      </c>
      <c r="E157" s="11">
        <v>4642.5235672632452</v>
      </c>
      <c r="F157" s="72">
        <v>0.23357967741935484</v>
      </c>
      <c r="G157" s="72">
        <v>0.25077202346041055</v>
      </c>
      <c r="H157" s="72">
        <v>0.26466460410557185</v>
      </c>
      <c r="I157" s="72">
        <v>0.29816325513196479</v>
      </c>
      <c r="J157" s="72">
        <v>0.3115574486803519</v>
      </c>
      <c r="K157" s="72">
        <v>0.28273709677419356</v>
      </c>
      <c r="L157" s="72">
        <v>0.30783043988269793</v>
      </c>
      <c r="M157" s="72">
        <v>0.34501137829912026</v>
      </c>
      <c r="N157" s="72">
        <v>0.43802659824046919</v>
      </c>
      <c r="O157" s="72">
        <v>0.41755483870967741</v>
      </c>
      <c r="P157" s="72">
        <v>0.34874032258064513</v>
      </c>
      <c r="Q157" s="72">
        <v>0.332558504398827</v>
      </c>
      <c r="R157" s="72">
        <v>0.34146002932551317</v>
      </c>
      <c r="S157" s="72">
        <v>0.43671032258064513</v>
      </c>
      <c r="T157" s="72">
        <v>0.35520903225806455</v>
      </c>
      <c r="U157" s="72">
        <v>0.26309621700879765</v>
      </c>
      <c r="V157" s="72">
        <v>0.34049821114369511</v>
      </c>
      <c r="W157" s="8">
        <v>0.22197543554006971</v>
      </c>
      <c r="X157" s="8">
        <v>0.24209623693379792</v>
      </c>
      <c r="Y157" s="8">
        <v>0.25491742160278746</v>
      </c>
      <c r="Z157" s="8">
        <v>0.27561651567944251</v>
      </c>
      <c r="AA157" s="8">
        <v>0.27827432055749129</v>
      </c>
      <c r="AB157" s="8">
        <v>0.26555449477351917</v>
      </c>
      <c r="AC157" s="8">
        <v>0.29400609756097562</v>
      </c>
      <c r="AD157" s="8">
        <v>0.33376592334494776</v>
      </c>
      <c r="AE157" s="8">
        <v>0.41949101045296161</v>
      </c>
      <c r="AF157" s="8">
        <v>0.41427878048780492</v>
      </c>
      <c r="AG157" s="8">
        <v>0.3535961324041812</v>
      </c>
      <c r="AH157" s="8">
        <v>0.34629623693379791</v>
      </c>
      <c r="AI157" s="8">
        <v>0.35910463414634142</v>
      </c>
      <c r="AJ157" s="8">
        <v>0.47685707317073167</v>
      </c>
      <c r="AK157" s="8">
        <v>0.39792540069686411</v>
      </c>
      <c r="AL157" s="8">
        <v>0.32770393728222996</v>
      </c>
      <c r="AM157" s="8">
        <v>0.67435034843205577</v>
      </c>
    </row>
    <row r="158" spans="1:39" x14ac:dyDescent="0.45">
      <c r="A158" s="3" t="s">
        <v>219</v>
      </c>
      <c r="B158" s="3" t="s">
        <v>66</v>
      </c>
      <c r="C158" s="3" t="s">
        <v>773</v>
      </c>
      <c r="D158" s="66">
        <v>1.0144401601311119</v>
      </c>
      <c r="E158" s="69">
        <v>4641.8275548378861</v>
      </c>
      <c r="F158" s="71">
        <v>4.7759677419354836E-2</v>
      </c>
      <c r="G158" s="71">
        <v>5.2422023460410555E-2</v>
      </c>
      <c r="H158" s="71">
        <v>5.6524604105571842E-2</v>
      </c>
      <c r="I158" s="71">
        <v>6.2273255131964807E-2</v>
      </c>
      <c r="J158" s="71">
        <v>6.2377448680351909E-2</v>
      </c>
      <c r="K158" s="71">
        <v>6.0617096774193552E-2</v>
      </c>
      <c r="L158" s="71">
        <v>6.2000439882697947E-2</v>
      </c>
      <c r="M158" s="71">
        <v>6.7211378299120231E-2</v>
      </c>
      <c r="N158" s="71">
        <v>9.0006598240469207E-2</v>
      </c>
      <c r="O158" s="71">
        <v>8.5134838709677418E-2</v>
      </c>
      <c r="P158" s="71">
        <v>7.129032258064516E-2</v>
      </c>
      <c r="Q158" s="71">
        <v>6.7098504398826975E-2</v>
      </c>
      <c r="R158" s="71">
        <v>6.3250029325513199E-2</v>
      </c>
      <c r="S158" s="71">
        <v>8.5980322580645169E-2</v>
      </c>
      <c r="T158" s="71">
        <v>7.3519032258064512E-2</v>
      </c>
      <c r="U158" s="71">
        <v>5.6486217008797655E-2</v>
      </c>
      <c r="V158" s="71">
        <v>6.8908211143695011E-2</v>
      </c>
      <c r="W158" s="65">
        <v>4.4305435540069681E-2</v>
      </c>
      <c r="X158" s="65">
        <v>5.0406236933797907E-2</v>
      </c>
      <c r="Y158" s="65">
        <v>5.5017421602787456E-2</v>
      </c>
      <c r="Z158" s="65">
        <v>5.8246515679442508E-2</v>
      </c>
      <c r="AA158" s="65">
        <v>5.4804320557491293E-2</v>
      </c>
      <c r="AB158" s="65">
        <v>5.2324494773519165E-2</v>
      </c>
      <c r="AC158" s="65">
        <v>5.729609756097561E-2</v>
      </c>
      <c r="AD158" s="65">
        <v>6.4115923344947728E-2</v>
      </c>
      <c r="AE158" s="65">
        <v>8.432101045296167E-2</v>
      </c>
      <c r="AF158" s="65">
        <v>8.2618780487804869E-2</v>
      </c>
      <c r="AG158" s="65">
        <v>7.367613240418118E-2</v>
      </c>
      <c r="AH158" s="65">
        <v>6.8856236933797915E-2</v>
      </c>
      <c r="AI158" s="65">
        <v>6.9774634146341455E-2</v>
      </c>
      <c r="AJ158" s="65">
        <v>9.7197073170731715E-2</v>
      </c>
      <c r="AK158" s="65">
        <v>8.2155400696864112E-2</v>
      </c>
      <c r="AL158" s="65">
        <v>6.8143937282229963E-2</v>
      </c>
      <c r="AM158" s="65">
        <v>0.13403034843205575</v>
      </c>
    </row>
    <row r="159" spans="1:39" x14ac:dyDescent="0.45">
      <c r="A159" s="3" t="s">
        <v>219</v>
      </c>
      <c r="B159" s="3" t="s">
        <v>66</v>
      </c>
      <c r="C159" s="3" t="s">
        <v>774</v>
      </c>
      <c r="D159" s="66">
        <v>0.97077568159983618</v>
      </c>
      <c r="E159" s="69">
        <v>4442.0296884088721</v>
      </c>
      <c r="F159" s="71">
        <v>0.15903</v>
      </c>
      <c r="G159" s="71">
        <v>0.16783000000000001</v>
      </c>
      <c r="H159" s="71">
        <v>0.17169999999999999</v>
      </c>
      <c r="I159" s="71">
        <v>0.18923000000000001</v>
      </c>
      <c r="J159" s="71">
        <v>0.20749000000000001</v>
      </c>
      <c r="K159" s="71">
        <v>0.18609999999999999</v>
      </c>
      <c r="L159" s="71">
        <v>0.20751</v>
      </c>
      <c r="M159" s="71">
        <v>0.23208999999999999</v>
      </c>
      <c r="N159" s="71">
        <v>0.28816000000000003</v>
      </c>
      <c r="O159" s="71">
        <v>0.27440999999999999</v>
      </c>
      <c r="P159" s="71">
        <v>0.22314000000000001</v>
      </c>
      <c r="Q159" s="71">
        <v>0.20255000000000001</v>
      </c>
      <c r="R159" s="71">
        <v>0.20357</v>
      </c>
      <c r="S159" s="71">
        <v>0.25311</v>
      </c>
      <c r="T159" s="71">
        <v>0.20508999999999999</v>
      </c>
      <c r="U159" s="71">
        <v>0.14651</v>
      </c>
      <c r="V159" s="71">
        <v>0.18035999999999999</v>
      </c>
      <c r="W159" s="65">
        <v>0.15253</v>
      </c>
      <c r="X159" s="65">
        <v>0.16209999999999999</v>
      </c>
      <c r="Y159" s="65">
        <v>0.16464000000000001</v>
      </c>
      <c r="Z159" s="65">
        <v>0.17438999999999999</v>
      </c>
      <c r="AA159" s="65">
        <v>0.18421000000000001</v>
      </c>
      <c r="AB159" s="65">
        <v>0.17968999999999999</v>
      </c>
      <c r="AC159" s="65">
        <v>0.20125000000000001</v>
      </c>
      <c r="AD159" s="65">
        <v>0.22792000000000001</v>
      </c>
      <c r="AE159" s="65">
        <v>0.28087000000000001</v>
      </c>
      <c r="AF159" s="65">
        <v>0.27553</v>
      </c>
      <c r="AG159" s="65">
        <v>0.22600999999999999</v>
      </c>
      <c r="AH159" s="65">
        <v>0.21451999999999999</v>
      </c>
      <c r="AI159" s="65">
        <v>0.21317</v>
      </c>
      <c r="AJ159" s="65">
        <v>0.27889999999999998</v>
      </c>
      <c r="AK159" s="65">
        <v>0.23025999999999999</v>
      </c>
      <c r="AL159" s="65">
        <v>0.18279000000000001</v>
      </c>
      <c r="AM159" s="65">
        <v>0.35075000000000001</v>
      </c>
    </row>
    <row r="160" spans="1:39" x14ac:dyDescent="0.45">
      <c r="A160" s="3" t="s">
        <v>219</v>
      </c>
      <c r="B160" s="3" t="s">
        <v>66</v>
      </c>
      <c r="C160" s="3" t="s">
        <v>775</v>
      </c>
      <c r="D160" s="66">
        <v>1.1317854939709593</v>
      </c>
      <c r="E160" s="69">
        <v>5178.7708122687181</v>
      </c>
      <c r="F160" s="71">
        <v>1.9290000000000002E-2</v>
      </c>
      <c r="G160" s="71">
        <v>2.197E-2</v>
      </c>
      <c r="H160" s="71">
        <v>2.5739999999999999E-2</v>
      </c>
      <c r="I160" s="71">
        <v>2.8799999999999999E-2</v>
      </c>
      <c r="J160" s="71">
        <v>2.7289999999999998E-2</v>
      </c>
      <c r="K160" s="71">
        <v>2.5080000000000002E-2</v>
      </c>
      <c r="L160" s="71">
        <v>2.656E-2</v>
      </c>
      <c r="M160" s="71">
        <v>3.1300000000000001E-2</v>
      </c>
      <c r="N160" s="71">
        <v>4.2079999999999999E-2</v>
      </c>
      <c r="O160" s="71">
        <v>4.054E-2</v>
      </c>
      <c r="P160" s="71">
        <v>3.662E-2</v>
      </c>
      <c r="Q160" s="71">
        <v>3.9829999999999997E-2</v>
      </c>
      <c r="R160" s="71">
        <v>4.6449999999999998E-2</v>
      </c>
      <c r="S160" s="71">
        <v>6.1199999999999997E-2</v>
      </c>
      <c r="T160" s="71">
        <v>4.8980000000000003E-2</v>
      </c>
      <c r="U160" s="71">
        <v>3.7490000000000002E-2</v>
      </c>
      <c r="V160" s="71">
        <v>5.2179999999999997E-2</v>
      </c>
      <c r="W160" s="65">
        <v>1.8110000000000001E-2</v>
      </c>
      <c r="X160" s="65">
        <v>2.1489999999999999E-2</v>
      </c>
      <c r="Y160" s="65">
        <v>2.5159999999999998E-2</v>
      </c>
      <c r="Z160" s="65">
        <v>2.8930000000000001E-2</v>
      </c>
      <c r="AA160" s="65">
        <v>2.8199999999999999E-2</v>
      </c>
      <c r="AB160" s="65">
        <v>2.4150000000000001E-2</v>
      </c>
      <c r="AC160" s="65">
        <v>2.5340000000000001E-2</v>
      </c>
      <c r="AD160" s="65">
        <v>2.921E-2</v>
      </c>
      <c r="AE160" s="65">
        <v>3.9170000000000003E-2</v>
      </c>
      <c r="AF160" s="65">
        <v>3.9280000000000002E-2</v>
      </c>
      <c r="AG160" s="65">
        <v>3.6240000000000001E-2</v>
      </c>
      <c r="AH160" s="65">
        <v>4.0770000000000001E-2</v>
      </c>
      <c r="AI160" s="65">
        <v>4.8809999999999999E-2</v>
      </c>
      <c r="AJ160" s="65">
        <v>6.4030000000000004E-2</v>
      </c>
      <c r="AK160" s="65">
        <v>5.323E-2</v>
      </c>
      <c r="AL160" s="65">
        <v>4.5769999999999998E-2</v>
      </c>
      <c r="AM160" s="65">
        <v>0.1075</v>
      </c>
    </row>
    <row r="161" spans="1:39" x14ac:dyDescent="0.45">
      <c r="A161" s="3" t="s">
        <v>219</v>
      </c>
      <c r="B161" s="3" t="s">
        <v>66</v>
      </c>
      <c r="C161" s="3" t="s">
        <v>776</v>
      </c>
      <c r="D161" s="66">
        <v>1.2537310976290736</v>
      </c>
      <c r="E161" s="69">
        <v>5736.7637678891015</v>
      </c>
      <c r="F161" s="71">
        <v>7.4999999999999997E-3</v>
      </c>
      <c r="G161" s="71">
        <v>8.5500000000000003E-3</v>
      </c>
      <c r="H161" s="71">
        <v>1.0699999999999999E-2</v>
      </c>
      <c r="I161" s="71">
        <v>1.7860000000000001E-2</v>
      </c>
      <c r="J161" s="71">
        <v>1.44E-2</v>
      </c>
      <c r="K161" s="71">
        <v>1.094E-2</v>
      </c>
      <c r="L161" s="71">
        <v>1.176E-2</v>
      </c>
      <c r="M161" s="71">
        <v>1.4409999999999999E-2</v>
      </c>
      <c r="N161" s="71">
        <v>1.7780000000000001E-2</v>
      </c>
      <c r="O161" s="71">
        <v>1.7469999999999999E-2</v>
      </c>
      <c r="P161" s="71">
        <v>1.7690000000000001E-2</v>
      </c>
      <c r="Q161" s="71">
        <v>2.308E-2</v>
      </c>
      <c r="R161" s="71">
        <v>2.819E-2</v>
      </c>
      <c r="S161" s="71">
        <v>3.6420000000000001E-2</v>
      </c>
      <c r="T161" s="71">
        <v>2.7619999999999999E-2</v>
      </c>
      <c r="U161" s="71">
        <v>2.2610000000000002E-2</v>
      </c>
      <c r="V161" s="71">
        <v>3.9050000000000001E-2</v>
      </c>
      <c r="W161" s="65">
        <v>7.0299999999999998E-3</v>
      </c>
      <c r="X161" s="65">
        <v>8.0999999999999996E-3</v>
      </c>
      <c r="Y161" s="65">
        <v>1.01E-2</v>
      </c>
      <c r="Z161" s="65">
        <v>1.405E-2</v>
      </c>
      <c r="AA161" s="65">
        <v>1.106E-2</v>
      </c>
      <c r="AB161" s="65">
        <v>9.3900000000000008E-3</v>
      </c>
      <c r="AC161" s="65">
        <v>1.0120000000000001E-2</v>
      </c>
      <c r="AD161" s="65">
        <v>1.252E-2</v>
      </c>
      <c r="AE161" s="65">
        <v>1.5129999999999999E-2</v>
      </c>
      <c r="AF161" s="65">
        <v>1.685E-2</v>
      </c>
      <c r="AG161" s="65">
        <v>1.7670000000000002E-2</v>
      </c>
      <c r="AH161" s="65">
        <v>2.215E-2</v>
      </c>
      <c r="AI161" s="65">
        <v>2.7349999999999999E-2</v>
      </c>
      <c r="AJ161" s="65">
        <v>3.6729999999999999E-2</v>
      </c>
      <c r="AK161" s="65">
        <v>3.2280000000000003E-2</v>
      </c>
      <c r="AL161" s="65">
        <v>3.1E-2</v>
      </c>
      <c r="AM161" s="65">
        <v>8.2070000000000004E-2</v>
      </c>
    </row>
    <row r="162" spans="1:39" x14ac:dyDescent="0.45">
      <c r="A162" s="2" t="s">
        <v>217</v>
      </c>
      <c r="B162" s="2" t="s">
        <v>67</v>
      </c>
      <c r="C162" s="2" t="s">
        <v>777</v>
      </c>
      <c r="D162" s="4">
        <v>1.0279507327797814</v>
      </c>
      <c r="E162" s="11">
        <v>4703.6485974848247</v>
      </c>
      <c r="F162" s="72">
        <v>0.15932221694378465</v>
      </c>
      <c r="G162" s="72">
        <v>0.17889177355502769</v>
      </c>
      <c r="H162" s="72">
        <v>0.18762259699129058</v>
      </c>
      <c r="I162" s="72">
        <v>0.20035278701504355</v>
      </c>
      <c r="J162" s="72">
        <v>0.20172329374505146</v>
      </c>
      <c r="K162" s="72">
        <v>0.19430430720506731</v>
      </c>
      <c r="L162" s="72">
        <v>0.21442335708630245</v>
      </c>
      <c r="M162" s="72">
        <v>0.23204342042755344</v>
      </c>
      <c r="N162" s="72">
        <v>0.27721456057007127</v>
      </c>
      <c r="O162" s="72">
        <v>0.27038405384006337</v>
      </c>
      <c r="P162" s="72">
        <v>0.23766386381631036</v>
      </c>
      <c r="Q162" s="72">
        <v>0.24365570071258905</v>
      </c>
      <c r="R162" s="72">
        <v>0.24900747426761677</v>
      </c>
      <c r="S162" s="72">
        <v>0.31592741092636584</v>
      </c>
      <c r="T162" s="72">
        <v>0.22267462391132223</v>
      </c>
      <c r="U162" s="72">
        <v>0.18051557403008708</v>
      </c>
      <c r="V162" s="72">
        <v>0.27071298495645291</v>
      </c>
      <c r="W162" s="8">
        <v>0.15124039187227867</v>
      </c>
      <c r="X162" s="8">
        <v>0.16907052249637156</v>
      </c>
      <c r="Y162" s="8">
        <v>0.17795043541364294</v>
      </c>
      <c r="Z162" s="8">
        <v>0.19394094339622642</v>
      </c>
      <c r="AA162" s="8">
        <v>0.18497072568940492</v>
      </c>
      <c r="AB162" s="8">
        <v>0.17860074020319305</v>
      </c>
      <c r="AC162" s="8">
        <v>0.20534076923076922</v>
      </c>
      <c r="AD162" s="8">
        <v>0.22441063860667634</v>
      </c>
      <c r="AE162" s="8">
        <v>0.26654075471698113</v>
      </c>
      <c r="AF162" s="8">
        <v>0.26691066763425253</v>
      </c>
      <c r="AG162" s="8">
        <v>0.24417111756168361</v>
      </c>
      <c r="AH162" s="8">
        <v>0.24917155297532656</v>
      </c>
      <c r="AI162" s="8">
        <v>0.25425123367198837</v>
      </c>
      <c r="AJ162" s="8">
        <v>0.32881155297532655</v>
      </c>
      <c r="AK162" s="8">
        <v>0.24621140783744558</v>
      </c>
      <c r="AL162" s="8">
        <v>0.22441140783744559</v>
      </c>
      <c r="AM162" s="8">
        <v>0.50513513788098696</v>
      </c>
    </row>
    <row r="163" spans="1:39" x14ac:dyDescent="0.45">
      <c r="A163" s="3" t="s">
        <v>219</v>
      </c>
      <c r="B163" s="3" t="s">
        <v>67</v>
      </c>
      <c r="C163" s="3" t="s">
        <v>778</v>
      </c>
      <c r="D163" s="66">
        <v>1.016125881454266</v>
      </c>
      <c r="E163" s="69">
        <v>4649.5409991543875</v>
      </c>
      <c r="F163" s="71">
        <v>8.2210000000000005E-2</v>
      </c>
      <c r="G163" s="71">
        <v>9.3270000000000006E-2</v>
      </c>
      <c r="H163" s="71">
        <v>9.6250000000000002E-2</v>
      </c>
      <c r="I163" s="71">
        <v>0.10363</v>
      </c>
      <c r="J163" s="71">
        <v>0.10498</v>
      </c>
      <c r="K163" s="71">
        <v>9.8080000000000001E-2</v>
      </c>
      <c r="L163" s="71">
        <v>0.11212999999999999</v>
      </c>
      <c r="M163" s="71">
        <v>0.11956</v>
      </c>
      <c r="N163" s="71">
        <v>0.14252000000000001</v>
      </c>
      <c r="O163" s="71">
        <v>0.14349999999999999</v>
      </c>
      <c r="P163" s="71">
        <v>0.12361999999999999</v>
      </c>
      <c r="Q163" s="71">
        <v>0.12254</v>
      </c>
      <c r="R163" s="71">
        <v>0.12284</v>
      </c>
      <c r="S163" s="71">
        <v>0.15509000000000001</v>
      </c>
      <c r="T163" s="71">
        <v>0.11315</v>
      </c>
      <c r="U163" s="71">
        <v>9.0990000000000001E-2</v>
      </c>
      <c r="V163" s="71">
        <v>0.13278000000000001</v>
      </c>
      <c r="W163" s="65">
        <v>8.0189999999999997E-2</v>
      </c>
      <c r="X163" s="65">
        <v>8.7470000000000006E-2</v>
      </c>
      <c r="Y163" s="65">
        <v>9.0870000000000006E-2</v>
      </c>
      <c r="Z163" s="65">
        <v>9.9210000000000007E-2</v>
      </c>
      <c r="AA163" s="65">
        <v>9.7409999999999997E-2</v>
      </c>
      <c r="AB163" s="65">
        <v>9.3460000000000001E-2</v>
      </c>
      <c r="AC163" s="65">
        <v>0.10876</v>
      </c>
      <c r="AD163" s="65">
        <v>0.11786000000000001</v>
      </c>
      <c r="AE163" s="65">
        <v>0.14011000000000001</v>
      </c>
      <c r="AF163" s="65">
        <v>0.14344999999999999</v>
      </c>
      <c r="AG163" s="65">
        <v>0.12975</v>
      </c>
      <c r="AH163" s="65">
        <v>0.12858</v>
      </c>
      <c r="AI163" s="65">
        <v>0.12792999999999999</v>
      </c>
      <c r="AJ163" s="65">
        <v>0.16588</v>
      </c>
      <c r="AK163" s="65">
        <v>0.12709000000000001</v>
      </c>
      <c r="AL163" s="65">
        <v>0.11275</v>
      </c>
      <c r="AM163" s="65">
        <v>0.2432</v>
      </c>
    </row>
    <row r="164" spans="1:39" x14ac:dyDescent="0.45">
      <c r="A164" s="3" t="s">
        <v>219</v>
      </c>
      <c r="B164" s="3" t="s">
        <v>67</v>
      </c>
      <c r="C164" s="3" t="s">
        <v>779</v>
      </c>
      <c r="D164" s="66">
        <v>1.109121806000384</v>
      </c>
      <c r="E164" s="69">
        <v>5075.0673751902141</v>
      </c>
      <c r="F164" s="71">
        <v>9.6399999999999993E-3</v>
      </c>
      <c r="G164" s="71">
        <v>1.0370000000000001E-2</v>
      </c>
      <c r="H164" s="71">
        <v>1.21E-2</v>
      </c>
      <c r="I164" s="71">
        <v>1.278E-2</v>
      </c>
      <c r="J164" s="71">
        <v>1.3440000000000001E-2</v>
      </c>
      <c r="K164" s="71">
        <v>1.311E-2</v>
      </c>
      <c r="L164" s="71">
        <v>1.3849999999999999E-2</v>
      </c>
      <c r="M164" s="71">
        <v>1.485E-2</v>
      </c>
      <c r="N164" s="71">
        <v>1.7760000000000001E-2</v>
      </c>
      <c r="O164" s="71">
        <v>1.593E-2</v>
      </c>
      <c r="P164" s="71">
        <v>1.5779999999999999E-2</v>
      </c>
      <c r="Q164" s="71">
        <v>1.8929999999999999E-2</v>
      </c>
      <c r="R164" s="71">
        <v>2.128E-2</v>
      </c>
      <c r="S164" s="71">
        <v>2.751E-2</v>
      </c>
      <c r="T164" s="71">
        <v>1.7989999999999999E-2</v>
      </c>
      <c r="U164" s="71">
        <v>1.5389999999999999E-2</v>
      </c>
      <c r="V164" s="71">
        <v>2.426E-2</v>
      </c>
      <c r="W164" s="65">
        <v>8.8999999999999999E-3</v>
      </c>
      <c r="X164" s="65">
        <v>1.021E-2</v>
      </c>
      <c r="Y164" s="65">
        <v>1.158E-2</v>
      </c>
      <c r="Z164" s="65">
        <v>1.3310000000000001E-2</v>
      </c>
      <c r="AA164" s="65">
        <v>1.239E-2</v>
      </c>
      <c r="AB164" s="65">
        <v>1.1950000000000001E-2</v>
      </c>
      <c r="AC164" s="65">
        <v>1.3440000000000001E-2</v>
      </c>
      <c r="AD164" s="65">
        <v>1.46E-2</v>
      </c>
      <c r="AE164" s="65">
        <v>1.6570000000000001E-2</v>
      </c>
      <c r="AF164" s="65">
        <v>1.602E-2</v>
      </c>
      <c r="AG164" s="65">
        <v>1.685E-2</v>
      </c>
      <c r="AH164" s="65">
        <v>1.9949999999999999E-2</v>
      </c>
      <c r="AI164" s="65">
        <v>2.2440000000000002E-2</v>
      </c>
      <c r="AJ164" s="65">
        <v>2.6780000000000002E-2</v>
      </c>
      <c r="AK164" s="65">
        <v>1.9109999999999999E-2</v>
      </c>
      <c r="AL164" s="65">
        <v>1.942E-2</v>
      </c>
      <c r="AM164" s="65">
        <v>4.8030000000000003E-2</v>
      </c>
    </row>
    <row r="165" spans="1:39" x14ac:dyDescent="0.45">
      <c r="A165" s="3" t="s">
        <v>219</v>
      </c>
      <c r="B165" s="3" t="s">
        <v>67</v>
      </c>
      <c r="C165" s="3" t="s">
        <v>780</v>
      </c>
      <c r="D165" s="66">
        <v>1.0184292097910124</v>
      </c>
      <c r="E165" s="69">
        <v>4660.0804605849817</v>
      </c>
      <c r="F165" s="71">
        <v>3.8632216943784638E-2</v>
      </c>
      <c r="G165" s="71">
        <v>4.3481773555027713E-2</v>
      </c>
      <c r="H165" s="71">
        <v>4.6702596991290576E-2</v>
      </c>
      <c r="I165" s="71">
        <v>4.8402787015043539E-2</v>
      </c>
      <c r="J165" s="71">
        <v>4.844329374505147E-2</v>
      </c>
      <c r="K165" s="71">
        <v>4.7444307205067301E-2</v>
      </c>
      <c r="L165" s="71">
        <v>5.153335708630246E-2</v>
      </c>
      <c r="M165" s="71">
        <v>5.7103420427553446E-2</v>
      </c>
      <c r="N165" s="71">
        <v>6.8824560570071261E-2</v>
      </c>
      <c r="O165" s="71">
        <v>6.4564053840063348E-2</v>
      </c>
      <c r="P165" s="71">
        <v>5.5953863816310366E-2</v>
      </c>
      <c r="Q165" s="71">
        <v>5.5135700712589081E-2</v>
      </c>
      <c r="R165" s="71">
        <v>5.7057474267616787E-2</v>
      </c>
      <c r="S165" s="71">
        <v>7.5207410926365792E-2</v>
      </c>
      <c r="T165" s="71">
        <v>5.1694623911322249E-2</v>
      </c>
      <c r="U165" s="71">
        <v>4.3045574030087103E-2</v>
      </c>
      <c r="V165" s="71">
        <v>6.3822984956452888E-2</v>
      </c>
      <c r="W165" s="65">
        <v>3.5130391872278663E-2</v>
      </c>
      <c r="X165" s="65">
        <v>4.1190522496371562E-2</v>
      </c>
      <c r="Y165" s="65">
        <v>4.4470435413642963E-2</v>
      </c>
      <c r="Z165" s="65">
        <v>4.748094339622641E-2</v>
      </c>
      <c r="AA165" s="65">
        <v>4.5880725689404933E-2</v>
      </c>
      <c r="AB165" s="65">
        <v>4.3800740203193037E-2</v>
      </c>
      <c r="AC165" s="65">
        <v>4.8780769230769232E-2</v>
      </c>
      <c r="AD165" s="65">
        <v>5.4490638606676342E-2</v>
      </c>
      <c r="AE165" s="65">
        <v>6.3630754716981125E-2</v>
      </c>
      <c r="AF165" s="65">
        <v>6.2510667634252545E-2</v>
      </c>
      <c r="AG165" s="65">
        <v>5.5691117561683594E-2</v>
      </c>
      <c r="AH165" s="65">
        <v>5.6611552975326558E-2</v>
      </c>
      <c r="AI165" s="65">
        <v>5.8781233671988391E-2</v>
      </c>
      <c r="AJ165" s="65">
        <v>7.7681552975326557E-2</v>
      </c>
      <c r="AK165" s="65">
        <v>5.5531407837445576E-2</v>
      </c>
      <c r="AL165" s="65">
        <v>5.1751407837445577E-2</v>
      </c>
      <c r="AM165" s="65">
        <v>0.11849513788098694</v>
      </c>
    </row>
    <row r="166" spans="1:39" x14ac:dyDescent="0.45">
      <c r="A166" s="3" t="s">
        <v>219</v>
      </c>
      <c r="B166" s="3" t="s">
        <v>67</v>
      </c>
      <c r="C166" s="3" t="s">
        <v>781</v>
      </c>
      <c r="D166" s="66">
        <v>1.0415108489513059</v>
      </c>
      <c r="E166" s="69">
        <v>4765.6963390525971</v>
      </c>
      <c r="F166" s="71">
        <v>2.8840000000000001E-2</v>
      </c>
      <c r="G166" s="71">
        <v>3.177E-2</v>
      </c>
      <c r="H166" s="71">
        <v>3.2570000000000002E-2</v>
      </c>
      <c r="I166" s="71">
        <v>3.5540000000000002E-2</v>
      </c>
      <c r="J166" s="71">
        <v>3.4860000000000002E-2</v>
      </c>
      <c r="K166" s="71">
        <v>3.567E-2</v>
      </c>
      <c r="L166" s="71">
        <v>3.6909999999999998E-2</v>
      </c>
      <c r="M166" s="71">
        <v>4.0529999999999997E-2</v>
      </c>
      <c r="N166" s="71">
        <v>4.811E-2</v>
      </c>
      <c r="O166" s="71">
        <v>4.6390000000000001E-2</v>
      </c>
      <c r="P166" s="71">
        <v>4.231E-2</v>
      </c>
      <c r="Q166" s="71">
        <v>4.7050000000000002E-2</v>
      </c>
      <c r="R166" s="71">
        <v>4.7829999999999998E-2</v>
      </c>
      <c r="S166" s="71">
        <v>5.8119999999999998E-2</v>
      </c>
      <c r="T166" s="71">
        <v>3.984E-2</v>
      </c>
      <c r="U166" s="71">
        <v>3.109E-2</v>
      </c>
      <c r="V166" s="71">
        <v>4.9849999999999998E-2</v>
      </c>
      <c r="W166" s="65">
        <v>2.7019999999999999E-2</v>
      </c>
      <c r="X166" s="65">
        <v>3.0200000000000001E-2</v>
      </c>
      <c r="Y166" s="65">
        <v>3.1029999999999999E-2</v>
      </c>
      <c r="Z166" s="65">
        <v>3.3939999999999998E-2</v>
      </c>
      <c r="AA166" s="65">
        <v>2.929E-2</v>
      </c>
      <c r="AB166" s="65">
        <v>2.9389999999999999E-2</v>
      </c>
      <c r="AC166" s="65">
        <v>3.4360000000000002E-2</v>
      </c>
      <c r="AD166" s="65">
        <v>3.746E-2</v>
      </c>
      <c r="AE166" s="65">
        <v>4.623E-2</v>
      </c>
      <c r="AF166" s="65">
        <v>4.4929999999999998E-2</v>
      </c>
      <c r="AG166" s="65">
        <v>4.1880000000000001E-2</v>
      </c>
      <c r="AH166" s="65">
        <v>4.403E-2</v>
      </c>
      <c r="AI166" s="65">
        <v>4.5100000000000001E-2</v>
      </c>
      <c r="AJ166" s="65">
        <v>5.8470000000000001E-2</v>
      </c>
      <c r="AK166" s="65">
        <v>4.4479999999999999E-2</v>
      </c>
      <c r="AL166" s="65">
        <v>4.0489999999999998E-2</v>
      </c>
      <c r="AM166" s="65">
        <v>9.5409999999999995E-2</v>
      </c>
    </row>
    <row r="167" spans="1:39" x14ac:dyDescent="0.45">
      <c r="A167" s="2" t="s">
        <v>217</v>
      </c>
      <c r="B167" s="2" t="s">
        <v>68</v>
      </c>
      <c r="C167" s="2" t="s">
        <v>782</v>
      </c>
      <c r="D167" s="4">
        <v>1.030007406565929</v>
      </c>
      <c r="E167" s="11">
        <v>4713.0594286280029</v>
      </c>
      <c r="F167" s="72">
        <v>0.15446727478888161</v>
      </c>
      <c r="G167" s="72">
        <v>0.17164863623710394</v>
      </c>
      <c r="H167" s="72">
        <v>0.18894298443027696</v>
      </c>
      <c r="I167" s="72">
        <v>0.21843588267930067</v>
      </c>
      <c r="J167" s="72">
        <v>0.22045425780091063</v>
      </c>
      <c r="K167" s="72">
        <v>0.20111390459963041</v>
      </c>
      <c r="L167" s="72">
        <v>0.21863459092616741</v>
      </c>
      <c r="M167" s="72">
        <v>0.24047661731888606</v>
      </c>
      <c r="N167" s="72">
        <v>0.29061163113948096</v>
      </c>
      <c r="O167" s="72">
        <v>0.30937580670378817</v>
      </c>
      <c r="P167" s="72">
        <v>0.28462567857469995</v>
      </c>
      <c r="Q167" s="72">
        <v>0.26815077884009936</v>
      </c>
      <c r="R167" s="72">
        <v>0.27753559897042945</v>
      </c>
      <c r="S167" s="72">
        <v>0.32557390284947685</v>
      </c>
      <c r="T167" s="72">
        <v>0.24891792823452782</v>
      </c>
      <c r="U167" s="72">
        <v>0.20617896057473761</v>
      </c>
      <c r="V167" s="72">
        <v>0.28605556533160209</v>
      </c>
      <c r="W167" s="8">
        <v>0.14932594656888584</v>
      </c>
      <c r="X167" s="8">
        <v>0.16396927094369013</v>
      </c>
      <c r="Y167" s="8">
        <v>0.17834217878542136</v>
      </c>
      <c r="Z167" s="8">
        <v>0.20189690109733219</v>
      </c>
      <c r="AA167" s="8">
        <v>0.20239550379673976</v>
      </c>
      <c r="AB167" s="8">
        <v>0.18111131298067568</v>
      </c>
      <c r="AC167" s="8">
        <v>0.20256114522664498</v>
      </c>
      <c r="AD167" s="8">
        <v>0.22652492211825337</v>
      </c>
      <c r="AE167" s="8">
        <v>0.27835245647332113</v>
      </c>
      <c r="AF167" s="8">
        <v>0.29656511439167871</v>
      </c>
      <c r="AG167" s="8">
        <v>0.27576725855895795</v>
      </c>
      <c r="AH167" s="8">
        <v>0.26402299531955759</v>
      </c>
      <c r="AI167" s="8">
        <v>0.27975515237535709</v>
      </c>
      <c r="AJ167" s="8">
        <v>0.33679495667993664</v>
      </c>
      <c r="AK167" s="8">
        <v>0.2736107082804794</v>
      </c>
      <c r="AL167" s="8">
        <v>0.24709025105116161</v>
      </c>
      <c r="AM167" s="8">
        <v>0.51894392535190703</v>
      </c>
    </row>
    <row r="168" spans="1:39" x14ac:dyDescent="0.45">
      <c r="A168" s="3" t="s">
        <v>219</v>
      </c>
      <c r="B168" s="3" t="s">
        <v>68</v>
      </c>
      <c r="C168" s="3" t="s">
        <v>783</v>
      </c>
      <c r="D168" s="66">
        <v>1.0074618467725271</v>
      </c>
      <c r="E168" s="69">
        <v>4609.8965169046223</v>
      </c>
      <c r="F168" s="71">
        <v>9.2800571115319447E-2</v>
      </c>
      <c r="G168" s="71">
        <v>0.10097056613176517</v>
      </c>
      <c r="H168" s="71">
        <v>0.10830052925346358</v>
      </c>
      <c r="I168" s="71">
        <v>0.12272052327319845</v>
      </c>
      <c r="J168" s="71">
        <v>0.12090056912189773</v>
      </c>
      <c r="K168" s="71">
        <v>0.11482064885876607</v>
      </c>
      <c r="L168" s="71">
        <v>0.12612072660221268</v>
      </c>
      <c r="M168" s="71">
        <v>0.14256079537526165</v>
      </c>
      <c r="N168" s="71">
        <v>0.17224085517791288</v>
      </c>
      <c r="O168" s="71">
        <v>0.17755085717133462</v>
      </c>
      <c r="P168" s="71">
        <v>0.15908069670088706</v>
      </c>
      <c r="Q168" s="71">
        <v>0.14196054918768067</v>
      </c>
      <c r="R168" s="71">
        <v>0.14479048739160769</v>
      </c>
      <c r="S168" s="71">
        <v>0.17162051828964417</v>
      </c>
      <c r="T168" s="71">
        <v>0.13653039569420911</v>
      </c>
      <c r="U168" s="71">
        <v>0.10816033589155787</v>
      </c>
      <c r="V168" s="71">
        <v>0.14540037476328116</v>
      </c>
      <c r="W168" s="65">
        <v>8.8389999999999996E-2</v>
      </c>
      <c r="X168" s="65">
        <v>9.7009999999999999E-2</v>
      </c>
      <c r="Y168" s="65">
        <v>0.10295</v>
      </c>
      <c r="Z168" s="65">
        <v>0.11217000000000001</v>
      </c>
      <c r="AA168" s="65">
        <v>0.11133999999999999</v>
      </c>
      <c r="AB168" s="65">
        <v>0.10453</v>
      </c>
      <c r="AC168" s="65">
        <v>0.12032</v>
      </c>
      <c r="AD168" s="65">
        <v>0.13464000000000001</v>
      </c>
      <c r="AE168" s="65">
        <v>0.16492000000000001</v>
      </c>
      <c r="AF168" s="65">
        <v>0.1694</v>
      </c>
      <c r="AG168" s="65">
        <v>0.1527</v>
      </c>
      <c r="AH168" s="65">
        <v>0.14205000000000001</v>
      </c>
      <c r="AI168" s="65">
        <v>0.14853</v>
      </c>
      <c r="AJ168" s="65">
        <v>0.18304000000000001</v>
      </c>
      <c r="AK168" s="65">
        <v>0.15014</v>
      </c>
      <c r="AL168" s="65">
        <v>0.13014999999999999</v>
      </c>
      <c r="AM168" s="65">
        <v>0.26346000000000003</v>
      </c>
    </row>
    <row r="169" spans="1:39" x14ac:dyDescent="0.45">
      <c r="A169" s="3" t="s">
        <v>219</v>
      </c>
      <c r="B169" s="3" t="s">
        <v>68</v>
      </c>
      <c r="C169" s="3" t="s">
        <v>784</v>
      </c>
      <c r="D169" s="66">
        <v>1.0545061553026844</v>
      </c>
      <c r="E169" s="69">
        <v>4825.159650419916</v>
      </c>
      <c r="F169" s="71">
        <v>2.3990000000000001E-2</v>
      </c>
      <c r="G169" s="71">
        <v>2.8459999999999999E-2</v>
      </c>
      <c r="H169" s="71">
        <v>3.1640000000000001E-2</v>
      </c>
      <c r="I169" s="71">
        <v>3.6490000000000002E-2</v>
      </c>
      <c r="J169" s="71">
        <v>3.397E-2</v>
      </c>
      <c r="K169" s="71">
        <v>2.8889999999999999E-2</v>
      </c>
      <c r="L169" s="71">
        <v>3.3270000000000001E-2</v>
      </c>
      <c r="M169" s="71">
        <v>3.635E-2</v>
      </c>
      <c r="N169" s="71">
        <v>4.6240000000000003E-2</v>
      </c>
      <c r="O169" s="71">
        <v>5.1040000000000002E-2</v>
      </c>
      <c r="P169" s="71">
        <v>4.3959999999999999E-2</v>
      </c>
      <c r="Q169" s="71">
        <v>4.3220000000000001E-2</v>
      </c>
      <c r="R169" s="71">
        <v>4.5519999999999998E-2</v>
      </c>
      <c r="S169" s="71">
        <v>5.4719999999999998E-2</v>
      </c>
      <c r="T169" s="71">
        <v>4.2349999999999999E-2</v>
      </c>
      <c r="U169" s="71">
        <v>3.6240000000000001E-2</v>
      </c>
      <c r="V169" s="71">
        <v>5.11E-2</v>
      </c>
      <c r="W169" s="65">
        <v>2.4E-2</v>
      </c>
      <c r="X169" s="65">
        <v>2.564E-2</v>
      </c>
      <c r="Y169" s="65">
        <v>2.92E-2</v>
      </c>
      <c r="Z169" s="65">
        <v>3.4349999999999999E-2</v>
      </c>
      <c r="AA169" s="65">
        <v>3.1980000000000001E-2</v>
      </c>
      <c r="AB169" s="65">
        <v>2.8490000000000001E-2</v>
      </c>
      <c r="AC169" s="65">
        <v>3.1789999999999999E-2</v>
      </c>
      <c r="AD169" s="65">
        <v>3.5959999999999999E-2</v>
      </c>
      <c r="AE169" s="65">
        <v>4.5920000000000002E-2</v>
      </c>
      <c r="AF169" s="65">
        <v>4.9579999999999999E-2</v>
      </c>
      <c r="AG169" s="65">
        <v>4.4819999999999999E-2</v>
      </c>
      <c r="AH169" s="65">
        <v>4.342E-2</v>
      </c>
      <c r="AI169" s="65">
        <v>4.725E-2</v>
      </c>
      <c r="AJ169" s="65">
        <v>5.6980000000000003E-2</v>
      </c>
      <c r="AK169" s="65">
        <v>4.8099999999999997E-2</v>
      </c>
      <c r="AL169" s="65">
        <v>4.274E-2</v>
      </c>
      <c r="AM169" s="65">
        <v>9.1179999999999997E-2</v>
      </c>
    </row>
    <row r="170" spans="1:39" x14ac:dyDescent="0.45">
      <c r="A170" s="3" t="s">
        <v>219</v>
      </c>
      <c r="B170" s="3" t="s">
        <v>68</v>
      </c>
      <c r="C170" s="3" t="s">
        <v>785</v>
      </c>
      <c r="D170" s="66">
        <v>1.1587311610629276</v>
      </c>
      <c r="E170" s="69">
        <v>5302.0675279417455</v>
      </c>
      <c r="F170" s="71">
        <v>6.3735812525140007E-3</v>
      </c>
      <c r="G170" s="71">
        <v>8.2746252978124317E-3</v>
      </c>
      <c r="H170" s="71">
        <v>1.0467256489990407E-2</v>
      </c>
      <c r="I170" s="71">
        <v>1.177656757634828E-2</v>
      </c>
      <c r="J170" s="71">
        <v>1.2538239580432563E-2</v>
      </c>
      <c r="K170" s="71">
        <v>1.1187716281444353E-2</v>
      </c>
      <c r="L170" s="71">
        <v>1.0836608728611653E-2</v>
      </c>
      <c r="M170" s="71">
        <v>1.2447940839753705E-2</v>
      </c>
      <c r="N170" s="71">
        <v>1.530853576843343E-2</v>
      </c>
      <c r="O170" s="71">
        <v>1.6819539667068908E-2</v>
      </c>
      <c r="P170" s="71">
        <v>1.7180676691729322E-2</v>
      </c>
      <c r="Q170" s="71">
        <v>1.8613137705374549E-2</v>
      </c>
      <c r="R170" s="71">
        <v>2.124586288251493E-2</v>
      </c>
      <c r="S170" s="71">
        <v>2.4238837525913551E-2</v>
      </c>
      <c r="T170" s="71">
        <v>1.7441966645007582E-2</v>
      </c>
      <c r="U170" s="71">
        <v>1.6420040610786224E-2</v>
      </c>
      <c r="V170" s="71">
        <v>2.6488866456264117E-2</v>
      </c>
      <c r="W170" s="65">
        <v>6.3547928413826915E-3</v>
      </c>
      <c r="X170" s="65">
        <v>7.9964280460897274E-3</v>
      </c>
      <c r="Y170" s="65">
        <v>9.0067099779357687E-3</v>
      </c>
      <c r="Z170" s="65">
        <v>1.0517950478058346E-2</v>
      </c>
      <c r="AA170" s="65">
        <v>1.1187668546212308E-2</v>
      </c>
      <c r="AB170" s="65">
        <v>9.7572738416278511E-3</v>
      </c>
      <c r="AC170" s="65">
        <v>9.3471610688894338E-3</v>
      </c>
      <c r="AD170" s="65">
        <v>1.0778232409904387E-2</v>
      </c>
      <c r="AE170" s="65">
        <v>1.3630487864672714E-2</v>
      </c>
      <c r="AF170" s="65">
        <v>1.589122088747242E-2</v>
      </c>
      <c r="AG170" s="65">
        <v>1.6262630546702624E-2</v>
      </c>
      <c r="AH170" s="65">
        <v>1.7237028683500858E-2</v>
      </c>
      <c r="AI170" s="65">
        <v>1.9668607501838686E-2</v>
      </c>
      <c r="AJ170" s="65">
        <v>2.3062949252267713E-2</v>
      </c>
      <c r="AK170" s="65">
        <v>1.9416690365285608E-2</v>
      </c>
      <c r="AL170" s="65">
        <v>1.981635204707036E-2</v>
      </c>
      <c r="AM170" s="65">
        <v>5.2327815641088501E-2</v>
      </c>
    </row>
    <row r="171" spans="1:39" x14ac:dyDescent="0.45">
      <c r="A171" s="3" t="s">
        <v>219</v>
      </c>
      <c r="B171" s="3" t="s">
        <v>68</v>
      </c>
      <c r="C171" s="3" t="s">
        <v>786</v>
      </c>
      <c r="D171" s="66">
        <v>1.031724395642061</v>
      </c>
      <c r="E171" s="69">
        <v>4720.9159464574186</v>
      </c>
      <c r="F171" s="71">
        <v>3.1303122421048185E-2</v>
      </c>
      <c r="G171" s="71">
        <v>3.3943444807526355E-2</v>
      </c>
      <c r="H171" s="71">
        <v>3.8535198686823001E-2</v>
      </c>
      <c r="I171" s="71">
        <v>4.7448791829753943E-2</v>
      </c>
      <c r="J171" s="71">
        <v>5.3045449098580347E-2</v>
      </c>
      <c r="K171" s="71">
        <v>4.6215539459420037E-2</v>
      </c>
      <c r="L171" s="71">
        <v>4.8407255595343049E-2</v>
      </c>
      <c r="M171" s="71">
        <v>4.9117881103870761E-2</v>
      </c>
      <c r="N171" s="71">
        <v>5.6822240193134636E-2</v>
      </c>
      <c r="O171" s="71">
        <v>6.3965409865384695E-2</v>
      </c>
      <c r="P171" s="71">
        <v>6.4404305182083524E-2</v>
      </c>
      <c r="Q171" s="71">
        <v>6.435709194704417E-2</v>
      </c>
      <c r="R171" s="71">
        <v>6.5979248696306822E-2</v>
      </c>
      <c r="S171" s="71">
        <v>7.499454703391914E-2</v>
      </c>
      <c r="T171" s="71">
        <v>5.2595565895311114E-2</v>
      </c>
      <c r="U171" s="71">
        <v>4.5358584072393536E-2</v>
      </c>
      <c r="V171" s="71">
        <v>6.3066324112056746E-2</v>
      </c>
      <c r="W171" s="65">
        <v>3.0581153727503148E-2</v>
      </c>
      <c r="X171" s="65">
        <v>3.3322842897600402E-2</v>
      </c>
      <c r="Y171" s="65">
        <v>3.7185468807485515E-2</v>
      </c>
      <c r="Z171" s="65">
        <v>4.4858950619273828E-2</v>
      </c>
      <c r="AA171" s="65">
        <v>4.7887835250527457E-2</v>
      </c>
      <c r="AB171" s="65">
        <v>3.8334039139047801E-2</v>
      </c>
      <c r="AC171" s="65">
        <v>4.1103984157755534E-2</v>
      </c>
      <c r="AD171" s="65">
        <v>4.5146689708349043E-2</v>
      </c>
      <c r="AE171" s="65">
        <v>5.3881968608648384E-2</v>
      </c>
      <c r="AF171" s="65">
        <v>6.169389350420626E-2</v>
      </c>
      <c r="AG171" s="65">
        <v>6.1984628012255301E-2</v>
      </c>
      <c r="AH171" s="65">
        <v>6.1315966636056665E-2</v>
      </c>
      <c r="AI171" s="65">
        <v>6.4306544873518418E-2</v>
      </c>
      <c r="AJ171" s="65">
        <v>7.3712007427668869E-2</v>
      </c>
      <c r="AK171" s="65">
        <v>5.59540179151937E-2</v>
      </c>
      <c r="AL171" s="65">
        <v>5.4383899004091234E-2</v>
      </c>
      <c r="AM171" s="65">
        <v>0.11197610971081842</v>
      </c>
    </row>
    <row r="172" spans="1:39" x14ac:dyDescent="0.45">
      <c r="A172" s="2" t="s">
        <v>217</v>
      </c>
      <c r="B172" s="2" t="s">
        <v>69</v>
      </c>
      <c r="C172" s="2" t="s">
        <v>787</v>
      </c>
      <c r="D172" s="4">
        <v>1.051260830730625</v>
      </c>
      <c r="E172" s="11">
        <v>4810.3098469371453</v>
      </c>
      <c r="F172" s="72">
        <v>0.4042391830963421</v>
      </c>
      <c r="G172" s="72">
        <v>0.45339547987406981</v>
      </c>
      <c r="H172" s="72">
        <v>0.49546826046485321</v>
      </c>
      <c r="I172" s="72">
        <v>0.53345074334015885</v>
      </c>
      <c r="J172" s="72">
        <v>0.4941245586820836</v>
      </c>
      <c r="K172" s="72">
        <v>0.47759383816342338</v>
      </c>
      <c r="L172" s="72">
        <v>0.53438536277913995</v>
      </c>
      <c r="M172" s="72">
        <v>0.61601077934447701</v>
      </c>
      <c r="N172" s="72">
        <v>0.76213018801164212</v>
      </c>
      <c r="O172" s="72">
        <v>0.7663302504768541</v>
      </c>
      <c r="P172" s="72">
        <v>0.66160323052499737</v>
      </c>
      <c r="Q172" s="72">
        <v>0.63857279369772268</v>
      </c>
      <c r="R172" s="72">
        <v>0.66257761914261148</v>
      </c>
      <c r="S172" s="72">
        <v>0.8149359087989132</v>
      </c>
      <c r="T172" s="72">
        <v>0.65152649952273289</v>
      </c>
      <c r="U172" s="72">
        <v>0.53967093978642233</v>
      </c>
      <c r="V172" s="72">
        <v>0.8093743642935558</v>
      </c>
      <c r="W172" s="8">
        <v>0.38360556635212634</v>
      </c>
      <c r="X172" s="8">
        <v>0.43290541748625094</v>
      </c>
      <c r="Y172" s="8">
        <v>0.47040538337066462</v>
      </c>
      <c r="Z172" s="8">
        <v>0.50335550378295368</v>
      </c>
      <c r="AA172" s="8">
        <v>0.45704947727779449</v>
      </c>
      <c r="AB172" s="8">
        <v>0.44345279563275553</v>
      </c>
      <c r="AC172" s="8">
        <v>0.50527374671590397</v>
      </c>
      <c r="AD172" s="8">
        <v>0.58720372484695071</v>
      </c>
      <c r="AE172" s="8">
        <v>0.72782661769017187</v>
      </c>
      <c r="AF172" s="8">
        <v>0.73170562905083369</v>
      </c>
      <c r="AG172" s="8">
        <v>0.65351832758763062</v>
      </c>
      <c r="AH172" s="8">
        <v>0.64078341572635722</v>
      </c>
      <c r="AI172" s="8">
        <v>0.66253763079146744</v>
      </c>
      <c r="AJ172" s="8">
        <v>0.84761724316329967</v>
      </c>
      <c r="AK172" s="8">
        <v>0.71336503464082202</v>
      </c>
      <c r="AL172" s="8">
        <v>0.64336035777958478</v>
      </c>
      <c r="AM172" s="8">
        <v>1.4220441281044318</v>
      </c>
    </row>
    <row r="173" spans="1:39" x14ac:dyDescent="0.45">
      <c r="A173" s="3" t="s">
        <v>219</v>
      </c>
      <c r="B173" s="3" t="s">
        <v>69</v>
      </c>
      <c r="C173" s="3" t="s">
        <v>788</v>
      </c>
      <c r="D173" s="66">
        <v>1.0534709770723718</v>
      </c>
      <c r="E173" s="69">
        <v>4820.4229305792769</v>
      </c>
      <c r="F173" s="71">
        <v>4.0150316749089435E-2</v>
      </c>
      <c r="G173" s="71">
        <v>4.3300760977537572E-2</v>
      </c>
      <c r="H173" s="71">
        <v>4.8766019461029882E-2</v>
      </c>
      <c r="I173" s="71">
        <v>5.2796027899127351E-2</v>
      </c>
      <c r="J173" s="71">
        <v>4.8853090159469356E-2</v>
      </c>
      <c r="K173" s="71">
        <v>4.8144193253794473E-2</v>
      </c>
      <c r="L173" s="71">
        <v>5.2583183779626799E-2</v>
      </c>
      <c r="M173" s="71">
        <v>6.1576416852696457E-2</v>
      </c>
      <c r="N173" s="71">
        <v>7.0936072225841931E-2</v>
      </c>
      <c r="O173" s="71">
        <v>7.2080271941723728E-2</v>
      </c>
      <c r="P173" s="71">
        <v>6.5962602619014557E-2</v>
      </c>
      <c r="Q173" s="71">
        <v>6.8213555322944153E-2</v>
      </c>
      <c r="R173" s="71">
        <v>7.1496788396013797E-2</v>
      </c>
      <c r="S173" s="71">
        <v>8.7464266472982055E-2</v>
      </c>
      <c r="T173" s="71">
        <v>6.3771236074468884E-2</v>
      </c>
      <c r="U173" s="71">
        <v>5.3062346645589224E-2</v>
      </c>
      <c r="V173" s="71">
        <v>8.1112851169050357E-2</v>
      </c>
      <c r="W173" s="65">
        <v>3.7328451973227809E-2</v>
      </c>
      <c r="X173" s="65">
        <v>4.3401599691442007E-2</v>
      </c>
      <c r="Y173" s="65">
        <v>4.5505200524910576E-2</v>
      </c>
      <c r="Z173" s="65">
        <v>4.9435922078066727E-2</v>
      </c>
      <c r="AA173" s="65">
        <v>4.5586613498388197E-2</v>
      </c>
      <c r="AB173" s="65">
        <v>4.5012408280866147E-2</v>
      </c>
      <c r="AC173" s="65">
        <v>5.0762787266821326E-2</v>
      </c>
      <c r="AD173" s="65">
        <v>5.7716042708850446E-2</v>
      </c>
      <c r="AE173" s="65">
        <v>6.8047194129999308E-2</v>
      </c>
      <c r="AF173" s="65">
        <v>7.05302940549382E-2</v>
      </c>
      <c r="AG173" s="65">
        <v>6.5983528280372891E-2</v>
      </c>
      <c r="AH173" s="65">
        <v>6.5664780275239948E-2</v>
      </c>
      <c r="AI173" s="65">
        <v>6.9627669739716597E-2</v>
      </c>
      <c r="AJ173" s="65">
        <v>8.7179844404348228E-2</v>
      </c>
      <c r="AK173" s="65">
        <v>6.7808056272554137E-2</v>
      </c>
      <c r="AL173" s="65">
        <v>5.9320050274428479E-2</v>
      </c>
      <c r="AM173" s="65">
        <v>0.14418955654582905</v>
      </c>
    </row>
    <row r="174" spans="1:39" x14ac:dyDescent="0.45">
      <c r="A174" s="3" t="s">
        <v>219</v>
      </c>
      <c r="B174" s="3" t="s">
        <v>69</v>
      </c>
      <c r="C174" s="3" t="s">
        <v>789</v>
      </c>
      <c r="D174" s="66">
        <v>1.042230624009898</v>
      </c>
      <c r="E174" s="69">
        <v>4768.9898518999453</v>
      </c>
      <c r="F174" s="71">
        <v>3.7382760563380281E-2</v>
      </c>
      <c r="G174" s="71">
        <v>4.2864394366197184E-2</v>
      </c>
      <c r="H174" s="71">
        <v>4.6445521126760557E-2</v>
      </c>
      <c r="I174" s="71">
        <v>5.0386253521126766E-2</v>
      </c>
      <c r="J174" s="71">
        <v>5.1344732394366203E-2</v>
      </c>
      <c r="K174" s="71">
        <v>4.7814563380281686E-2</v>
      </c>
      <c r="L174" s="71">
        <v>5.242478873239436E-2</v>
      </c>
      <c r="M174" s="71">
        <v>5.7865971830985921E-2</v>
      </c>
      <c r="N174" s="71">
        <v>7.1197774647887332E-2</v>
      </c>
      <c r="O174" s="71">
        <v>7.2498000000000007E-2</v>
      </c>
      <c r="P174" s="71">
        <v>6.1877661971830984E-2</v>
      </c>
      <c r="Q174" s="71">
        <v>5.9957887323943658E-2</v>
      </c>
      <c r="R174" s="71">
        <v>6.3548450704225351E-2</v>
      </c>
      <c r="S174" s="71">
        <v>7.8252507042253519E-2</v>
      </c>
      <c r="T174" s="71">
        <v>6.0578957746478874E-2</v>
      </c>
      <c r="U174" s="71">
        <v>5.1137661971830985E-2</v>
      </c>
      <c r="V174" s="71">
        <v>7.3972112676056342E-2</v>
      </c>
      <c r="W174" s="65">
        <v>3.6274765659220325E-2</v>
      </c>
      <c r="X174" s="65">
        <v>4.0435816907577748E-2</v>
      </c>
      <c r="Y174" s="65">
        <v>4.4757218572054315E-2</v>
      </c>
      <c r="Z174" s="65">
        <v>4.7486587823039862E-2</v>
      </c>
      <c r="AA174" s="65">
        <v>4.4545816907577744E-2</v>
      </c>
      <c r="AB174" s="65">
        <v>4.2954485326325009E-2</v>
      </c>
      <c r="AC174" s="65">
        <v>4.8785676741130095E-2</v>
      </c>
      <c r="AD174" s="65">
        <v>5.4816868155935172E-2</v>
      </c>
      <c r="AE174" s="65">
        <v>6.6079110819097675E-2</v>
      </c>
      <c r="AF174" s="65">
        <v>6.7809040735873849E-2</v>
      </c>
      <c r="AG174" s="65">
        <v>6.1799601401664475E-2</v>
      </c>
      <c r="AH174" s="65">
        <v>6.2599741568112127E-2</v>
      </c>
      <c r="AI174" s="65">
        <v>6.215191414805081E-2</v>
      </c>
      <c r="AJ174" s="65">
        <v>8.1312685063512913E-2</v>
      </c>
      <c r="AK174" s="65">
        <v>6.625205431449846E-2</v>
      </c>
      <c r="AL174" s="65">
        <v>5.8451143232588702E-2</v>
      </c>
      <c r="AM174" s="65">
        <v>0.13009747262374066</v>
      </c>
    </row>
    <row r="175" spans="1:39" x14ac:dyDescent="0.45">
      <c r="A175" s="3" t="s">
        <v>219</v>
      </c>
      <c r="B175" s="3" t="s">
        <v>69</v>
      </c>
      <c r="C175" s="3" t="s">
        <v>790</v>
      </c>
      <c r="D175" s="66">
        <v>1.0618026207846105</v>
      </c>
      <c r="E175" s="69">
        <v>4858.5464738699557</v>
      </c>
      <c r="F175" s="71">
        <v>3.8219999999999997E-2</v>
      </c>
      <c r="G175" s="71">
        <v>4.2200000000000001E-2</v>
      </c>
      <c r="H175" s="71">
        <v>4.7E-2</v>
      </c>
      <c r="I175" s="71">
        <v>5.0590000000000003E-2</v>
      </c>
      <c r="J175" s="71">
        <v>4.684E-2</v>
      </c>
      <c r="K175" s="71">
        <v>4.4269999999999997E-2</v>
      </c>
      <c r="L175" s="71">
        <v>5.0750000000000003E-2</v>
      </c>
      <c r="M175" s="71">
        <v>5.6899999999999999E-2</v>
      </c>
      <c r="N175" s="71">
        <v>7.5050000000000006E-2</v>
      </c>
      <c r="O175" s="71">
        <v>7.5939999999999994E-2</v>
      </c>
      <c r="P175" s="71">
        <v>6.2300000000000001E-2</v>
      </c>
      <c r="Q175" s="71">
        <v>5.7299999999999997E-2</v>
      </c>
      <c r="R175" s="71">
        <v>5.8639999999999998E-2</v>
      </c>
      <c r="S175" s="71">
        <v>7.4950000000000003E-2</v>
      </c>
      <c r="T175" s="71">
        <v>6.5369999999999998E-2</v>
      </c>
      <c r="U175" s="71">
        <v>5.7020000000000001E-2</v>
      </c>
      <c r="V175" s="71">
        <v>7.6950000000000005E-2</v>
      </c>
      <c r="W175" s="65">
        <v>3.5990000000000001E-2</v>
      </c>
      <c r="X175" s="65">
        <v>4.1570000000000003E-2</v>
      </c>
      <c r="Y175" s="65">
        <v>4.3810000000000002E-2</v>
      </c>
      <c r="Z175" s="65">
        <v>4.7440000000000003E-2</v>
      </c>
      <c r="AA175" s="65">
        <v>4.1790000000000001E-2</v>
      </c>
      <c r="AB175" s="65">
        <v>3.9919999999999997E-2</v>
      </c>
      <c r="AC175" s="65">
        <v>4.5409999999999999E-2</v>
      </c>
      <c r="AD175" s="65">
        <v>5.4080000000000003E-2</v>
      </c>
      <c r="AE175" s="65">
        <v>7.0999999999999994E-2</v>
      </c>
      <c r="AF175" s="65">
        <v>6.9159999999999999E-2</v>
      </c>
      <c r="AG175" s="65">
        <v>5.9749999999999998E-2</v>
      </c>
      <c r="AH175" s="65">
        <v>5.5919999999999997E-2</v>
      </c>
      <c r="AI175" s="65">
        <v>5.8500000000000003E-2</v>
      </c>
      <c r="AJ175" s="65">
        <v>8.1930000000000003E-2</v>
      </c>
      <c r="AK175" s="65">
        <v>7.3899999999999993E-2</v>
      </c>
      <c r="AL175" s="65">
        <v>6.5740000000000007E-2</v>
      </c>
      <c r="AM175" s="65">
        <v>0.13302</v>
      </c>
    </row>
    <row r="176" spans="1:39" x14ac:dyDescent="0.45">
      <c r="A176" s="3" t="s">
        <v>219</v>
      </c>
      <c r="B176" s="3" t="s">
        <v>69</v>
      </c>
      <c r="C176" s="3" t="s">
        <v>791</v>
      </c>
      <c r="D176" s="66">
        <v>1.0455843728232461</v>
      </c>
      <c r="E176" s="69">
        <v>4784.3357779245935</v>
      </c>
      <c r="F176" s="71">
        <v>3.6609999999999997E-2</v>
      </c>
      <c r="G176" s="71">
        <v>4.1739999999999999E-2</v>
      </c>
      <c r="H176" s="71">
        <v>4.6629999999999998E-2</v>
      </c>
      <c r="I176" s="71">
        <v>4.7750000000000001E-2</v>
      </c>
      <c r="J176" s="71">
        <v>4.367E-2</v>
      </c>
      <c r="K176" s="71">
        <v>4.3020000000000003E-2</v>
      </c>
      <c r="L176" s="71">
        <v>4.6609999999999999E-2</v>
      </c>
      <c r="M176" s="71">
        <v>5.5019999999999999E-2</v>
      </c>
      <c r="N176" s="71">
        <v>6.9139999999999993E-2</v>
      </c>
      <c r="O176" s="71">
        <v>6.6250000000000003E-2</v>
      </c>
      <c r="P176" s="71">
        <v>5.611E-2</v>
      </c>
      <c r="Q176" s="71">
        <v>5.6610000000000001E-2</v>
      </c>
      <c r="R176" s="71">
        <v>5.8160000000000003E-2</v>
      </c>
      <c r="S176" s="71">
        <v>6.9250000000000006E-2</v>
      </c>
      <c r="T176" s="71">
        <v>5.713E-2</v>
      </c>
      <c r="U176" s="71">
        <v>4.7019999999999999E-2</v>
      </c>
      <c r="V176" s="71">
        <v>7.0940000000000003E-2</v>
      </c>
      <c r="W176" s="65">
        <v>3.5069999999999997E-2</v>
      </c>
      <c r="X176" s="65">
        <v>4.0230000000000002E-2</v>
      </c>
      <c r="Y176" s="65">
        <v>4.3799999999999999E-2</v>
      </c>
      <c r="Z176" s="65">
        <v>4.4740000000000002E-2</v>
      </c>
      <c r="AA176" s="65">
        <v>3.9660000000000001E-2</v>
      </c>
      <c r="AB176" s="65">
        <v>3.8440000000000002E-2</v>
      </c>
      <c r="AC176" s="65">
        <v>4.3029999999999999E-2</v>
      </c>
      <c r="AD176" s="65">
        <v>5.16E-2</v>
      </c>
      <c r="AE176" s="65">
        <v>6.4519999999999994E-2</v>
      </c>
      <c r="AF176" s="65">
        <v>6.2120000000000002E-2</v>
      </c>
      <c r="AG176" s="65">
        <v>5.6460000000000003E-2</v>
      </c>
      <c r="AH176" s="65">
        <v>5.5109999999999999E-2</v>
      </c>
      <c r="AI176" s="65">
        <v>5.6430000000000001E-2</v>
      </c>
      <c r="AJ176" s="65">
        <v>7.3300000000000004E-2</v>
      </c>
      <c r="AK176" s="65">
        <v>6.2789999999999999E-2</v>
      </c>
      <c r="AL176" s="65">
        <v>5.5480000000000002E-2</v>
      </c>
      <c r="AM176" s="65">
        <v>0.12248000000000001</v>
      </c>
    </row>
    <row r="177" spans="1:39" x14ac:dyDescent="0.45">
      <c r="A177" s="3" t="s">
        <v>219</v>
      </c>
      <c r="B177" s="3" t="s">
        <v>69</v>
      </c>
      <c r="C177" s="3" t="s">
        <v>792</v>
      </c>
      <c r="D177" s="66">
        <v>1.0890946032430238</v>
      </c>
      <c r="E177" s="69">
        <v>4983.4278431024613</v>
      </c>
      <c r="F177" s="71">
        <v>3.2883558933605971E-2</v>
      </c>
      <c r="G177" s="71">
        <v>3.6485239814076115E-2</v>
      </c>
      <c r="H177" s="71">
        <v>3.9260793103081677E-2</v>
      </c>
      <c r="I177" s="71">
        <v>4.1298314098884931E-2</v>
      </c>
      <c r="J177" s="71">
        <v>3.3839631919858539E-2</v>
      </c>
      <c r="K177" s="71">
        <v>3.4629086422804232E-2</v>
      </c>
      <c r="L177" s="71">
        <v>3.9230476824124172E-2</v>
      </c>
      <c r="M177" s="71">
        <v>4.4887836695041851E-2</v>
      </c>
      <c r="N177" s="71">
        <v>5.2770967611762004E-2</v>
      </c>
      <c r="O177" s="71">
        <v>5.2595579438669236E-2</v>
      </c>
      <c r="P177" s="71">
        <v>4.8196606008801379E-2</v>
      </c>
      <c r="Q177" s="71">
        <v>4.8331283272556723E-2</v>
      </c>
      <c r="R177" s="71">
        <v>5.3397356467077543E-2</v>
      </c>
      <c r="S177" s="71">
        <v>6.432692104867431E-2</v>
      </c>
      <c r="T177" s="71">
        <v>4.8723254380663911E-2</v>
      </c>
      <c r="U177" s="71">
        <v>4.3203298054012976E-2</v>
      </c>
      <c r="V177" s="71">
        <v>7.3099795906304485E-2</v>
      </c>
      <c r="W177" s="65">
        <v>3.0471188545111345E-2</v>
      </c>
      <c r="X177" s="65">
        <v>3.4865388219884073E-2</v>
      </c>
      <c r="Y177" s="65">
        <v>3.7762931565260095E-2</v>
      </c>
      <c r="Z177" s="65">
        <v>4.1299832852453672E-2</v>
      </c>
      <c r="AA177" s="65">
        <v>3.4612067086796212E-2</v>
      </c>
      <c r="AB177" s="65">
        <v>3.3195449030007478E-2</v>
      </c>
      <c r="AC177" s="65">
        <v>3.7057037316892825E-2</v>
      </c>
      <c r="AD177" s="65">
        <v>4.2718003633947198E-2</v>
      </c>
      <c r="AE177" s="65">
        <v>5.1937255524149413E-2</v>
      </c>
      <c r="AF177" s="65">
        <v>5.1219768412777367E-2</v>
      </c>
      <c r="AG177" s="65">
        <v>4.6707529274424175E-2</v>
      </c>
      <c r="AH177" s="65">
        <v>5.0968193796408996E-2</v>
      </c>
      <c r="AI177" s="65">
        <v>5.5111512477155393E-2</v>
      </c>
      <c r="AJ177" s="65">
        <v>6.354321763354745E-2</v>
      </c>
      <c r="AK177" s="65">
        <v>5.4089068920125521E-2</v>
      </c>
      <c r="AL177" s="65">
        <v>5.2997471871865529E-2</v>
      </c>
      <c r="AM177" s="65">
        <v>0.13043408383919328</v>
      </c>
    </row>
    <row r="178" spans="1:39" x14ac:dyDescent="0.45">
      <c r="A178" s="3" t="s">
        <v>219</v>
      </c>
      <c r="B178" s="3" t="s">
        <v>69</v>
      </c>
      <c r="C178" s="3" t="s">
        <v>793</v>
      </c>
      <c r="D178" s="66">
        <v>1.2036904431323374</v>
      </c>
      <c r="E178" s="69">
        <v>5507.7900954794341</v>
      </c>
      <c r="F178" s="71">
        <v>3.5831829541305535E-3</v>
      </c>
      <c r="G178" s="71">
        <v>4.6746364028973442E-3</v>
      </c>
      <c r="H178" s="71">
        <v>5.4348132122541658E-3</v>
      </c>
      <c r="I178" s="71">
        <v>5.7546840612707059E-3</v>
      </c>
      <c r="J178" s="71">
        <v>5.5747368439586229E-3</v>
      </c>
      <c r="K178" s="71">
        <v>5.3644392616830358E-3</v>
      </c>
      <c r="L178" s="71">
        <v>5.3946335309646197E-3</v>
      </c>
      <c r="M178" s="71">
        <v>5.9759046400581772E-3</v>
      </c>
      <c r="N178" s="71">
        <v>7.8266687230595881E-3</v>
      </c>
      <c r="O178" s="71">
        <v>7.9368687573028347E-3</v>
      </c>
      <c r="P178" s="71">
        <v>8.6570715971019327E-3</v>
      </c>
      <c r="Q178" s="71">
        <v>9.0080577271833169E-3</v>
      </c>
      <c r="R178" s="71">
        <v>1.105042476884455E-2</v>
      </c>
      <c r="S178" s="71">
        <v>1.3622050095106426E-2</v>
      </c>
      <c r="T178" s="71">
        <v>9.6495481827807289E-3</v>
      </c>
      <c r="U178" s="71">
        <v>8.6077837364712268E-3</v>
      </c>
      <c r="V178" s="71">
        <v>1.5424495504932171E-2</v>
      </c>
      <c r="W178" s="65">
        <v>4.0035891432604852E-3</v>
      </c>
      <c r="X178" s="65">
        <v>4.4797684286227973E-3</v>
      </c>
      <c r="Y178" s="65">
        <v>4.8700728754644618E-3</v>
      </c>
      <c r="Z178" s="65">
        <v>5.3067520343068704E-3</v>
      </c>
      <c r="AA178" s="65">
        <v>4.8175998508396926E-3</v>
      </c>
      <c r="AB178" s="65">
        <v>4.4672118742258978E-3</v>
      </c>
      <c r="AC178" s="65">
        <v>4.7970890300584653E-3</v>
      </c>
      <c r="AD178" s="65">
        <v>5.9037686949804892E-3</v>
      </c>
      <c r="AE178" s="65">
        <v>6.575834085793813E-3</v>
      </c>
      <c r="AF178" s="65">
        <v>7.6101753432684747E-3</v>
      </c>
      <c r="AG178" s="65">
        <v>7.8294763674137992E-3</v>
      </c>
      <c r="AH178" s="65">
        <v>8.7222028580180317E-3</v>
      </c>
      <c r="AI178" s="65">
        <v>9.9577536990424435E-3</v>
      </c>
      <c r="AJ178" s="65">
        <v>1.3503412228481627E-2</v>
      </c>
      <c r="AK178" s="65">
        <v>1.0309598385872386E-2</v>
      </c>
      <c r="AL178" s="65">
        <v>1.2176423002650259E-2</v>
      </c>
      <c r="AM178" s="65">
        <v>2.9579272097700001E-2</v>
      </c>
    </row>
    <row r="179" spans="1:39" x14ac:dyDescent="0.45">
      <c r="A179" s="3" t="s">
        <v>219</v>
      </c>
      <c r="B179" s="3" t="s">
        <v>69</v>
      </c>
      <c r="C179" s="3" t="s">
        <v>794</v>
      </c>
      <c r="D179" s="66">
        <v>1.0214070575195588</v>
      </c>
      <c r="E179" s="69">
        <v>4673.7063561121186</v>
      </c>
      <c r="F179" s="71">
        <v>8.7605877988810893E-2</v>
      </c>
      <c r="G179" s="71">
        <v>9.6996986031429297E-2</v>
      </c>
      <c r="H179" s="71">
        <v>0.10174744400099775</v>
      </c>
      <c r="I179" s="71">
        <v>0.10949070680255139</v>
      </c>
      <c r="J179" s="71">
        <v>0.10455868700780388</v>
      </c>
      <c r="K179" s="71">
        <v>0.10160806966468303</v>
      </c>
      <c r="L179" s="71">
        <v>0.11552864497737234</v>
      </c>
      <c r="M179" s="71">
        <v>0.13278981317036667</v>
      </c>
      <c r="N179" s="71">
        <v>0.16594254632434166</v>
      </c>
      <c r="O179" s="71">
        <v>0.16624404226205328</v>
      </c>
      <c r="P179" s="71">
        <v>0.13752374785304494</v>
      </c>
      <c r="Q179" s="71">
        <v>0.12593442411716496</v>
      </c>
      <c r="R179" s="71">
        <v>0.12413568228628442</v>
      </c>
      <c r="S179" s="71">
        <v>0.15124968884296047</v>
      </c>
      <c r="T179" s="71">
        <v>0.12721610741902148</v>
      </c>
      <c r="U179" s="71">
        <v>0.10281410561949898</v>
      </c>
      <c r="V179" s="71">
        <v>0.1499534256316146</v>
      </c>
      <c r="W179" s="65">
        <v>8.3056112097804877E-2</v>
      </c>
      <c r="X179" s="65">
        <v>8.8829263737528988E-2</v>
      </c>
      <c r="Y179" s="65">
        <v>9.5952485148541891E-2</v>
      </c>
      <c r="Z179" s="65">
        <v>0.1016775356864134</v>
      </c>
      <c r="AA179" s="65">
        <v>9.5023977198742143E-2</v>
      </c>
      <c r="AB179" s="65">
        <v>9.4431788834167224E-2</v>
      </c>
      <c r="AC179" s="65">
        <v>0.10907411819083307</v>
      </c>
      <c r="AD179" s="65">
        <v>0.12664914480694603</v>
      </c>
      <c r="AE179" s="65">
        <v>0.15900297234651628</v>
      </c>
      <c r="AF179" s="65">
        <v>0.15796656937562312</v>
      </c>
      <c r="AG179" s="65">
        <v>0.13524510487468455</v>
      </c>
      <c r="AH179" s="65">
        <v>0.12467981075769265</v>
      </c>
      <c r="AI179" s="65">
        <v>0.12630547831910716</v>
      </c>
      <c r="AJ179" s="65">
        <v>0.16219795137569587</v>
      </c>
      <c r="AK179" s="65">
        <v>0.13884634097371948</v>
      </c>
      <c r="AL179" s="65">
        <v>0.12364924022881112</v>
      </c>
      <c r="AM179" s="65">
        <v>0.26232210604717221</v>
      </c>
    </row>
    <row r="180" spans="1:39" x14ac:dyDescent="0.45">
      <c r="A180" s="3" t="s">
        <v>219</v>
      </c>
      <c r="B180" s="3" t="s">
        <v>69</v>
      </c>
      <c r="C180" s="3" t="s">
        <v>795</v>
      </c>
      <c r="D180" s="66">
        <v>1.101222000060442</v>
      </c>
      <c r="E180" s="69">
        <v>5038.9198148598389</v>
      </c>
      <c r="F180" s="71">
        <v>9.0100000000000006E-3</v>
      </c>
      <c r="G180" s="71">
        <v>1.102E-2</v>
      </c>
      <c r="H180" s="71">
        <v>1.2500000000000001E-2</v>
      </c>
      <c r="I180" s="71">
        <v>1.46E-2</v>
      </c>
      <c r="J180" s="71">
        <v>1.4149999999999999E-2</v>
      </c>
      <c r="K180" s="71">
        <v>1.209E-2</v>
      </c>
      <c r="L180" s="71">
        <v>1.285E-2</v>
      </c>
      <c r="M180" s="71">
        <v>1.585E-2</v>
      </c>
      <c r="N180" s="71">
        <v>2.07E-2</v>
      </c>
      <c r="O180" s="71">
        <v>2.078E-2</v>
      </c>
      <c r="P180" s="71">
        <v>1.9640000000000001E-2</v>
      </c>
      <c r="Q180" s="71">
        <v>1.8700000000000001E-2</v>
      </c>
      <c r="R180" s="71">
        <v>2.0070000000000001E-2</v>
      </c>
      <c r="S180" s="71">
        <v>2.794E-2</v>
      </c>
      <c r="T180" s="71">
        <v>2.068E-2</v>
      </c>
      <c r="U180" s="71">
        <v>1.702E-2</v>
      </c>
      <c r="V180" s="71">
        <v>2.6360000000000001E-2</v>
      </c>
      <c r="W180" s="65">
        <v>8.4100000000000008E-3</v>
      </c>
      <c r="X180" s="65">
        <v>9.9600000000000001E-3</v>
      </c>
      <c r="Y180" s="65">
        <v>1.2239999999999999E-2</v>
      </c>
      <c r="Z180" s="65">
        <v>1.366E-2</v>
      </c>
      <c r="AA180" s="65">
        <v>1.3599999999999999E-2</v>
      </c>
      <c r="AB180" s="65">
        <v>1.1039999999999999E-2</v>
      </c>
      <c r="AC180" s="65">
        <v>1.175E-2</v>
      </c>
      <c r="AD180" s="65">
        <v>1.4959999999999999E-2</v>
      </c>
      <c r="AE180" s="65">
        <v>1.9179999999999999E-2</v>
      </c>
      <c r="AF180" s="65">
        <v>1.9810000000000001E-2</v>
      </c>
      <c r="AG180" s="65">
        <v>1.8939999999999999E-2</v>
      </c>
      <c r="AH180" s="65">
        <v>1.8589999999999999E-2</v>
      </c>
      <c r="AI180" s="65">
        <v>1.95E-2</v>
      </c>
      <c r="AJ180" s="65">
        <v>2.7359999999999999E-2</v>
      </c>
      <c r="AK180" s="65">
        <v>2.2849999999999999E-2</v>
      </c>
      <c r="AL180" s="65">
        <v>1.9449999999999999E-2</v>
      </c>
      <c r="AM180" s="65">
        <v>4.6300000000000001E-2</v>
      </c>
    </row>
    <row r="181" spans="1:39" x14ac:dyDescent="0.45">
      <c r="A181" s="3" t="s">
        <v>219</v>
      </c>
      <c r="B181" s="3" t="s">
        <v>69</v>
      </c>
      <c r="C181" s="3" t="s">
        <v>796</v>
      </c>
      <c r="D181" s="66">
        <v>1.0434347042895313</v>
      </c>
      <c r="E181" s="69">
        <v>4774.4994257909448</v>
      </c>
      <c r="F181" s="71">
        <v>0.10393059421422986</v>
      </c>
      <c r="G181" s="71">
        <v>0.11690070367474589</v>
      </c>
      <c r="H181" s="71">
        <v>0.12801073494917903</v>
      </c>
      <c r="I181" s="71">
        <v>0.13853087568412822</v>
      </c>
      <c r="J181" s="71">
        <v>0.12447051602814699</v>
      </c>
      <c r="K181" s="71">
        <v>0.12239054730258014</v>
      </c>
      <c r="L181" s="71">
        <v>0.13861067240031275</v>
      </c>
      <c r="M181" s="71">
        <v>0.16146081313526192</v>
      </c>
      <c r="N181" s="71">
        <v>0.20061125097732604</v>
      </c>
      <c r="O181" s="71">
        <v>0.20316123534010946</v>
      </c>
      <c r="P181" s="71">
        <v>0.17367109460516028</v>
      </c>
      <c r="Q181" s="71">
        <v>0.16467157935887411</v>
      </c>
      <c r="R181" s="71">
        <v>0.16904162627052385</v>
      </c>
      <c r="S181" s="71">
        <v>0.20726201720093823</v>
      </c>
      <c r="T181" s="71">
        <v>0.17077154808444098</v>
      </c>
      <c r="U181" s="71">
        <v>0.13649129788897577</v>
      </c>
      <c r="V181" s="71">
        <v>0.20205289288506648</v>
      </c>
      <c r="W181" s="65">
        <v>9.8811640091116162E-2</v>
      </c>
      <c r="X181" s="65">
        <v>0.11353205011389522</v>
      </c>
      <c r="Y181" s="65">
        <v>0.12341307517084282</v>
      </c>
      <c r="Z181" s="65">
        <v>0.13057300683371298</v>
      </c>
      <c r="AA181" s="65">
        <v>0.11737239179954442</v>
      </c>
      <c r="AB181" s="65">
        <v>0.11604109339407745</v>
      </c>
      <c r="AC181" s="65">
        <v>0.13491307517084283</v>
      </c>
      <c r="AD181" s="65">
        <v>0.15530430523917996</v>
      </c>
      <c r="AE181" s="65">
        <v>0.19464457858769932</v>
      </c>
      <c r="AF181" s="65">
        <v>0.19780492027334851</v>
      </c>
      <c r="AG181" s="65">
        <v>0.17413382687927106</v>
      </c>
      <c r="AH181" s="65">
        <v>0.16851430523917996</v>
      </c>
      <c r="AI181" s="65">
        <v>0.17347526195899773</v>
      </c>
      <c r="AJ181" s="65">
        <v>0.21932779043280182</v>
      </c>
      <c r="AK181" s="65">
        <v>0.18676676537585424</v>
      </c>
      <c r="AL181" s="65">
        <v>0.16678861047835991</v>
      </c>
      <c r="AM181" s="65">
        <v>0.3523433029612757</v>
      </c>
    </row>
    <row r="182" spans="1:39" x14ac:dyDescent="0.45">
      <c r="A182" s="3" t="s">
        <v>219</v>
      </c>
      <c r="B182" s="3" t="s">
        <v>69</v>
      </c>
      <c r="C182" s="3" t="s">
        <v>797</v>
      </c>
      <c r="D182" s="66">
        <v>1.095087440730933</v>
      </c>
      <c r="E182" s="69">
        <v>5010.8495869137932</v>
      </c>
      <c r="F182" s="71">
        <v>1.4862891693095268E-2</v>
      </c>
      <c r="G182" s="71">
        <v>1.7212758607186494E-2</v>
      </c>
      <c r="H182" s="71">
        <v>1.9672934611550202E-2</v>
      </c>
      <c r="I182" s="71">
        <v>2.2253881273069358E-2</v>
      </c>
      <c r="J182" s="71">
        <v>2.082316432848005E-2</v>
      </c>
      <c r="K182" s="71">
        <v>1.8262938877596713E-2</v>
      </c>
      <c r="L182" s="71">
        <v>2.0402962534344898E-2</v>
      </c>
      <c r="M182" s="71">
        <v>2.3684023020066079E-2</v>
      </c>
      <c r="N182" s="71">
        <v>2.7954907501423553E-2</v>
      </c>
      <c r="O182" s="71">
        <v>2.884425273699593E-2</v>
      </c>
      <c r="P182" s="71">
        <v>2.7664445870043141E-2</v>
      </c>
      <c r="Q182" s="71">
        <v>2.9846006575055699E-2</v>
      </c>
      <c r="R182" s="71">
        <v>3.303729024964204E-2</v>
      </c>
      <c r="S182" s="71">
        <v>4.0618458095998018E-2</v>
      </c>
      <c r="T182" s="71">
        <v>2.763584763487802E-2</v>
      </c>
      <c r="U182" s="71">
        <v>2.3294445870043142E-2</v>
      </c>
      <c r="V182" s="71">
        <v>3.9508790520531391E-2</v>
      </c>
      <c r="W182" s="65">
        <v>1.4189818842385401E-2</v>
      </c>
      <c r="X182" s="65">
        <v>1.5601530387300194E-2</v>
      </c>
      <c r="Y182" s="65">
        <v>1.8294399513590558E-2</v>
      </c>
      <c r="Z182" s="65">
        <v>2.1735866474960213E-2</v>
      </c>
      <c r="AA182" s="65">
        <v>2.0041010935906253E-2</v>
      </c>
      <c r="AB182" s="65">
        <v>1.7950358893086275E-2</v>
      </c>
      <c r="AC182" s="65">
        <v>1.9693962999325538E-2</v>
      </c>
      <c r="AD182" s="65">
        <v>2.3455591607111411E-2</v>
      </c>
      <c r="AE182" s="65">
        <v>2.6839672196916086E-2</v>
      </c>
      <c r="AF182" s="65">
        <v>2.7674860855004136E-2</v>
      </c>
      <c r="AG182" s="65">
        <v>2.6669260509799623E-2</v>
      </c>
      <c r="AH182" s="65">
        <v>3.0014381231705658E-2</v>
      </c>
      <c r="AI182" s="65">
        <v>3.1478040449397143E-2</v>
      </c>
      <c r="AJ182" s="65">
        <v>3.7962342024911867E-2</v>
      </c>
      <c r="AK182" s="65">
        <v>2.9753150398197894E-2</v>
      </c>
      <c r="AL182" s="65">
        <v>2.9307418690880823E-2</v>
      </c>
      <c r="AM182" s="65">
        <v>7.1278333989520937E-2</v>
      </c>
    </row>
    <row r="183" spans="1:39" x14ac:dyDescent="0.45">
      <c r="A183" s="2" t="s">
        <v>217</v>
      </c>
      <c r="B183" s="2" t="s">
        <v>70</v>
      </c>
      <c r="C183" s="2" t="s">
        <v>798</v>
      </c>
      <c r="D183" s="4">
        <v>1.0207688369593135</v>
      </c>
      <c r="E183" s="11">
        <v>4670.786016501128</v>
      </c>
      <c r="F183" s="72">
        <v>0.40237395508779783</v>
      </c>
      <c r="G183" s="72">
        <v>0.45908461151125446</v>
      </c>
      <c r="H183" s="72">
        <v>0.4859758817863733</v>
      </c>
      <c r="I183" s="72">
        <v>0.53119737800672051</v>
      </c>
      <c r="J183" s="72">
        <v>0.51480597535875727</v>
      </c>
      <c r="K183" s="72">
        <v>0.49400537108346254</v>
      </c>
      <c r="L183" s="72">
        <v>0.5477461948164023</v>
      </c>
      <c r="M183" s="72">
        <v>0.60724747841235471</v>
      </c>
      <c r="N183" s="72">
        <v>0.74618760209495827</v>
      </c>
      <c r="O183" s="72">
        <v>0.75098785345419383</v>
      </c>
      <c r="P183" s="72">
        <v>0.63974938834479511</v>
      </c>
      <c r="Q183" s="72">
        <v>0.6055510669103592</v>
      </c>
      <c r="R183" s="72">
        <v>0.61269855818885854</v>
      </c>
      <c r="S183" s="72">
        <v>0.79938346940930849</v>
      </c>
      <c r="T183" s="72">
        <v>0.6255086987068339</v>
      </c>
      <c r="U183" s="72">
        <v>0.51171845772587166</v>
      </c>
      <c r="V183" s="72">
        <v>0.66247805910169821</v>
      </c>
      <c r="W183" s="8">
        <v>0.3809646492537021</v>
      </c>
      <c r="X183" s="8">
        <v>0.4351832059078829</v>
      </c>
      <c r="Y183" s="8">
        <v>0.46613664696948537</v>
      </c>
      <c r="Z183" s="8">
        <v>0.50951309795672961</v>
      </c>
      <c r="AA183" s="8">
        <v>0.49410592592818919</v>
      </c>
      <c r="AB183" s="8">
        <v>0.46263425944728637</v>
      </c>
      <c r="AC183" s="8">
        <v>0.52014624744161997</v>
      </c>
      <c r="AD183" s="8">
        <v>0.58348581753169959</v>
      </c>
      <c r="AE183" s="8">
        <v>0.71571300992831977</v>
      </c>
      <c r="AF183" s="8">
        <v>0.73840247221529531</v>
      </c>
      <c r="AG183" s="8">
        <v>0.64680392769329165</v>
      </c>
      <c r="AH183" s="8">
        <v>0.62836851032270735</v>
      </c>
      <c r="AI183" s="8">
        <v>0.65135223405954645</v>
      </c>
      <c r="AJ183" s="8">
        <v>0.85252117982006215</v>
      </c>
      <c r="AK183" s="8">
        <v>0.68827125612385021</v>
      </c>
      <c r="AL183" s="8">
        <v>0.62026524758268609</v>
      </c>
      <c r="AM183" s="8">
        <v>1.1529223118176459</v>
      </c>
    </row>
    <row r="184" spans="1:39" x14ac:dyDescent="0.45">
      <c r="A184" s="3" t="s">
        <v>219</v>
      </c>
      <c r="B184" s="3" t="s">
        <v>70</v>
      </c>
      <c r="C184" s="3" t="s">
        <v>799</v>
      </c>
      <c r="D184" s="66">
        <v>0.99590651930197427</v>
      </c>
      <c r="E184" s="69">
        <v>4557.0221931484975</v>
      </c>
      <c r="F184" s="71">
        <v>0.16800000000000001</v>
      </c>
      <c r="G184" s="71">
        <v>0.18525</v>
      </c>
      <c r="H184" s="71">
        <v>0.19485</v>
      </c>
      <c r="I184" s="71">
        <v>0.21448</v>
      </c>
      <c r="J184" s="71">
        <v>0.20805999999999999</v>
      </c>
      <c r="K184" s="71">
        <v>0.20154</v>
      </c>
      <c r="L184" s="71">
        <v>0.22166</v>
      </c>
      <c r="M184" s="71">
        <v>0.24571999999999999</v>
      </c>
      <c r="N184" s="71">
        <v>0.30591000000000002</v>
      </c>
      <c r="O184" s="71">
        <v>0.31363999999999997</v>
      </c>
      <c r="P184" s="71">
        <v>0.25982</v>
      </c>
      <c r="Q184" s="71">
        <v>0.22856000000000001</v>
      </c>
      <c r="R184" s="71">
        <v>0.22248000000000001</v>
      </c>
      <c r="S184" s="71">
        <v>0.28782000000000002</v>
      </c>
      <c r="T184" s="71">
        <v>0.24227000000000001</v>
      </c>
      <c r="U184" s="71">
        <v>0.19968</v>
      </c>
      <c r="V184" s="71">
        <v>0.23261000000000001</v>
      </c>
      <c r="W184" s="65">
        <v>0.15978999999999999</v>
      </c>
      <c r="X184" s="65">
        <v>0.17632999999999999</v>
      </c>
      <c r="Y184" s="65">
        <v>0.18576000000000001</v>
      </c>
      <c r="Z184" s="65">
        <v>0.20305999999999999</v>
      </c>
      <c r="AA184" s="65">
        <v>0.20599999999999999</v>
      </c>
      <c r="AB184" s="65">
        <v>0.19470999999999999</v>
      </c>
      <c r="AC184" s="65">
        <v>0.21792</v>
      </c>
      <c r="AD184" s="65">
        <v>0.24187</v>
      </c>
      <c r="AE184" s="65">
        <v>0.30207000000000001</v>
      </c>
      <c r="AF184" s="65">
        <v>0.31513999999999998</v>
      </c>
      <c r="AG184" s="65">
        <v>0.26327</v>
      </c>
      <c r="AH184" s="65">
        <v>0.23637</v>
      </c>
      <c r="AI184" s="65">
        <v>0.23949000000000001</v>
      </c>
      <c r="AJ184" s="65">
        <v>0.32122000000000001</v>
      </c>
      <c r="AK184" s="65">
        <v>0.27257999999999999</v>
      </c>
      <c r="AL184" s="65">
        <v>0.24251</v>
      </c>
      <c r="AM184" s="65">
        <v>0.39729999999999999</v>
      </c>
    </row>
    <row r="185" spans="1:39" x14ac:dyDescent="0.45">
      <c r="A185" s="3" t="s">
        <v>219</v>
      </c>
      <c r="B185" s="3" t="s">
        <v>70</v>
      </c>
      <c r="C185" s="3" t="s">
        <v>800</v>
      </c>
      <c r="D185" s="66">
        <v>1.0120932929315232</v>
      </c>
      <c r="E185" s="69">
        <v>4631.0888703272212</v>
      </c>
      <c r="F185" s="71">
        <v>7.1050000000000002E-2</v>
      </c>
      <c r="G185" s="71">
        <v>8.3549999999999999E-2</v>
      </c>
      <c r="H185" s="71">
        <v>9.0459999999999999E-2</v>
      </c>
      <c r="I185" s="71">
        <v>9.7129999999999994E-2</v>
      </c>
      <c r="J185" s="71">
        <v>9.8879999999999996E-2</v>
      </c>
      <c r="K185" s="71">
        <v>9.1240000000000002E-2</v>
      </c>
      <c r="L185" s="71">
        <v>0.10016</v>
      </c>
      <c r="M185" s="71">
        <v>0.11243</v>
      </c>
      <c r="N185" s="71">
        <v>0.13741</v>
      </c>
      <c r="O185" s="71">
        <v>0.13750999999999999</v>
      </c>
      <c r="P185" s="71">
        <v>0.11513</v>
      </c>
      <c r="Q185" s="71">
        <v>0.11069</v>
      </c>
      <c r="R185" s="71">
        <v>0.11443</v>
      </c>
      <c r="S185" s="71">
        <v>0.15096000000000001</v>
      </c>
      <c r="T185" s="71">
        <v>0.11625000000000001</v>
      </c>
      <c r="U185" s="71">
        <v>9.0260000000000007E-2</v>
      </c>
      <c r="V185" s="71">
        <v>0.11758</v>
      </c>
      <c r="W185" s="65">
        <v>6.5079999999999999E-2</v>
      </c>
      <c r="X185" s="65">
        <v>7.9250000000000001E-2</v>
      </c>
      <c r="Y185" s="65">
        <v>8.8940000000000005E-2</v>
      </c>
      <c r="Z185" s="65">
        <v>9.7309999999999994E-2</v>
      </c>
      <c r="AA185" s="65">
        <v>9.0740000000000001E-2</v>
      </c>
      <c r="AB185" s="65">
        <v>8.3409999999999998E-2</v>
      </c>
      <c r="AC185" s="65">
        <v>9.3369999999999995E-2</v>
      </c>
      <c r="AD185" s="65">
        <v>0.10549</v>
      </c>
      <c r="AE185" s="65">
        <v>0.13017000000000001</v>
      </c>
      <c r="AF185" s="65">
        <v>0.13320000000000001</v>
      </c>
      <c r="AG185" s="65">
        <v>0.11738</v>
      </c>
      <c r="AH185" s="65">
        <v>0.11645999999999999</v>
      </c>
      <c r="AI185" s="65">
        <v>0.12164999999999999</v>
      </c>
      <c r="AJ185" s="65">
        <v>0.15964999999999999</v>
      </c>
      <c r="AK185" s="65">
        <v>0.12442</v>
      </c>
      <c r="AL185" s="65">
        <v>0.10965</v>
      </c>
      <c r="AM185" s="65">
        <v>0.20072000000000001</v>
      </c>
    </row>
    <row r="186" spans="1:39" x14ac:dyDescent="0.45">
      <c r="A186" s="3" t="s">
        <v>219</v>
      </c>
      <c r="B186" s="3" t="s">
        <v>70</v>
      </c>
      <c r="C186" s="3" t="s">
        <v>801</v>
      </c>
      <c r="D186" s="66">
        <v>1.0223521537097806</v>
      </c>
      <c r="E186" s="69">
        <v>4678.0308827921126</v>
      </c>
      <c r="F186" s="71">
        <v>7.4341824761983297E-2</v>
      </c>
      <c r="G186" s="71">
        <v>8.6072481185439989E-2</v>
      </c>
      <c r="H186" s="71">
        <v>9.1054002087125191E-2</v>
      </c>
      <c r="I186" s="71">
        <v>9.7194495801206718E-2</v>
      </c>
      <c r="J186" s="71">
        <v>9.6473155809885081E-2</v>
      </c>
      <c r="K186" s="71">
        <v>9.4823240757648031E-2</v>
      </c>
      <c r="L186" s="71">
        <v>0.10453362589409655</v>
      </c>
      <c r="M186" s="71">
        <v>0.11434415761034963</v>
      </c>
      <c r="N186" s="71">
        <v>0.13589434394959485</v>
      </c>
      <c r="O186" s="71">
        <v>0.13250440733890553</v>
      </c>
      <c r="P186" s="71">
        <v>0.11199663145256454</v>
      </c>
      <c r="Q186" s="71">
        <v>0.11487762079507102</v>
      </c>
      <c r="R186" s="71">
        <v>0.12178611457983597</v>
      </c>
      <c r="S186" s="71">
        <v>0.15810920875767948</v>
      </c>
      <c r="T186" s="71">
        <v>0.11461531524818726</v>
      </c>
      <c r="U186" s="71">
        <v>9.2425575520357822E-2</v>
      </c>
      <c r="V186" s="71">
        <v>0.127323798450069</v>
      </c>
      <c r="W186" s="65">
        <v>7.3265454542163627E-2</v>
      </c>
      <c r="X186" s="65">
        <v>8.2527076100190527E-2</v>
      </c>
      <c r="Y186" s="65">
        <v>8.5889086873331522E-2</v>
      </c>
      <c r="Z186" s="65">
        <v>9.2420838341344957E-2</v>
      </c>
      <c r="AA186" s="65">
        <v>8.8719387466650673E-2</v>
      </c>
      <c r="AB186" s="65">
        <v>8.533853829344018E-2</v>
      </c>
      <c r="AC186" s="65">
        <v>9.6457665710850723E-2</v>
      </c>
      <c r="AD186" s="65">
        <v>0.10861846176246881</v>
      </c>
      <c r="AE186" s="65">
        <v>0.12709197627447377</v>
      </c>
      <c r="AF186" s="65">
        <v>0.12734307317683374</v>
      </c>
      <c r="AG186" s="65">
        <v>0.11373677625098393</v>
      </c>
      <c r="AH186" s="65">
        <v>0.11822911128424578</v>
      </c>
      <c r="AI186" s="65">
        <v>0.12865079175185415</v>
      </c>
      <c r="AJ186" s="65">
        <v>0.15953687693544683</v>
      </c>
      <c r="AK186" s="65">
        <v>0.1194316527584655</v>
      </c>
      <c r="AL186" s="65">
        <v>0.10527380527499383</v>
      </c>
      <c r="AM186" s="65">
        <v>0.22104942720226148</v>
      </c>
    </row>
    <row r="187" spans="1:39" x14ac:dyDescent="0.45">
      <c r="A187" s="3" t="s">
        <v>219</v>
      </c>
      <c r="B187" s="3" t="s">
        <v>70</v>
      </c>
      <c r="C187" s="3" t="s">
        <v>802</v>
      </c>
      <c r="D187" s="66">
        <v>1.0508207781454197</v>
      </c>
      <c r="E187" s="69">
        <v>4808.2962750224451</v>
      </c>
      <c r="F187" s="71">
        <v>6.1879999999999998E-2</v>
      </c>
      <c r="G187" s="71">
        <v>7.3050000000000004E-2</v>
      </c>
      <c r="H187" s="71">
        <v>7.6730000000000007E-2</v>
      </c>
      <c r="I187" s="71">
        <v>8.4290000000000004E-2</v>
      </c>
      <c r="J187" s="71">
        <v>8.1839999999999996E-2</v>
      </c>
      <c r="K187" s="71">
        <v>7.8509999999999996E-2</v>
      </c>
      <c r="L187" s="71">
        <v>8.7520000000000001E-2</v>
      </c>
      <c r="M187" s="71">
        <v>9.5699999999999993E-2</v>
      </c>
      <c r="N187" s="71">
        <v>0.11700000000000001</v>
      </c>
      <c r="O187" s="71">
        <v>0.11836000000000001</v>
      </c>
      <c r="P187" s="71">
        <v>0.10852000000000001</v>
      </c>
      <c r="Q187" s="71">
        <v>0.10525</v>
      </c>
      <c r="R187" s="71">
        <v>0.10847</v>
      </c>
      <c r="S187" s="71">
        <v>0.13936000000000001</v>
      </c>
      <c r="T187" s="71">
        <v>0.10512000000000001</v>
      </c>
      <c r="U187" s="71">
        <v>8.7709999999999996E-2</v>
      </c>
      <c r="V187" s="71">
        <v>0.12023</v>
      </c>
      <c r="W187" s="65">
        <v>5.7520000000000002E-2</v>
      </c>
      <c r="X187" s="65">
        <v>6.7019999999999996E-2</v>
      </c>
      <c r="Y187" s="65">
        <v>7.3139999999999997E-2</v>
      </c>
      <c r="Z187" s="65">
        <v>8.0009999999999998E-2</v>
      </c>
      <c r="AA187" s="65">
        <v>7.9600000000000004E-2</v>
      </c>
      <c r="AB187" s="65">
        <v>7.2459999999999997E-2</v>
      </c>
      <c r="AC187" s="65">
        <v>8.0750000000000002E-2</v>
      </c>
      <c r="AD187" s="65">
        <v>8.9950000000000002E-2</v>
      </c>
      <c r="AE187" s="65">
        <v>0.10924</v>
      </c>
      <c r="AF187" s="65">
        <v>0.11426</v>
      </c>
      <c r="AG187" s="65">
        <v>0.1074</v>
      </c>
      <c r="AH187" s="65">
        <v>0.10978</v>
      </c>
      <c r="AI187" s="65">
        <v>0.11292000000000001</v>
      </c>
      <c r="AJ187" s="65">
        <v>0.14630000000000001</v>
      </c>
      <c r="AK187" s="65">
        <v>0.11688</v>
      </c>
      <c r="AL187" s="65">
        <v>0.10841000000000001</v>
      </c>
      <c r="AM187" s="65">
        <v>0.21865000000000001</v>
      </c>
    </row>
    <row r="188" spans="1:39" x14ac:dyDescent="0.45">
      <c r="A188" s="3" t="s">
        <v>219</v>
      </c>
      <c r="B188" s="3" t="s">
        <v>70</v>
      </c>
      <c r="C188" s="3" t="s">
        <v>803</v>
      </c>
      <c r="D188" s="66">
        <v>1.1055272072352287</v>
      </c>
      <c r="E188" s="69">
        <v>5058.6193792881904</v>
      </c>
      <c r="F188" s="71">
        <v>2.7102130325814537E-2</v>
      </c>
      <c r="G188" s="71">
        <v>3.1162130325814538E-2</v>
      </c>
      <c r="H188" s="71">
        <v>3.288187969924812E-2</v>
      </c>
      <c r="I188" s="71">
        <v>3.8102882205513784E-2</v>
      </c>
      <c r="J188" s="71">
        <v>2.9552819548872181E-2</v>
      </c>
      <c r="K188" s="71">
        <v>2.7892130325814536E-2</v>
      </c>
      <c r="L188" s="71">
        <v>3.3872568922305765E-2</v>
      </c>
      <c r="M188" s="71">
        <v>3.9053320802005013E-2</v>
      </c>
      <c r="N188" s="71">
        <v>4.9973258145363408E-2</v>
      </c>
      <c r="O188" s="71">
        <v>4.8973446115288227E-2</v>
      </c>
      <c r="P188" s="71">
        <v>4.4282756892230574E-2</v>
      </c>
      <c r="Q188" s="71">
        <v>4.6173446115288223E-2</v>
      </c>
      <c r="R188" s="71">
        <v>4.553244360902256E-2</v>
      </c>
      <c r="S188" s="71">
        <v>6.3134260651629068E-2</v>
      </c>
      <c r="T188" s="71">
        <v>4.725338345864661E-2</v>
      </c>
      <c r="U188" s="71">
        <v>4.1642882205513786E-2</v>
      </c>
      <c r="V188" s="71">
        <v>6.4734260651629072E-2</v>
      </c>
      <c r="W188" s="65">
        <v>2.530919471153846E-2</v>
      </c>
      <c r="X188" s="65">
        <v>3.005612980769231E-2</v>
      </c>
      <c r="Y188" s="65">
        <v>3.2407560096153851E-2</v>
      </c>
      <c r="Z188" s="65">
        <v>3.6712259615384615E-2</v>
      </c>
      <c r="AA188" s="65">
        <v>2.904653846153846E-2</v>
      </c>
      <c r="AB188" s="65">
        <v>2.6715721153846152E-2</v>
      </c>
      <c r="AC188" s="65">
        <v>3.1648581730769232E-2</v>
      </c>
      <c r="AD188" s="65">
        <v>3.755735576923077E-2</v>
      </c>
      <c r="AE188" s="65">
        <v>4.714103365384615E-2</v>
      </c>
      <c r="AF188" s="65">
        <v>4.845939903846154E-2</v>
      </c>
      <c r="AG188" s="65">
        <v>4.5017151442307696E-2</v>
      </c>
      <c r="AH188" s="65">
        <v>4.7529399038461539E-2</v>
      </c>
      <c r="AI188" s="65">
        <v>4.8641442307692302E-2</v>
      </c>
      <c r="AJ188" s="65">
        <v>6.5814302884615386E-2</v>
      </c>
      <c r="AK188" s="65">
        <v>5.4959603365384621E-2</v>
      </c>
      <c r="AL188" s="65">
        <v>5.4421442307692303E-2</v>
      </c>
      <c r="AM188" s="65">
        <v>0.11520288461538461</v>
      </c>
    </row>
    <row r="189" spans="1:39" x14ac:dyDescent="0.45">
      <c r="A189" s="2" t="s">
        <v>217</v>
      </c>
      <c r="B189" s="2" t="s">
        <v>71</v>
      </c>
      <c r="C189" s="2" t="s">
        <v>804</v>
      </c>
      <c r="D189" s="4">
        <v>1.0175439356452165</v>
      </c>
      <c r="E189" s="11">
        <v>4656.0296648012172</v>
      </c>
      <c r="F189" s="72">
        <v>0.73830757220221466</v>
      </c>
      <c r="G189" s="72">
        <v>0.82336993344909992</v>
      </c>
      <c r="H189" s="72">
        <v>0.86095169905999558</v>
      </c>
      <c r="I189" s="72">
        <v>0.91889381706588891</v>
      </c>
      <c r="J189" s="72">
        <v>0.90579819172935194</v>
      </c>
      <c r="K189" s="72">
        <v>0.94310942655081909</v>
      </c>
      <c r="L189" s="72">
        <v>1.0725713300790487</v>
      </c>
      <c r="M189" s="72">
        <v>1.1647932390322899</v>
      </c>
      <c r="N189" s="72">
        <v>1.3917674478910491</v>
      </c>
      <c r="O189" s="72">
        <v>1.4167707475488245</v>
      </c>
      <c r="P189" s="72">
        <v>1.219959456529967</v>
      </c>
      <c r="Q189" s="72">
        <v>1.1412505083212723</v>
      </c>
      <c r="R189" s="72">
        <v>1.1733254671739353</v>
      </c>
      <c r="S189" s="72">
        <v>1.4650764119088109</v>
      </c>
      <c r="T189" s="72">
        <v>1.1344967391347094</v>
      </c>
      <c r="U189" s="72">
        <v>0.94054449618454006</v>
      </c>
      <c r="V189" s="72">
        <v>1.1764635161381825</v>
      </c>
      <c r="W189" s="8">
        <v>0.69743691687145959</v>
      </c>
      <c r="X189" s="8">
        <v>0.78246297364992545</v>
      </c>
      <c r="Y189" s="8">
        <v>0.81655678623245631</v>
      </c>
      <c r="Z189" s="8">
        <v>0.86112767314321348</v>
      </c>
      <c r="AA189" s="8">
        <v>0.82288848239316936</v>
      </c>
      <c r="AB189" s="8">
        <v>0.83229546881824079</v>
      </c>
      <c r="AC189" s="8">
        <v>0.97403090093294931</v>
      </c>
      <c r="AD189" s="8">
        <v>1.0868886967560125</v>
      </c>
      <c r="AE189" s="8">
        <v>1.3015656974015981</v>
      </c>
      <c r="AF189" s="8">
        <v>1.3405541848702691</v>
      </c>
      <c r="AG189" s="8">
        <v>1.1690781769207113</v>
      </c>
      <c r="AH189" s="8">
        <v>1.1252086853223238</v>
      </c>
      <c r="AI189" s="8">
        <v>1.1766932129921324</v>
      </c>
      <c r="AJ189" s="8">
        <v>1.5193307284170909</v>
      </c>
      <c r="AK189" s="8">
        <v>1.2525879957652679</v>
      </c>
      <c r="AL189" s="8">
        <v>1.117508693823104</v>
      </c>
      <c r="AM189" s="8">
        <v>2.066484725690076</v>
      </c>
    </row>
    <row r="190" spans="1:39" x14ac:dyDescent="0.45">
      <c r="A190" s="3" t="s">
        <v>219</v>
      </c>
      <c r="B190" s="3" t="s">
        <v>71</v>
      </c>
      <c r="C190" s="3" t="s">
        <v>805</v>
      </c>
      <c r="D190" s="66">
        <v>1.221108337482693</v>
      </c>
      <c r="E190" s="69">
        <v>5587.490076927611</v>
      </c>
      <c r="F190" s="71">
        <v>7.3075722022147476E-3</v>
      </c>
      <c r="G190" s="71">
        <v>9.4499334490999645E-3</v>
      </c>
      <c r="H190" s="71">
        <v>1.1261699059995528E-2</v>
      </c>
      <c r="I190" s="71">
        <v>1.3593817065888978E-2</v>
      </c>
      <c r="J190" s="71">
        <v>1.0428191729351874E-2</v>
      </c>
      <c r="K190" s="71">
        <v>9.7494265508188942E-3</v>
      </c>
      <c r="L190" s="71">
        <v>1.1361330079048548E-2</v>
      </c>
      <c r="M190" s="71">
        <v>1.3223239032290142E-2</v>
      </c>
      <c r="N190" s="71">
        <v>1.8627447891049091E-2</v>
      </c>
      <c r="O190" s="71">
        <v>2.2130747548824728E-2</v>
      </c>
      <c r="P190" s="71">
        <v>2.0109456529966957E-2</v>
      </c>
      <c r="Q190" s="71">
        <v>2.1000508321272426E-2</v>
      </c>
      <c r="R190" s="71">
        <v>2.435546717393525E-2</v>
      </c>
      <c r="S190" s="71">
        <v>3.5706411908810999E-2</v>
      </c>
      <c r="T190" s="71">
        <v>2.8456739134709377E-2</v>
      </c>
      <c r="U190" s="71">
        <v>2.4764496184540068E-2</v>
      </c>
      <c r="V190" s="71">
        <v>3.2773516138182419E-2</v>
      </c>
      <c r="W190" s="65">
        <v>7.1369168714595877E-3</v>
      </c>
      <c r="X190" s="65">
        <v>9.5529736499253507E-3</v>
      </c>
      <c r="Y190" s="65">
        <v>1.1116786232456353E-2</v>
      </c>
      <c r="Z190" s="65">
        <v>1.2827673143213541E-2</v>
      </c>
      <c r="AA190" s="65">
        <v>9.8984823931692889E-3</v>
      </c>
      <c r="AB190" s="65">
        <v>7.3154688182408348E-3</v>
      </c>
      <c r="AC190" s="65">
        <v>1.0120900932949208E-2</v>
      </c>
      <c r="AD190" s="65">
        <v>1.26886967560125E-2</v>
      </c>
      <c r="AE190" s="65">
        <v>1.7305697401598152E-2</v>
      </c>
      <c r="AF190" s="65">
        <v>2.0444184870269E-2</v>
      </c>
      <c r="AG190" s="65">
        <v>1.910817692071122E-2</v>
      </c>
      <c r="AH190" s="65">
        <v>1.9488685322323698E-2</v>
      </c>
      <c r="AI190" s="65">
        <v>2.4913212992132346E-2</v>
      </c>
      <c r="AJ190" s="65">
        <v>3.7300728417090812E-2</v>
      </c>
      <c r="AK190" s="65">
        <v>3.2907995765268087E-2</v>
      </c>
      <c r="AL190" s="65">
        <v>2.9958693823103941E-2</v>
      </c>
      <c r="AM190" s="65">
        <v>5.9954725690076087E-2</v>
      </c>
    </row>
    <row r="191" spans="1:39" x14ac:dyDescent="0.45">
      <c r="A191" s="3" t="s">
        <v>219</v>
      </c>
      <c r="B191" s="3" t="s">
        <v>71</v>
      </c>
      <c r="C191" s="3" t="s">
        <v>806</v>
      </c>
      <c r="D191" s="66">
        <v>1.2146072223908797</v>
      </c>
      <c r="E191" s="69">
        <v>5557.7425803710357</v>
      </c>
      <c r="F191" s="71">
        <v>1.223E-2</v>
      </c>
      <c r="G191" s="71">
        <v>1.5129999999999999E-2</v>
      </c>
      <c r="H191" s="71">
        <v>1.779E-2</v>
      </c>
      <c r="I191" s="71">
        <v>2.0410000000000001E-2</v>
      </c>
      <c r="J191" s="71">
        <v>1.8530000000000001E-2</v>
      </c>
      <c r="K191" s="71">
        <v>1.636E-2</v>
      </c>
      <c r="L191" s="71">
        <v>1.883E-2</v>
      </c>
      <c r="M191" s="71">
        <v>2.103E-2</v>
      </c>
      <c r="N191" s="71">
        <v>3.092E-2</v>
      </c>
      <c r="O191" s="71">
        <v>3.6540000000000003E-2</v>
      </c>
      <c r="P191" s="71">
        <v>3.3369999999999997E-2</v>
      </c>
      <c r="Q191" s="71">
        <v>3.193E-2</v>
      </c>
      <c r="R191" s="71">
        <v>3.542E-2</v>
      </c>
      <c r="S191" s="71">
        <v>5.3150000000000003E-2</v>
      </c>
      <c r="T191" s="71">
        <v>4.863E-2</v>
      </c>
      <c r="U191" s="71">
        <v>4.2040000000000001E-2</v>
      </c>
      <c r="V191" s="71">
        <v>4.7379999999999999E-2</v>
      </c>
      <c r="W191" s="65">
        <v>1.1900000000000001E-2</v>
      </c>
      <c r="X191" s="65">
        <v>1.477E-2</v>
      </c>
      <c r="Y191" s="65">
        <v>1.721E-2</v>
      </c>
      <c r="Z191" s="65">
        <v>1.9519999999999999E-2</v>
      </c>
      <c r="AA191" s="65">
        <v>1.8749999999999999E-2</v>
      </c>
      <c r="AB191" s="65">
        <v>1.6570000000000001E-2</v>
      </c>
      <c r="AC191" s="65">
        <v>1.7649999999999999E-2</v>
      </c>
      <c r="AD191" s="65">
        <v>2.172E-2</v>
      </c>
      <c r="AE191" s="65">
        <v>2.9929999999999998E-2</v>
      </c>
      <c r="AF191" s="65">
        <v>3.7139999999999999E-2</v>
      </c>
      <c r="AG191" s="65">
        <v>3.3320000000000002E-2</v>
      </c>
      <c r="AH191" s="65">
        <v>3.338E-2</v>
      </c>
      <c r="AI191" s="65">
        <v>3.7350000000000001E-2</v>
      </c>
      <c r="AJ191" s="65">
        <v>5.9990000000000002E-2</v>
      </c>
      <c r="AK191" s="65">
        <v>6.0170000000000001E-2</v>
      </c>
      <c r="AL191" s="65">
        <v>5.4330000000000003E-2</v>
      </c>
      <c r="AM191" s="65">
        <v>9.1609999999999997E-2</v>
      </c>
    </row>
    <row r="192" spans="1:39" x14ac:dyDescent="0.45">
      <c r="A192" s="3" t="s">
        <v>219</v>
      </c>
      <c r="B192" s="3" t="s">
        <v>71</v>
      </c>
      <c r="C192" s="3" t="s">
        <v>807</v>
      </c>
      <c r="D192" s="66">
        <v>1.0117174478077884</v>
      </c>
      <c r="E192" s="69">
        <v>4629.3690958937268</v>
      </c>
      <c r="F192" s="71">
        <v>0.1258</v>
      </c>
      <c r="G192" s="71">
        <v>0.14396</v>
      </c>
      <c r="H192" s="71">
        <v>0.15137999999999999</v>
      </c>
      <c r="I192" s="71">
        <v>0.16656000000000001</v>
      </c>
      <c r="J192" s="71">
        <v>0.16458999999999999</v>
      </c>
      <c r="K192" s="71">
        <v>0.17063999999999999</v>
      </c>
      <c r="L192" s="71">
        <v>0.18862000000000001</v>
      </c>
      <c r="M192" s="71">
        <v>0.20699999999999999</v>
      </c>
      <c r="N192" s="71">
        <v>0.25185999999999997</v>
      </c>
      <c r="O192" s="71">
        <v>0.25946000000000002</v>
      </c>
      <c r="P192" s="71">
        <v>0.22420999999999999</v>
      </c>
      <c r="Q192" s="71">
        <v>0.20080000000000001</v>
      </c>
      <c r="R192" s="71">
        <v>0.20524000000000001</v>
      </c>
      <c r="S192" s="71">
        <v>0.25258000000000003</v>
      </c>
      <c r="T192" s="71">
        <v>0.20407</v>
      </c>
      <c r="U192" s="71">
        <v>0.16835</v>
      </c>
      <c r="V192" s="71">
        <v>0.19858000000000001</v>
      </c>
      <c r="W192" s="65">
        <v>0.1231</v>
      </c>
      <c r="X192" s="65">
        <v>0.13649</v>
      </c>
      <c r="Y192" s="65">
        <v>0.14516000000000001</v>
      </c>
      <c r="Z192" s="65">
        <v>0.15339</v>
      </c>
      <c r="AA192" s="65">
        <v>0.14321</v>
      </c>
      <c r="AB192" s="65">
        <v>0.14573</v>
      </c>
      <c r="AC192" s="65">
        <v>0.16488</v>
      </c>
      <c r="AD192" s="65">
        <v>0.19231999999999999</v>
      </c>
      <c r="AE192" s="65">
        <v>0.23547000000000001</v>
      </c>
      <c r="AF192" s="65">
        <v>0.24384</v>
      </c>
      <c r="AG192" s="65">
        <v>0.21299000000000001</v>
      </c>
      <c r="AH192" s="65">
        <v>0.19799</v>
      </c>
      <c r="AI192" s="65">
        <v>0.20605000000000001</v>
      </c>
      <c r="AJ192" s="65">
        <v>0.26733000000000001</v>
      </c>
      <c r="AK192" s="65">
        <v>0.22900000000000001</v>
      </c>
      <c r="AL192" s="65">
        <v>0.20133000000000001</v>
      </c>
      <c r="AM192" s="65">
        <v>0.35103000000000001</v>
      </c>
    </row>
    <row r="193" spans="1:39" x14ac:dyDescent="0.45">
      <c r="A193" s="3" t="s">
        <v>219</v>
      </c>
      <c r="B193" s="3" t="s">
        <v>71</v>
      </c>
      <c r="C193" s="3" t="s">
        <v>808</v>
      </c>
      <c r="D193" s="66">
        <v>0.99461636425931665</v>
      </c>
      <c r="E193" s="69">
        <v>4551.1187624067106</v>
      </c>
      <c r="F193" s="71">
        <v>7.6550000000000007E-2</v>
      </c>
      <c r="G193" s="71">
        <v>8.6790000000000006E-2</v>
      </c>
      <c r="H193" s="71">
        <v>9.2910000000000006E-2</v>
      </c>
      <c r="I193" s="71">
        <v>9.8830000000000001E-2</v>
      </c>
      <c r="J193" s="71">
        <v>9.7509999999999999E-2</v>
      </c>
      <c r="K193" s="71">
        <v>9.5810000000000006E-2</v>
      </c>
      <c r="L193" s="71">
        <v>0.11224000000000001</v>
      </c>
      <c r="M193" s="71">
        <v>0.1225</v>
      </c>
      <c r="N193" s="71">
        <v>0.14743999999999999</v>
      </c>
      <c r="O193" s="71">
        <v>0.15390999999999999</v>
      </c>
      <c r="P193" s="71">
        <v>0.13197</v>
      </c>
      <c r="Q193" s="71">
        <v>0.11881</v>
      </c>
      <c r="R193" s="71">
        <v>0.12250999999999999</v>
      </c>
      <c r="S193" s="71">
        <v>0.14971999999999999</v>
      </c>
      <c r="T193" s="71">
        <v>0.1128</v>
      </c>
      <c r="U193" s="71">
        <v>9.5920000000000005E-2</v>
      </c>
      <c r="V193" s="71">
        <v>0.10453999999999999</v>
      </c>
      <c r="W193" s="65">
        <v>7.2569999999999996E-2</v>
      </c>
      <c r="X193" s="65">
        <v>8.43E-2</v>
      </c>
      <c r="Y193" s="65">
        <v>8.9550000000000005E-2</v>
      </c>
      <c r="Z193" s="65">
        <v>9.5490000000000005E-2</v>
      </c>
      <c r="AA193" s="65">
        <v>8.9039999999999994E-2</v>
      </c>
      <c r="AB193" s="65">
        <v>8.5260000000000002E-2</v>
      </c>
      <c r="AC193" s="65">
        <v>0.10065</v>
      </c>
      <c r="AD193" s="65">
        <v>0.111</v>
      </c>
      <c r="AE193" s="65">
        <v>0.13674</v>
      </c>
      <c r="AF193" s="65">
        <v>0.14433000000000001</v>
      </c>
      <c r="AG193" s="65">
        <v>0.12670000000000001</v>
      </c>
      <c r="AH193" s="65">
        <v>0.11867999999999999</v>
      </c>
      <c r="AI193" s="65">
        <v>0.12313</v>
      </c>
      <c r="AJ193" s="65">
        <v>0.15323000000000001</v>
      </c>
      <c r="AK193" s="65">
        <v>0.12784999999999999</v>
      </c>
      <c r="AL193" s="65">
        <v>0.11283</v>
      </c>
      <c r="AM193" s="65">
        <v>0.19297</v>
      </c>
    </row>
    <row r="194" spans="1:39" x14ac:dyDescent="0.45">
      <c r="A194" s="3" t="s">
        <v>219</v>
      </c>
      <c r="B194" s="3" t="s">
        <v>71</v>
      </c>
      <c r="C194" s="3" t="s">
        <v>809</v>
      </c>
      <c r="D194" s="66">
        <v>1.0303014330631901</v>
      </c>
      <c r="E194" s="69">
        <v>4714.4048212400839</v>
      </c>
      <c r="F194" s="71">
        <v>0.13358</v>
      </c>
      <c r="G194" s="71">
        <v>0.14638000000000001</v>
      </c>
      <c r="H194" s="71">
        <v>0.15132000000000001</v>
      </c>
      <c r="I194" s="71">
        <v>0.16682</v>
      </c>
      <c r="J194" s="71">
        <v>0.17269000000000001</v>
      </c>
      <c r="K194" s="71">
        <v>0.17621999999999999</v>
      </c>
      <c r="L194" s="71">
        <v>0.19388</v>
      </c>
      <c r="M194" s="71">
        <v>0.21107999999999999</v>
      </c>
      <c r="N194" s="71">
        <v>0.25946999999999998</v>
      </c>
      <c r="O194" s="71">
        <v>0.27207999999999999</v>
      </c>
      <c r="P194" s="71">
        <v>0.23225999999999999</v>
      </c>
      <c r="Q194" s="71">
        <v>0.21314</v>
      </c>
      <c r="R194" s="71">
        <v>0.21149000000000001</v>
      </c>
      <c r="S194" s="71">
        <v>0.27522000000000002</v>
      </c>
      <c r="T194" s="71">
        <v>0.21457999999999999</v>
      </c>
      <c r="U194" s="71">
        <v>0.18568999999999999</v>
      </c>
      <c r="V194" s="71">
        <v>0.22724</v>
      </c>
      <c r="W194" s="65">
        <v>0.12551999999999999</v>
      </c>
      <c r="X194" s="65">
        <v>0.13736999999999999</v>
      </c>
      <c r="Y194" s="65">
        <v>0.14513000000000001</v>
      </c>
      <c r="Z194" s="65">
        <v>0.15562999999999999</v>
      </c>
      <c r="AA194" s="65">
        <v>0.16117999999999999</v>
      </c>
      <c r="AB194" s="65">
        <v>0.15934000000000001</v>
      </c>
      <c r="AC194" s="65">
        <v>0.18351000000000001</v>
      </c>
      <c r="AD194" s="65">
        <v>0.20399</v>
      </c>
      <c r="AE194" s="65">
        <v>0.24818999999999999</v>
      </c>
      <c r="AF194" s="65">
        <v>0.26443</v>
      </c>
      <c r="AG194" s="65">
        <v>0.23225000000000001</v>
      </c>
      <c r="AH194" s="65">
        <v>0.21467</v>
      </c>
      <c r="AI194" s="65">
        <v>0.21625</v>
      </c>
      <c r="AJ194" s="65">
        <v>0.29038999999999998</v>
      </c>
      <c r="AK194" s="65">
        <v>0.24701000000000001</v>
      </c>
      <c r="AL194" s="65">
        <v>0.22739000000000001</v>
      </c>
      <c r="AM194" s="65">
        <v>0.40748000000000001</v>
      </c>
    </row>
    <row r="195" spans="1:39" x14ac:dyDescent="0.45">
      <c r="A195" s="3" t="s">
        <v>219</v>
      </c>
      <c r="B195" s="3" t="s">
        <v>71</v>
      </c>
      <c r="C195" s="3" t="s">
        <v>810</v>
      </c>
      <c r="D195" s="66">
        <v>1.0260115924631912</v>
      </c>
      <c r="E195" s="69">
        <v>4694.775570461642</v>
      </c>
      <c r="F195" s="71">
        <v>8.9029999999999998E-2</v>
      </c>
      <c r="G195" s="71">
        <v>0.10573</v>
      </c>
      <c r="H195" s="71">
        <v>0.11044</v>
      </c>
      <c r="I195" s="71">
        <v>0.11751</v>
      </c>
      <c r="J195" s="71">
        <v>0.11012</v>
      </c>
      <c r="K195" s="71">
        <v>0.11106000000000001</v>
      </c>
      <c r="L195" s="71">
        <v>0.12962000000000001</v>
      </c>
      <c r="M195" s="71">
        <v>0.14337</v>
      </c>
      <c r="N195" s="71">
        <v>0.17127999999999999</v>
      </c>
      <c r="O195" s="71">
        <v>0.16866</v>
      </c>
      <c r="P195" s="71">
        <v>0.14735000000000001</v>
      </c>
      <c r="Q195" s="71">
        <v>0.14499000000000001</v>
      </c>
      <c r="R195" s="71">
        <v>0.15067</v>
      </c>
      <c r="S195" s="71">
        <v>0.18659000000000001</v>
      </c>
      <c r="T195" s="71">
        <v>0.14538000000000001</v>
      </c>
      <c r="U195" s="71">
        <v>0.11913</v>
      </c>
      <c r="V195" s="71">
        <v>0.15590999999999999</v>
      </c>
      <c r="W195" s="65">
        <v>8.5720000000000005E-2</v>
      </c>
      <c r="X195" s="65">
        <v>0.10101</v>
      </c>
      <c r="Y195" s="65">
        <v>0.10310999999999999</v>
      </c>
      <c r="Z195" s="65">
        <v>0.10947</v>
      </c>
      <c r="AA195" s="65">
        <v>0.10197000000000001</v>
      </c>
      <c r="AB195" s="65">
        <v>0.10353</v>
      </c>
      <c r="AC195" s="65">
        <v>0.12232999999999999</v>
      </c>
      <c r="AD195" s="65">
        <v>0.13675000000000001</v>
      </c>
      <c r="AE195" s="65">
        <v>0.16127</v>
      </c>
      <c r="AF195" s="65">
        <v>0.15986</v>
      </c>
      <c r="AG195" s="65">
        <v>0.14385000000000001</v>
      </c>
      <c r="AH195" s="65">
        <v>0.14446000000000001</v>
      </c>
      <c r="AI195" s="65">
        <v>0.15445999999999999</v>
      </c>
      <c r="AJ195" s="65">
        <v>0.19686000000000001</v>
      </c>
      <c r="AK195" s="65">
        <v>0.1573</v>
      </c>
      <c r="AL195" s="65">
        <v>0.13791</v>
      </c>
      <c r="AM195" s="65">
        <v>0.26329999999999998</v>
      </c>
    </row>
    <row r="196" spans="1:39" x14ac:dyDescent="0.45">
      <c r="A196" s="3" t="s">
        <v>219</v>
      </c>
      <c r="B196" s="3" t="s">
        <v>71</v>
      </c>
      <c r="C196" s="3" t="s">
        <v>811</v>
      </c>
      <c r="D196" s="66">
        <v>0.98522085160546757</v>
      </c>
      <c r="E196" s="69">
        <v>4508.1272176685488</v>
      </c>
      <c r="F196" s="71">
        <v>0.10617</v>
      </c>
      <c r="G196" s="71">
        <v>0.11509999999999999</v>
      </c>
      <c r="H196" s="71">
        <v>0.11709</v>
      </c>
      <c r="I196" s="71">
        <v>0.11747</v>
      </c>
      <c r="J196" s="71">
        <v>0.11967</v>
      </c>
      <c r="K196" s="71">
        <v>0.13425999999999999</v>
      </c>
      <c r="L196" s="71">
        <v>0.15518000000000001</v>
      </c>
      <c r="M196" s="71">
        <v>0.16322</v>
      </c>
      <c r="N196" s="71">
        <v>0.18412999999999999</v>
      </c>
      <c r="O196" s="71">
        <v>0.16811999999999999</v>
      </c>
      <c r="P196" s="71">
        <v>0.14327999999999999</v>
      </c>
      <c r="Q196" s="71">
        <v>0.14468</v>
      </c>
      <c r="R196" s="71">
        <v>0.15964</v>
      </c>
      <c r="S196" s="71">
        <v>0.19145999999999999</v>
      </c>
      <c r="T196" s="71">
        <v>0.13469999999999999</v>
      </c>
      <c r="U196" s="71">
        <v>0.10145</v>
      </c>
      <c r="V196" s="71">
        <v>0.14052999999999999</v>
      </c>
      <c r="W196" s="65">
        <v>9.9059999999999995E-2</v>
      </c>
      <c r="X196" s="65">
        <v>0.10911999999999999</v>
      </c>
      <c r="Y196" s="65">
        <v>0.11017</v>
      </c>
      <c r="Z196" s="65">
        <v>0.11063000000000001</v>
      </c>
      <c r="AA196" s="65">
        <v>0.10477</v>
      </c>
      <c r="AB196" s="65">
        <v>0.11167000000000001</v>
      </c>
      <c r="AC196" s="65">
        <v>0.13585</v>
      </c>
      <c r="AD196" s="65">
        <v>0.14649000000000001</v>
      </c>
      <c r="AE196" s="65">
        <v>0.16402</v>
      </c>
      <c r="AF196" s="65">
        <v>0.15428</v>
      </c>
      <c r="AG196" s="65">
        <v>0.13485</v>
      </c>
      <c r="AH196" s="65">
        <v>0.14249999999999999</v>
      </c>
      <c r="AI196" s="65">
        <v>0.15457000000000001</v>
      </c>
      <c r="AJ196" s="65">
        <v>0.18784000000000001</v>
      </c>
      <c r="AK196" s="65">
        <v>0.13317000000000001</v>
      </c>
      <c r="AL196" s="65">
        <v>0.11673</v>
      </c>
      <c r="AM196" s="65">
        <v>0.24496000000000001</v>
      </c>
    </row>
    <row r="197" spans="1:39" x14ac:dyDescent="0.45">
      <c r="A197" s="3" t="s">
        <v>219</v>
      </c>
      <c r="B197" s="3" t="s">
        <v>71</v>
      </c>
      <c r="C197" s="3" t="s">
        <v>812</v>
      </c>
      <c r="D197" s="66">
        <v>0.99519473889153143</v>
      </c>
      <c r="E197" s="69">
        <v>4553.7652618359989</v>
      </c>
      <c r="F197" s="71">
        <v>0.18764</v>
      </c>
      <c r="G197" s="71">
        <v>0.20083000000000001</v>
      </c>
      <c r="H197" s="71">
        <v>0.20876</v>
      </c>
      <c r="I197" s="71">
        <v>0.2177</v>
      </c>
      <c r="J197" s="71">
        <v>0.21226</v>
      </c>
      <c r="K197" s="71">
        <v>0.22900999999999999</v>
      </c>
      <c r="L197" s="71">
        <v>0.26284000000000002</v>
      </c>
      <c r="M197" s="71">
        <v>0.28337000000000001</v>
      </c>
      <c r="N197" s="71">
        <v>0.32804</v>
      </c>
      <c r="O197" s="71">
        <v>0.33587</v>
      </c>
      <c r="P197" s="71">
        <v>0.28741</v>
      </c>
      <c r="Q197" s="71">
        <v>0.26590000000000003</v>
      </c>
      <c r="R197" s="71">
        <v>0.26400000000000001</v>
      </c>
      <c r="S197" s="71">
        <v>0.32064999999999999</v>
      </c>
      <c r="T197" s="71">
        <v>0.24587999999999999</v>
      </c>
      <c r="U197" s="71">
        <v>0.20319999999999999</v>
      </c>
      <c r="V197" s="71">
        <v>0.26951000000000003</v>
      </c>
      <c r="W197" s="65">
        <v>0.17243</v>
      </c>
      <c r="X197" s="65">
        <v>0.18984999999999999</v>
      </c>
      <c r="Y197" s="65">
        <v>0.19511000000000001</v>
      </c>
      <c r="Z197" s="65">
        <v>0.20416999999999999</v>
      </c>
      <c r="AA197" s="65">
        <v>0.19406999999999999</v>
      </c>
      <c r="AB197" s="65">
        <v>0.20288</v>
      </c>
      <c r="AC197" s="65">
        <v>0.23904</v>
      </c>
      <c r="AD197" s="65">
        <v>0.26193</v>
      </c>
      <c r="AE197" s="65">
        <v>0.30864000000000003</v>
      </c>
      <c r="AF197" s="65">
        <v>0.31623000000000001</v>
      </c>
      <c r="AG197" s="65">
        <v>0.26601000000000002</v>
      </c>
      <c r="AH197" s="65">
        <v>0.25403999999999999</v>
      </c>
      <c r="AI197" s="65">
        <v>0.25996999999999998</v>
      </c>
      <c r="AJ197" s="65">
        <v>0.32639000000000001</v>
      </c>
      <c r="AK197" s="65">
        <v>0.26518000000000003</v>
      </c>
      <c r="AL197" s="65">
        <v>0.23702999999999999</v>
      </c>
      <c r="AM197" s="65">
        <v>0.45517999999999997</v>
      </c>
    </row>
    <row r="198" spans="1:39" x14ac:dyDescent="0.45">
      <c r="A198" s="2" t="s">
        <v>217</v>
      </c>
      <c r="B198" s="2" t="s">
        <v>72</v>
      </c>
      <c r="C198" s="2" t="s">
        <v>813</v>
      </c>
      <c r="D198" s="4">
        <v>0.95282936939863905</v>
      </c>
      <c r="E198" s="11">
        <v>4359.911797421124</v>
      </c>
      <c r="F198" s="72">
        <v>1.6905162823303614</v>
      </c>
      <c r="G198" s="72">
        <v>1.7931282305130019</v>
      </c>
      <c r="H198" s="72">
        <v>1.7946390927950677</v>
      </c>
      <c r="I198" s="72">
        <v>1.9433802200218366</v>
      </c>
      <c r="J198" s="72">
        <v>2.1387978313715998</v>
      </c>
      <c r="K198" s="72">
        <v>2.2869497006326434</v>
      </c>
      <c r="L198" s="72">
        <v>2.471309712678583</v>
      </c>
      <c r="M198" s="72">
        <v>2.6042828334515211</v>
      </c>
      <c r="N198" s="72">
        <v>3.0599833422309333</v>
      </c>
      <c r="O198" s="72">
        <v>3.1280230442563748</v>
      </c>
      <c r="P198" s="72">
        <v>2.5515158291494786</v>
      </c>
      <c r="Q198" s="72">
        <v>2.1665894311076843</v>
      </c>
      <c r="R198" s="72">
        <v>1.9989430441972555</v>
      </c>
      <c r="S198" s="72">
        <v>2.5054138001805706</v>
      </c>
      <c r="T198" s="72">
        <v>2.0852818076820996</v>
      </c>
      <c r="U198" s="72">
        <v>1.7166599946164243</v>
      </c>
      <c r="V198" s="72">
        <v>1.9184158027845635</v>
      </c>
      <c r="W198" s="8">
        <v>1.6052821578985799</v>
      </c>
      <c r="X198" s="8">
        <v>1.6991545838979794</v>
      </c>
      <c r="Y198" s="8">
        <v>1.7089349835502121</v>
      </c>
      <c r="Z198" s="8">
        <v>1.823709348483707</v>
      </c>
      <c r="AA198" s="8">
        <v>1.9346371008370797</v>
      </c>
      <c r="AB198" s="8">
        <v>1.9838949578655243</v>
      </c>
      <c r="AC198" s="8">
        <v>2.2121794085119451</v>
      </c>
      <c r="AD198" s="8">
        <v>2.368468931247889</v>
      </c>
      <c r="AE198" s="8">
        <v>2.8373735016684671</v>
      </c>
      <c r="AF198" s="8">
        <v>2.9054446439103905</v>
      </c>
      <c r="AG198" s="8">
        <v>2.3835342319748278</v>
      </c>
      <c r="AH198" s="8">
        <v>2.0860616582172895</v>
      </c>
      <c r="AI198" s="8">
        <v>1.9900854057198172</v>
      </c>
      <c r="AJ198" s="8">
        <v>2.6581568534157878</v>
      </c>
      <c r="AK198" s="8">
        <v>2.2854874752582917</v>
      </c>
      <c r="AL198" s="8">
        <v>1.9992238993783857</v>
      </c>
      <c r="AM198" s="8">
        <v>3.1829408581638261</v>
      </c>
    </row>
    <row r="199" spans="1:39" x14ac:dyDescent="0.45">
      <c r="A199" s="3" t="s">
        <v>219</v>
      </c>
      <c r="B199" s="3" t="s">
        <v>72</v>
      </c>
      <c r="C199" s="3" t="s">
        <v>814</v>
      </c>
      <c r="D199" s="66">
        <v>0.97898435285950702</v>
      </c>
      <c r="E199" s="69">
        <v>4479.5905401370028</v>
      </c>
      <c r="F199" s="71">
        <v>6.5670000000000006E-2</v>
      </c>
      <c r="G199" s="71">
        <v>7.5980000000000006E-2</v>
      </c>
      <c r="H199" s="71">
        <v>8.1939999999999999E-2</v>
      </c>
      <c r="I199" s="71">
        <v>9.1730000000000006E-2</v>
      </c>
      <c r="J199" s="71">
        <v>9.1560000000000002E-2</v>
      </c>
      <c r="K199" s="71">
        <v>8.4629999999999997E-2</v>
      </c>
      <c r="L199" s="71">
        <v>9.1700000000000004E-2</v>
      </c>
      <c r="M199" s="71">
        <v>0.10514999999999999</v>
      </c>
      <c r="N199" s="71">
        <v>0.13786999999999999</v>
      </c>
      <c r="O199" s="71">
        <v>0.14718000000000001</v>
      </c>
      <c r="P199" s="71">
        <v>0.11380999999999999</v>
      </c>
      <c r="Q199" s="71">
        <v>9.461E-2</v>
      </c>
      <c r="R199" s="71">
        <v>8.6639999999999995E-2</v>
      </c>
      <c r="S199" s="71">
        <v>0.11403000000000001</v>
      </c>
      <c r="T199" s="71">
        <v>0.10503999999999999</v>
      </c>
      <c r="U199" s="71">
        <v>8.9010000000000006E-2</v>
      </c>
      <c r="V199" s="71">
        <v>9.1259999999999994E-2</v>
      </c>
      <c r="W199" s="65">
        <v>6.234E-2</v>
      </c>
      <c r="X199" s="65">
        <v>7.2590000000000002E-2</v>
      </c>
      <c r="Y199" s="65">
        <v>7.8979999999999995E-2</v>
      </c>
      <c r="Z199" s="65">
        <v>8.7050000000000002E-2</v>
      </c>
      <c r="AA199" s="65">
        <v>8.6610000000000006E-2</v>
      </c>
      <c r="AB199" s="65">
        <v>7.6600000000000001E-2</v>
      </c>
      <c r="AC199" s="65">
        <v>8.4889999999999993E-2</v>
      </c>
      <c r="AD199" s="65">
        <v>9.6640000000000004E-2</v>
      </c>
      <c r="AE199" s="65">
        <v>0.13083</v>
      </c>
      <c r="AF199" s="65">
        <v>0.13389000000000001</v>
      </c>
      <c r="AG199" s="65">
        <v>0.10657</v>
      </c>
      <c r="AH199" s="65">
        <v>9.0359999999999996E-2</v>
      </c>
      <c r="AI199" s="65">
        <v>8.8580000000000006E-2</v>
      </c>
      <c r="AJ199" s="65">
        <v>0.12975999999999999</v>
      </c>
      <c r="AK199" s="65">
        <v>0.11863</v>
      </c>
      <c r="AL199" s="65">
        <v>9.9879999999999997E-2</v>
      </c>
      <c r="AM199" s="65">
        <v>0.14055999999999999</v>
      </c>
    </row>
    <row r="200" spans="1:39" x14ac:dyDescent="0.45">
      <c r="A200" s="3" t="s">
        <v>219</v>
      </c>
      <c r="B200" s="3" t="s">
        <v>72</v>
      </c>
      <c r="C200" s="3" t="s">
        <v>815</v>
      </c>
      <c r="D200" s="66">
        <v>0.94916218679577458</v>
      </c>
      <c r="E200" s="69">
        <v>4343.1316758096154</v>
      </c>
      <c r="F200" s="71">
        <v>0.11212</v>
      </c>
      <c r="G200" s="71">
        <v>0.12357</v>
      </c>
      <c r="H200" s="71">
        <v>0.12135</v>
      </c>
      <c r="I200" s="71">
        <v>0.12703999999999999</v>
      </c>
      <c r="J200" s="71">
        <v>0.12476</v>
      </c>
      <c r="K200" s="71">
        <v>0.12188</v>
      </c>
      <c r="L200" s="71">
        <v>0.14396999999999999</v>
      </c>
      <c r="M200" s="71">
        <v>0.16203000000000001</v>
      </c>
      <c r="N200" s="71">
        <v>0.19755</v>
      </c>
      <c r="O200" s="71">
        <v>0.20150999999999999</v>
      </c>
      <c r="P200" s="71">
        <v>0.15925</v>
      </c>
      <c r="Q200" s="71">
        <v>0.12959000000000001</v>
      </c>
      <c r="R200" s="71">
        <v>0.11615</v>
      </c>
      <c r="S200" s="71">
        <v>0.14821999999999999</v>
      </c>
      <c r="T200" s="71">
        <v>0.13127</v>
      </c>
      <c r="U200" s="71">
        <v>0.11277</v>
      </c>
      <c r="V200" s="71">
        <v>0.11642</v>
      </c>
      <c r="W200" s="65">
        <v>0.10704</v>
      </c>
      <c r="X200" s="65">
        <v>0.11751</v>
      </c>
      <c r="Y200" s="65">
        <v>0.1167</v>
      </c>
      <c r="Z200" s="65">
        <v>0.12129</v>
      </c>
      <c r="AA200" s="65">
        <v>0.11598</v>
      </c>
      <c r="AB200" s="65">
        <v>0.11398</v>
      </c>
      <c r="AC200" s="65">
        <v>0.13395000000000001</v>
      </c>
      <c r="AD200" s="65">
        <v>0.15381</v>
      </c>
      <c r="AE200" s="65">
        <v>0.19008</v>
      </c>
      <c r="AF200" s="65">
        <v>0.19148999999999999</v>
      </c>
      <c r="AG200" s="65">
        <v>0.15182999999999999</v>
      </c>
      <c r="AH200" s="65">
        <v>0.12656999999999999</v>
      </c>
      <c r="AI200" s="65">
        <v>0.12103</v>
      </c>
      <c r="AJ200" s="65">
        <v>0.16774</v>
      </c>
      <c r="AK200" s="65">
        <v>0.14721000000000001</v>
      </c>
      <c r="AL200" s="65">
        <v>0.12478</v>
      </c>
      <c r="AM200" s="65">
        <v>0.17857000000000001</v>
      </c>
    </row>
    <row r="201" spans="1:39" x14ac:dyDescent="0.45">
      <c r="A201" s="3" t="s">
        <v>219</v>
      </c>
      <c r="B201" s="3" t="s">
        <v>72</v>
      </c>
      <c r="C201" s="3" t="s">
        <v>816</v>
      </c>
      <c r="D201" s="66">
        <v>0.98238450730038929</v>
      </c>
      <c r="E201" s="69">
        <v>4495.1488068487151</v>
      </c>
      <c r="F201" s="71">
        <v>0.10891000000000001</v>
      </c>
      <c r="G201" s="71">
        <v>0.12398000000000001</v>
      </c>
      <c r="H201" s="71">
        <v>0.12934000000000001</v>
      </c>
      <c r="I201" s="71">
        <v>0.13730999999999999</v>
      </c>
      <c r="J201" s="71">
        <v>0.13413</v>
      </c>
      <c r="K201" s="71">
        <v>0.12806000000000001</v>
      </c>
      <c r="L201" s="71">
        <v>0.14451</v>
      </c>
      <c r="M201" s="71">
        <v>0.16042999999999999</v>
      </c>
      <c r="N201" s="71">
        <v>0.20771000000000001</v>
      </c>
      <c r="O201" s="71">
        <v>0.22051999999999999</v>
      </c>
      <c r="P201" s="71">
        <v>0.17801</v>
      </c>
      <c r="Q201" s="71">
        <v>0.14585999999999999</v>
      </c>
      <c r="R201" s="71">
        <v>0.13919000000000001</v>
      </c>
      <c r="S201" s="71">
        <v>0.17884</v>
      </c>
      <c r="T201" s="71">
        <v>0.15461</v>
      </c>
      <c r="U201" s="71">
        <v>0.13471</v>
      </c>
      <c r="V201" s="71">
        <v>0.14496000000000001</v>
      </c>
      <c r="W201" s="65">
        <v>0.10392</v>
      </c>
      <c r="X201" s="65">
        <v>0.11648</v>
      </c>
      <c r="Y201" s="65">
        <v>0.12239</v>
      </c>
      <c r="Z201" s="65">
        <v>0.13549</v>
      </c>
      <c r="AA201" s="65">
        <v>0.13275999999999999</v>
      </c>
      <c r="AB201" s="65">
        <v>0.12386</v>
      </c>
      <c r="AC201" s="65">
        <v>0.13805999999999999</v>
      </c>
      <c r="AD201" s="65">
        <v>0.15483</v>
      </c>
      <c r="AE201" s="65">
        <v>0.20022000000000001</v>
      </c>
      <c r="AF201" s="65">
        <v>0.21131</v>
      </c>
      <c r="AG201" s="65">
        <v>0.17462</v>
      </c>
      <c r="AH201" s="65">
        <v>0.14738999999999999</v>
      </c>
      <c r="AI201" s="65">
        <v>0.14349000000000001</v>
      </c>
      <c r="AJ201" s="65">
        <v>0.19918</v>
      </c>
      <c r="AK201" s="65">
        <v>0.17580999999999999</v>
      </c>
      <c r="AL201" s="65">
        <v>0.15779000000000001</v>
      </c>
      <c r="AM201" s="65">
        <v>0.22725000000000001</v>
      </c>
    </row>
    <row r="202" spans="1:39" x14ac:dyDescent="0.45">
      <c r="A202" s="3" t="s">
        <v>219</v>
      </c>
      <c r="B202" s="3" t="s">
        <v>72</v>
      </c>
      <c r="C202" s="3" t="s">
        <v>817</v>
      </c>
      <c r="D202" s="66">
        <v>0.96518205659085599</v>
      </c>
      <c r="E202" s="69">
        <v>4416.434642275487</v>
      </c>
      <c r="F202" s="71">
        <v>0.16183</v>
      </c>
      <c r="G202" s="71">
        <v>0.17748</v>
      </c>
      <c r="H202" s="71">
        <v>0.18393000000000001</v>
      </c>
      <c r="I202" s="71">
        <v>0.19955999999999999</v>
      </c>
      <c r="J202" s="71">
        <v>0.20374</v>
      </c>
      <c r="K202" s="71">
        <v>0.20351</v>
      </c>
      <c r="L202" s="71">
        <v>0.22392000000000001</v>
      </c>
      <c r="M202" s="71">
        <v>0.24388000000000001</v>
      </c>
      <c r="N202" s="71">
        <v>0.31022</v>
      </c>
      <c r="O202" s="71">
        <v>0.32205</v>
      </c>
      <c r="P202" s="71">
        <v>0.251</v>
      </c>
      <c r="Q202" s="71">
        <v>0.20029</v>
      </c>
      <c r="R202" s="71">
        <v>0.18573000000000001</v>
      </c>
      <c r="S202" s="71">
        <v>0.24979000000000001</v>
      </c>
      <c r="T202" s="71">
        <v>0.22323999999999999</v>
      </c>
      <c r="U202" s="71">
        <v>0.19514000000000001</v>
      </c>
      <c r="V202" s="71">
        <v>0.19278000000000001</v>
      </c>
      <c r="W202" s="65">
        <v>0.15567</v>
      </c>
      <c r="X202" s="65">
        <v>0.16907</v>
      </c>
      <c r="Y202" s="65">
        <v>0.17709</v>
      </c>
      <c r="Z202" s="65">
        <v>0.18955</v>
      </c>
      <c r="AA202" s="65">
        <v>0.18453</v>
      </c>
      <c r="AB202" s="65">
        <v>0.18081</v>
      </c>
      <c r="AC202" s="65">
        <v>0.20533000000000001</v>
      </c>
      <c r="AD202" s="65">
        <v>0.22699</v>
      </c>
      <c r="AE202" s="65">
        <v>0.29209000000000002</v>
      </c>
      <c r="AF202" s="65">
        <v>0.29882999999999998</v>
      </c>
      <c r="AG202" s="65">
        <v>0.23221</v>
      </c>
      <c r="AH202" s="65">
        <v>0.19639999999999999</v>
      </c>
      <c r="AI202" s="65">
        <v>0.19542000000000001</v>
      </c>
      <c r="AJ202" s="65">
        <v>0.28190999999999999</v>
      </c>
      <c r="AK202" s="65">
        <v>0.24951999999999999</v>
      </c>
      <c r="AL202" s="65">
        <v>0.21396999999999999</v>
      </c>
      <c r="AM202" s="65">
        <v>0.28991</v>
      </c>
    </row>
    <row r="203" spans="1:39" x14ac:dyDescent="0.45">
      <c r="A203" s="3" t="s">
        <v>219</v>
      </c>
      <c r="B203" s="3" t="s">
        <v>72</v>
      </c>
      <c r="C203" s="3" t="s">
        <v>818</v>
      </c>
      <c r="D203" s="66">
        <v>0.95083013849755382</v>
      </c>
      <c r="E203" s="69">
        <v>4350.7638107286994</v>
      </c>
      <c r="F203" s="71">
        <v>0.14727999999999999</v>
      </c>
      <c r="G203" s="71">
        <v>0.16014999999999999</v>
      </c>
      <c r="H203" s="71">
        <v>0.15842999999999999</v>
      </c>
      <c r="I203" s="71">
        <v>0.17344000000000001</v>
      </c>
      <c r="J203" s="71">
        <v>0.187</v>
      </c>
      <c r="K203" s="71">
        <v>0.19625999999999999</v>
      </c>
      <c r="L203" s="71">
        <v>0.20723</v>
      </c>
      <c r="M203" s="71">
        <v>0.21844</v>
      </c>
      <c r="N203" s="71">
        <v>0.25846999999999998</v>
      </c>
      <c r="O203" s="71">
        <v>0.25563999999999998</v>
      </c>
      <c r="P203" s="71">
        <v>0.20665</v>
      </c>
      <c r="Q203" s="71">
        <v>0.17552000000000001</v>
      </c>
      <c r="R203" s="71">
        <v>0.16835</v>
      </c>
      <c r="S203" s="71">
        <v>0.21095</v>
      </c>
      <c r="T203" s="71">
        <v>0.17643</v>
      </c>
      <c r="U203" s="71">
        <v>0.14982000000000001</v>
      </c>
      <c r="V203" s="71">
        <v>0.15884999999999999</v>
      </c>
      <c r="W203" s="65">
        <v>0.14015</v>
      </c>
      <c r="X203" s="65">
        <v>0.15024999999999999</v>
      </c>
      <c r="Y203" s="65">
        <v>0.15042</v>
      </c>
      <c r="Z203" s="65">
        <v>0.15776999999999999</v>
      </c>
      <c r="AA203" s="65">
        <v>0.15606</v>
      </c>
      <c r="AB203" s="65">
        <v>0.15901999999999999</v>
      </c>
      <c r="AC203" s="65">
        <v>0.18159</v>
      </c>
      <c r="AD203" s="65">
        <v>0.19542000000000001</v>
      </c>
      <c r="AE203" s="65">
        <v>0.23530999999999999</v>
      </c>
      <c r="AF203" s="65">
        <v>0.23311000000000001</v>
      </c>
      <c r="AG203" s="65">
        <v>0.19102</v>
      </c>
      <c r="AH203" s="65">
        <v>0.16927</v>
      </c>
      <c r="AI203" s="65">
        <v>0.16547000000000001</v>
      </c>
      <c r="AJ203" s="65">
        <v>0.22175</v>
      </c>
      <c r="AK203" s="65">
        <v>0.19178000000000001</v>
      </c>
      <c r="AL203" s="65">
        <v>0.16638</v>
      </c>
      <c r="AM203" s="65">
        <v>0.26014999999999999</v>
      </c>
    </row>
    <row r="204" spans="1:39" x14ac:dyDescent="0.45">
      <c r="A204" s="3" t="s">
        <v>219</v>
      </c>
      <c r="B204" s="3" t="s">
        <v>72</v>
      </c>
      <c r="C204" s="3" t="s">
        <v>819</v>
      </c>
      <c r="D204" s="66">
        <v>0.90410513542800242</v>
      </c>
      <c r="E204" s="69">
        <v>4136.9617401165733</v>
      </c>
      <c r="F204" s="71">
        <v>0.10907</v>
      </c>
      <c r="G204" s="71">
        <v>0.12031</v>
      </c>
      <c r="H204" s="71">
        <v>0.12615999999999999</v>
      </c>
      <c r="I204" s="71">
        <v>0.14480000000000001</v>
      </c>
      <c r="J204" s="71">
        <v>0.16894999999999999</v>
      </c>
      <c r="K204" s="71">
        <v>0.17924000000000001</v>
      </c>
      <c r="L204" s="71">
        <v>0.17627000000000001</v>
      </c>
      <c r="M204" s="71">
        <v>0.18107000000000001</v>
      </c>
      <c r="N204" s="71">
        <v>0.19511999999999999</v>
      </c>
      <c r="O204" s="71">
        <v>0.20294000000000001</v>
      </c>
      <c r="P204" s="71">
        <v>0.16717000000000001</v>
      </c>
      <c r="Q204" s="71">
        <v>0.14018</v>
      </c>
      <c r="R204" s="71">
        <v>0.12831000000000001</v>
      </c>
      <c r="S204" s="71">
        <v>0.15631999999999999</v>
      </c>
      <c r="T204" s="71">
        <v>0.13444</v>
      </c>
      <c r="U204" s="71">
        <v>0.10299999999999999</v>
      </c>
      <c r="V204" s="71">
        <v>0.10156</v>
      </c>
      <c r="W204" s="65">
        <v>0.10335999999999999</v>
      </c>
      <c r="X204" s="65">
        <v>0.11361</v>
      </c>
      <c r="Y204" s="65">
        <v>0.11844</v>
      </c>
      <c r="Z204" s="65">
        <v>0.12648999999999999</v>
      </c>
      <c r="AA204" s="65">
        <v>0.12615000000000001</v>
      </c>
      <c r="AB204" s="65">
        <v>0.12745000000000001</v>
      </c>
      <c r="AC204" s="65">
        <v>0.14087</v>
      </c>
      <c r="AD204" s="65">
        <v>0.15071000000000001</v>
      </c>
      <c r="AE204" s="65">
        <v>0.17707000000000001</v>
      </c>
      <c r="AF204" s="65">
        <v>0.1825</v>
      </c>
      <c r="AG204" s="65">
        <v>0.14419999999999999</v>
      </c>
      <c r="AH204" s="65">
        <v>0.1293</v>
      </c>
      <c r="AI204" s="65">
        <v>0.12655</v>
      </c>
      <c r="AJ204" s="65">
        <v>0.16311999999999999</v>
      </c>
      <c r="AK204" s="65">
        <v>0.13861999999999999</v>
      </c>
      <c r="AL204" s="65">
        <v>0.10439</v>
      </c>
      <c r="AM204" s="65">
        <v>0.15479000000000001</v>
      </c>
    </row>
    <row r="205" spans="1:39" x14ac:dyDescent="0.45">
      <c r="A205" s="3" t="s">
        <v>219</v>
      </c>
      <c r="B205" s="3" t="s">
        <v>72</v>
      </c>
      <c r="C205" s="3" t="s">
        <v>820</v>
      </c>
      <c r="D205" s="66">
        <v>0.90708145578271193</v>
      </c>
      <c r="E205" s="69">
        <v>4150.5806467583707</v>
      </c>
      <c r="F205" s="71">
        <v>0.17307</v>
      </c>
      <c r="G205" s="71">
        <v>0.18184</v>
      </c>
      <c r="H205" s="71">
        <v>0.17979999999999999</v>
      </c>
      <c r="I205" s="71">
        <v>0.19700999999999999</v>
      </c>
      <c r="J205" s="71">
        <v>0.22061</v>
      </c>
      <c r="K205" s="71">
        <v>0.25552999999999998</v>
      </c>
      <c r="L205" s="71">
        <v>0.26252999999999999</v>
      </c>
      <c r="M205" s="71">
        <v>0.26262999999999997</v>
      </c>
      <c r="N205" s="71">
        <v>0.29307</v>
      </c>
      <c r="O205" s="71">
        <v>0.29074</v>
      </c>
      <c r="P205" s="71">
        <v>0.24379000000000001</v>
      </c>
      <c r="Q205" s="71">
        <v>0.20261999999999999</v>
      </c>
      <c r="R205" s="71">
        <v>0.18138000000000001</v>
      </c>
      <c r="S205" s="71">
        <v>0.21823000000000001</v>
      </c>
      <c r="T205" s="71">
        <v>0.17204</v>
      </c>
      <c r="U205" s="71">
        <v>0.13331999999999999</v>
      </c>
      <c r="V205" s="71">
        <v>0.15742</v>
      </c>
      <c r="W205" s="65">
        <v>0.16209000000000001</v>
      </c>
      <c r="X205" s="65">
        <v>0.16965</v>
      </c>
      <c r="Y205" s="65">
        <v>0.16977</v>
      </c>
      <c r="Z205" s="65">
        <v>0.17971999999999999</v>
      </c>
      <c r="AA205" s="65">
        <v>0.18328</v>
      </c>
      <c r="AB205" s="65">
        <v>0.19633</v>
      </c>
      <c r="AC205" s="65">
        <v>0.21334</v>
      </c>
      <c r="AD205" s="65">
        <v>0.22264</v>
      </c>
      <c r="AE205" s="65">
        <v>0.25452000000000002</v>
      </c>
      <c r="AF205" s="65">
        <v>0.26234000000000002</v>
      </c>
      <c r="AG205" s="65">
        <v>0.21565000000000001</v>
      </c>
      <c r="AH205" s="65">
        <v>0.18421999999999999</v>
      </c>
      <c r="AI205" s="65">
        <v>0.17510999999999999</v>
      </c>
      <c r="AJ205" s="65">
        <v>0.22334000000000001</v>
      </c>
      <c r="AK205" s="65">
        <v>0.18015999999999999</v>
      </c>
      <c r="AL205" s="65">
        <v>0.15562000000000001</v>
      </c>
      <c r="AM205" s="65">
        <v>0.26018999999999998</v>
      </c>
    </row>
    <row r="206" spans="1:39" x14ac:dyDescent="0.45">
      <c r="A206" s="3" t="s">
        <v>219</v>
      </c>
      <c r="B206" s="3" t="s">
        <v>72</v>
      </c>
      <c r="C206" s="3" t="s">
        <v>821</v>
      </c>
      <c r="D206" s="66">
        <v>0.92451751457664555</v>
      </c>
      <c r="E206" s="69">
        <v>4230.3637442128265</v>
      </c>
      <c r="F206" s="71">
        <v>0.10573</v>
      </c>
      <c r="G206" s="71">
        <v>0.11335000000000001</v>
      </c>
      <c r="H206" s="71">
        <v>0.10788</v>
      </c>
      <c r="I206" s="71">
        <v>0.1128</v>
      </c>
      <c r="J206" s="71">
        <v>0.11879000000000001</v>
      </c>
      <c r="K206" s="71">
        <v>0.13647999999999999</v>
      </c>
      <c r="L206" s="71">
        <v>0.14954000000000001</v>
      </c>
      <c r="M206" s="71">
        <v>0.16026000000000001</v>
      </c>
      <c r="N206" s="71">
        <v>0.17649999999999999</v>
      </c>
      <c r="O206" s="71">
        <v>0.17130000000000001</v>
      </c>
      <c r="P206" s="71">
        <v>0.14113000000000001</v>
      </c>
      <c r="Q206" s="71">
        <v>0.12476</v>
      </c>
      <c r="R206" s="71">
        <v>0.1187</v>
      </c>
      <c r="S206" s="71">
        <v>0.14141000000000001</v>
      </c>
      <c r="T206" s="71">
        <v>0.11274000000000001</v>
      </c>
      <c r="U206" s="71">
        <v>8.3779999999999993E-2</v>
      </c>
      <c r="V206" s="71">
        <v>9.4509999999999997E-2</v>
      </c>
      <c r="W206" s="65">
        <v>0.1018</v>
      </c>
      <c r="X206" s="65">
        <v>0.10546</v>
      </c>
      <c r="Y206" s="65">
        <v>0.10203</v>
      </c>
      <c r="Z206" s="65">
        <v>0.10525</v>
      </c>
      <c r="AA206" s="65">
        <v>0.1067</v>
      </c>
      <c r="AB206" s="65">
        <v>0.11255999999999999</v>
      </c>
      <c r="AC206" s="65">
        <v>0.13012000000000001</v>
      </c>
      <c r="AD206" s="65">
        <v>0.14241999999999999</v>
      </c>
      <c r="AE206" s="65">
        <v>0.16094</v>
      </c>
      <c r="AF206" s="65">
        <v>0.15425</v>
      </c>
      <c r="AG206" s="65">
        <v>0.13086</v>
      </c>
      <c r="AH206" s="65">
        <v>0.12177</v>
      </c>
      <c r="AI206" s="65">
        <v>0.11709</v>
      </c>
      <c r="AJ206" s="65">
        <v>0.14723</v>
      </c>
      <c r="AK206" s="65">
        <v>0.11613999999999999</v>
      </c>
      <c r="AL206" s="65">
        <v>9.2920000000000003E-2</v>
      </c>
      <c r="AM206" s="65">
        <v>0.16223000000000001</v>
      </c>
    </row>
    <row r="207" spans="1:39" x14ac:dyDescent="0.45">
      <c r="A207" s="3" t="s">
        <v>219</v>
      </c>
      <c r="B207" s="3" t="s">
        <v>72</v>
      </c>
      <c r="C207" s="3" t="s">
        <v>822</v>
      </c>
      <c r="D207" s="66">
        <v>1.1329808234807277</v>
      </c>
      <c r="E207" s="69">
        <v>5184.2403447986962</v>
      </c>
      <c r="F207" s="71">
        <v>8.4359359171910005E-3</v>
      </c>
      <c r="G207" s="71">
        <v>1.0707981066929191E-2</v>
      </c>
      <c r="H207" s="71">
        <v>1.1728868603325223E-2</v>
      </c>
      <c r="I207" s="71">
        <v>1.3499956280860488E-2</v>
      </c>
      <c r="J207" s="71">
        <v>1.1797087560102157E-2</v>
      </c>
      <c r="K207" s="71">
        <v>1.1388573955970267E-2</v>
      </c>
      <c r="L207" s="71">
        <v>1.3598633413341497E-2</v>
      </c>
      <c r="M207" s="71">
        <v>1.5791927392864238E-2</v>
      </c>
      <c r="N207" s="71">
        <v>1.7692497640362747E-2</v>
      </c>
      <c r="O207" s="71">
        <v>1.6892208719243778E-2</v>
      </c>
      <c r="P207" s="71">
        <v>1.5445153000525706E-2</v>
      </c>
      <c r="Q207" s="71">
        <v>1.8708854308313493E-2</v>
      </c>
      <c r="R207" s="71">
        <v>2.1052555311543455E-2</v>
      </c>
      <c r="S207" s="71">
        <v>2.7633236961357926E-2</v>
      </c>
      <c r="T207" s="71">
        <v>1.9661400277339692E-2</v>
      </c>
      <c r="U207" s="71">
        <v>1.628971110083114E-2</v>
      </c>
      <c r="V207" s="71">
        <v>2.8095418489898008E-2</v>
      </c>
      <c r="W207" s="65">
        <v>8.1677082030646199E-3</v>
      </c>
      <c r="X207" s="65">
        <v>9.9201718597995304E-3</v>
      </c>
      <c r="Y207" s="65">
        <v>1.0800744584476095E-2</v>
      </c>
      <c r="Z207" s="65">
        <v>1.2724766841618782E-2</v>
      </c>
      <c r="AA207" s="65">
        <v>1.1791312190883658E-2</v>
      </c>
      <c r="AB207" s="65">
        <v>9.8785963152624168E-3</v>
      </c>
      <c r="AC207" s="65">
        <v>1.1712599228745657E-2</v>
      </c>
      <c r="AD207" s="65">
        <v>1.3321977992883623E-2</v>
      </c>
      <c r="AE207" s="65">
        <v>1.5525615559857856E-2</v>
      </c>
      <c r="AF207" s="65">
        <v>1.5506366901994559E-2</v>
      </c>
      <c r="AG207" s="65">
        <v>1.535724814912286E-2</v>
      </c>
      <c r="AH207" s="65">
        <v>1.8955436131778403E-2</v>
      </c>
      <c r="AI207" s="65">
        <v>2.108964419065951E-2</v>
      </c>
      <c r="AJ207" s="65">
        <v>2.6449267188891519E-2</v>
      </c>
      <c r="AK207" s="65">
        <v>2.0080817703362487E-2</v>
      </c>
      <c r="AL207" s="65">
        <v>1.9327747162952429E-2</v>
      </c>
      <c r="AM207" s="65">
        <v>4.8469979794646005E-2</v>
      </c>
    </row>
    <row r="208" spans="1:39" x14ac:dyDescent="0.45">
      <c r="A208" s="3" t="s">
        <v>219</v>
      </c>
      <c r="B208" s="3" t="s">
        <v>72</v>
      </c>
      <c r="C208" s="3" t="s">
        <v>823</v>
      </c>
      <c r="D208" s="66">
        <v>0.9709648887141108</v>
      </c>
      <c r="E208" s="69">
        <v>4442.8954534200857</v>
      </c>
      <c r="F208" s="71">
        <v>0.15212999999999999</v>
      </c>
      <c r="G208" s="71">
        <v>0.16703000000000001</v>
      </c>
      <c r="H208" s="71">
        <v>0.17205999999999999</v>
      </c>
      <c r="I208" s="71">
        <v>0.18686</v>
      </c>
      <c r="J208" s="71">
        <v>0.20319999999999999</v>
      </c>
      <c r="K208" s="71">
        <v>0.19713</v>
      </c>
      <c r="L208" s="71">
        <v>0.21693999999999999</v>
      </c>
      <c r="M208" s="71">
        <v>0.23361999999999999</v>
      </c>
      <c r="N208" s="71">
        <v>0.27805999999999997</v>
      </c>
      <c r="O208" s="71">
        <v>0.27978999999999998</v>
      </c>
      <c r="P208" s="71">
        <v>0.23197000000000001</v>
      </c>
      <c r="Q208" s="71">
        <v>0.21115999999999999</v>
      </c>
      <c r="R208" s="71">
        <v>0.20386000000000001</v>
      </c>
      <c r="S208" s="71">
        <v>0.25079000000000001</v>
      </c>
      <c r="T208" s="71">
        <v>0.20330999999999999</v>
      </c>
      <c r="U208" s="71">
        <v>0.15886</v>
      </c>
      <c r="V208" s="71">
        <v>0.19245000000000001</v>
      </c>
      <c r="W208" s="65">
        <v>0.14427999999999999</v>
      </c>
      <c r="X208" s="65">
        <v>0.15991</v>
      </c>
      <c r="Y208" s="65">
        <v>0.16164999999999999</v>
      </c>
      <c r="Z208" s="65">
        <v>0.17738000000000001</v>
      </c>
      <c r="AA208" s="65">
        <v>0.17813000000000001</v>
      </c>
      <c r="AB208" s="65">
        <v>0.17065</v>
      </c>
      <c r="AC208" s="65">
        <v>0.19503000000000001</v>
      </c>
      <c r="AD208" s="65">
        <v>0.21113000000000001</v>
      </c>
      <c r="AE208" s="65">
        <v>0.25201000000000001</v>
      </c>
      <c r="AF208" s="65">
        <v>0.25508999999999998</v>
      </c>
      <c r="AG208" s="65">
        <v>0.21836</v>
      </c>
      <c r="AH208" s="65">
        <v>0.20707</v>
      </c>
      <c r="AI208" s="65">
        <v>0.20044999999999999</v>
      </c>
      <c r="AJ208" s="65">
        <v>0.26305000000000001</v>
      </c>
      <c r="AK208" s="65">
        <v>0.22056999999999999</v>
      </c>
      <c r="AL208" s="65">
        <v>0.18839</v>
      </c>
      <c r="AM208" s="65">
        <v>0.32974999999999999</v>
      </c>
    </row>
    <row r="209" spans="1:39" x14ac:dyDescent="0.45">
      <c r="A209" s="3" t="s">
        <v>219</v>
      </c>
      <c r="B209" s="3" t="s">
        <v>72</v>
      </c>
      <c r="C209" s="3" t="s">
        <v>824</v>
      </c>
      <c r="D209" s="66">
        <v>0.95871475524140271</v>
      </c>
      <c r="E209" s="69">
        <v>4386.8418690502504</v>
      </c>
      <c r="F209" s="71">
        <v>0.54627034641317029</v>
      </c>
      <c r="G209" s="71">
        <v>0.53873024944607251</v>
      </c>
      <c r="H209" s="71">
        <v>0.52202022419174232</v>
      </c>
      <c r="I209" s="71">
        <v>0.55933026374097639</v>
      </c>
      <c r="J209" s="71">
        <v>0.67426074381149781</v>
      </c>
      <c r="K209" s="71">
        <v>0.77284112667667304</v>
      </c>
      <c r="L209" s="71">
        <v>0.84110107926524191</v>
      </c>
      <c r="M209" s="71">
        <v>0.86098090605865674</v>
      </c>
      <c r="N209" s="71">
        <v>0.98772084459057019</v>
      </c>
      <c r="O209" s="71">
        <v>1.0194608355371311</v>
      </c>
      <c r="P209" s="71">
        <v>0.84329067614895292</v>
      </c>
      <c r="Q209" s="71">
        <v>0.72329057679937103</v>
      </c>
      <c r="R209" s="71">
        <v>0.64958048888571229</v>
      </c>
      <c r="S209" s="71">
        <v>0.8092005632192123</v>
      </c>
      <c r="T209" s="71">
        <v>0.65250040740476023</v>
      </c>
      <c r="U209" s="71">
        <v>0.53996028351559333</v>
      </c>
      <c r="V209" s="71">
        <v>0.6401103842946656</v>
      </c>
      <c r="W209" s="65">
        <v>0.51646444969551519</v>
      </c>
      <c r="X209" s="65">
        <v>0.51470441203818029</v>
      </c>
      <c r="Y209" s="65">
        <v>0.5006642389657362</v>
      </c>
      <c r="Z209" s="65">
        <v>0.53099458164208824</v>
      </c>
      <c r="AA209" s="65">
        <v>0.65264578864619605</v>
      </c>
      <c r="AB209" s="65">
        <v>0.71275636155026212</v>
      </c>
      <c r="AC209" s="65">
        <v>0.77728680928319938</v>
      </c>
      <c r="AD209" s="65">
        <v>0.80055695325500487</v>
      </c>
      <c r="AE209" s="65">
        <v>0.9287778861086089</v>
      </c>
      <c r="AF209" s="65">
        <v>0.96712827700839643</v>
      </c>
      <c r="AG209" s="65">
        <v>0.80285698382570492</v>
      </c>
      <c r="AH209" s="65">
        <v>0.69475622208551124</v>
      </c>
      <c r="AI209" s="65">
        <v>0.63580576152915746</v>
      </c>
      <c r="AJ209" s="65">
        <v>0.83462758622689648</v>
      </c>
      <c r="AK209" s="65">
        <v>0.72696665755492906</v>
      </c>
      <c r="AL209" s="65">
        <v>0.6757761522154333</v>
      </c>
      <c r="AM209" s="65">
        <v>1.1310708783691796</v>
      </c>
    </row>
    <row r="210" spans="1:39" x14ac:dyDescent="0.45">
      <c r="A210" s="2" t="s">
        <v>217</v>
      </c>
      <c r="B210" s="2" t="s">
        <v>73</v>
      </c>
      <c r="C210" s="2" t="s">
        <v>825</v>
      </c>
      <c r="D210" s="4">
        <v>1.0169393032685345</v>
      </c>
      <c r="E210" s="11">
        <v>4653.2630164202355</v>
      </c>
      <c r="F210" s="72">
        <v>0.35937585930653732</v>
      </c>
      <c r="G210" s="72">
        <v>0.40354688604797118</v>
      </c>
      <c r="H210" s="72">
        <v>0.4224771381365785</v>
      </c>
      <c r="I210" s="72">
        <v>0.46220856108189151</v>
      </c>
      <c r="J210" s="72">
        <v>0.46577663935876529</v>
      </c>
      <c r="K210" s="72">
        <v>0.46570567489045328</v>
      </c>
      <c r="L210" s="72">
        <v>0.51269715534337312</v>
      </c>
      <c r="M210" s="72">
        <v>0.55287881603281808</v>
      </c>
      <c r="N210" s="72">
        <v>0.67646055543642503</v>
      </c>
      <c r="O210" s="72">
        <v>0.68439017085903397</v>
      </c>
      <c r="P210" s="72">
        <v>0.58754077853067621</v>
      </c>
      <c r="Q210" s="72">
        <v>0.55008070086400473</v>
      </c>
      <c r="R210" s="72">
        <v>0.54779208154290471</v>
      </c>
      <c r="S210" s="72">
        <v>0.68693549151376954</v>
      </c>
      <c r="T210" s="72">
        <v>0.54754090502822783</v>
      </c>
      <c r="U210" s="72">
        <v>0.44840860244411307</v>
      </c>
      <c r="V210" s="72">
        <v>0.59352398358245662</v>
      </c>
      <c r="W210" s="8">
        <v>0.34156807571708864</v>
      </c>
      <c r="X210" s="8">
        <v>0.38456367713451861</v>
      </c>
      <c r="Y210" s="8">
        <v>0.4052853286497754</v>
      </c>
      <c r="Z210" s="8">
        <v>0.43963467223731462</v>
      </c>
      <c r="AA210" s="8">
        <v>0.42919799499623901</v>
      </c>
      <c r="AB210" s="8">
        <v>0.42173300123064023</v>
      </c>
      <c r="AC210" s="8">
        <v>0.47172360887320663</v>
      </c>
      <c r="AD210" s="8">
        <v>0.51946402210431597</v>
      </c>
      <c r="AE210" s="8">
        <v>0.64681448588008617</v>
      </c>
      <c r="AF210" s="8">
        <v>0.66110803468854062</v>
      </c>
      <c r="AG210" s="8">
        <v>0.5828867910721075</v>
      </c>
      <c r="AH210" s="8">
        <v>0.56415688974088773</v>
      </c>
      <c r="AI210" s="8">
        <v>0.57130563040692117</v>
      </c>
      <c r="AJ210" s="8">
        <v>0.73866380066648329</v>
      </c>
      <c r="AK210" s="8">
        <v>0.60742108320576227</v>
      </c>
      <c r="AL210" s="8">
        <v>0.54500774015862796</v>
      </c>
      <c r="AM210" s="8">
        <v>1.0448151632374845</v>
      </c>
    </row>
    <row r="211" spans="1:39" x14ac:dyDescent="0.45">
      <c r="A211" s="3" t="s">
        <v>219</v>
      </c>
      <c r="B211" s="3" t="s">
        <v>73</v>
      </c>
      <c r="C211" s="3" t="s">
        <v>826</v>
      </c>
      <c r="D211" s="66">
        <v>0.96344258000813887</v>
      </c>
      <c r="E211" s="69">
        <v>4408.4752271714869</v>
      </c>
      <c r="F211" s="71">
        <v>0.18085038574895979</v>
      </c>
      <c r="G211" s="71">
        <v>0.20025045379681</v>
      </c>
      <c r="H211" s="71">
        <v>0.20692045032940362</v>
      </c>
      <c r="I211" s="71">
        <v>0.22491055001733704</v>
      </c>
      <c r="J211" s="71">
        <v>0.23462064753814146</v>
      </c>
      <c r="K211" s="71">
        <v>0.2415006223994452</v>
      </c>
      <c r="L211" s="71">
        <v>0.2605206015950069</v>
      </c>
      <c r="M211" s="71">
        <v>0.27992065880721223</v>
      </c>
      <c r="N211" s="71">
        <v>0.34517075979542305</v>
      </c>
      <c r="O211" s="71">
        <v>0.3478707155859917</v>
      </c>
      <c r="P211" s="71">
        <v>0.28958065057212207</v>
      </c>
      <c r="Q211" s="71">
        <v>0.24852060246185853</v>
      </c>
      <c r="R211" s="71">
        <v>0.23355060202843272</v>
      </c>
      <c r="S211" s="71">
        <v>0.29341071385228851</v>
      </c>
      <c r="T211" s="71">
        <v>0.2431505513176144</v>
      </c>
      <c r="U211" s="71">
        <v>0.19257045379681001</v>
      </c>
      <c r="V211" s="71">
        <v>0.22315058035714283</v>
      </c>
      <c r="W211" s="65">
        <v>0.17274999999999999</v>
      </c>
      <c r="X211" s="65">
        <v>0.19137999999999999</v>
      </c>
      <c r="Y211" s="65">
        <v>0.19958999999999999</v>
      </c>
      <c r="Z211" s="65">
        <v>0.21573999999999999</v>
      </c>
      <c r="AA211" s="65">
        <v>0.20837</v>
      </c>
      <c r="AB211" s="65">
        <v>0.21189</v>
      </c>
      <c r="AC211" s="65">
        <v>0.22967000000000001</v>
      </c>
      <c r="AD211" s="65">
        <v>0.25455</v>
      </c>
      <c r="AE211" s="65">
        <v>0.31857000000000002</v>
      </c>
      <c r="AF211" s="65">
        <v>0.32407999999999998</v>
      </c>
      <c r="AG211" s="65">
        <v>0.27218999999999999</v>
      </c>
      <c r="AH211" s="65">
        <v>0.24565999999999999</v>
      </c>
      <c r="AI211" s="65">
        <v>0.24281</v>
      </c>
      <c r="AJ211" s="65">
        <v>0.31569999999999998</v>
      </c>
      <c r="AK211" s="65">
        <v>0.26201000000000002</v>
      </c>
      <c r="AL211" s="65">
        <v>0.22287000000000001</v>
      </c>
      <c r="AM211" s="65">
        <v>0.38018000000000002</v>
      </c>
    </row>
    <row r="212" spans="1:39" x14ac:dyDescent="0.45">
      <c r="A212" s="3" t="s">
        <v>219</v>
      </c>
      <c r="B212" s="3" t="s">
        <v>73</v>
      </c>
      <c r="C212" s="3" t="s">
        <v>827</v>
      </c>
      <c r="D212" s="66">
        <v>1.032223482565249</v>
      </c>
      <c r="E212" s="69">
        <v>4723.1996449182661</v>
      </c>
      <c r="F212" s="71">
        <v>8.7129999999999999E-2</v>
      </c>
      <c r="G212" s="71">
        <v>9.7089999999999996E-2</v>
      </c>
      <c r="H212" s="71">
        <v>0.10168000000000001</v>
      </c>
      <c r="I212" s="71">
        <v>0.11094</v>
      </c>
      <c r="J212" s="71">
        <v>0.11681</v>
      </c>
      <c r="K212" s="71">
        <v>0.1147</v>
      </c>
      <c r="L212" s="71">
        <v>0.12619</v>
      </c>
      <c r="M212" s="71">
        <v>0.13544</v>
      </c>
      <c r="N212" s="71">
        <v>0.15969</v>
      </c>
      <c r="O212" s="71">
        <v>0.15976000000000001</v>
      </c>
      <c r="P212" s="71">
        <v>0.13536000000000001</v>
      </c>
      <c r="Q212" s="71">
        <v>0.13586999999999999</v>
      </c>
      <c r="R212" s="71">
        <v>0.14258999999999999</v>
      </c>
      <c r="S212" s="71">
        <v>0.17587</v>
      </c>
      <c r="T212" s="71">
        <v>0.13766</v>
      </c>
      <c r="U212" s="71">
        <v>0.11274000000000001</v>
      </c>
      <c r="V212" s="71">
        <v>0.15368000000000001</v>
      </c>
      <c r="W212" s="65">
        <v>8.2320357261502691E-2</v>
      </c>
      <c r="X212" s="65">
        <v>9.4570413529151215E-2</v>
      </c>
      <c r="Y212" s="65">
        <v>9.7510426609822273E-2</v>
      </c>
      <c r="Z212" s="65">
        <v>0.10221044598859422</v>
      </c>
      <c r="AA212" s="65">
        <v>0.1072704853690272</v>
      </c>
      <c r="AB212" s="65">
        <v>0.10408045837716627</v>
      </c>
      <c r="AC212" s="65">
        <v>0.11792050910802282</v>
      </c>
      <c r="AD212" s="65">
        <v>0.12843055056475278</v>
      </c>
      <c r="AE212" s="65">
        <v>0.15587068490116826</v>
      </c>
      <c r="AF212" s="65">
        <v>0.15477070054260561</v>
      </c>
      <c r="AG212" s="65">
        <v>0.13956061513758927</v>
      </c>
      <c r="AH212" s="65">
        <v>0.14394060842422898</v>
      </c>
      <c r="AI212" s="65">
        <v>0.14649059257516195</v>
      </c>
      <c r="AJ212" s="65">
        <v>0.1898307675377886</v>
      </c>
      <c r="AK212" s="65">
        <v>0.15387064718177287</v>
      </c>
      <c r="AL212" s="65">
        <v>0.13791058503128287</v>
      </c>
      <c r="AM212" s="65">
        <v>0.27292115186036209</v>
      </c>
    </row>
    <row r="213" spans="1:39" x14ac:dyDescent="0.45">
      <c r="A213" s="3" t="s">
        <v>219</v>
      </c>
      <c r="B213" s="3" t="s">
        <v>73</v>
      </c>
      <c r="C213" s="3" t="s">
        <v>828</v>
      </c>
      <c r="D213" s="66">
        <v>1.0726409462392592</v>
      </c>
      <c r="E213" s="69">
        <v>4908.1399735369914</v>
      </c>
      <c r="F213" s="71">
        <v>8.1341938174681064E-2</v>
      </c>
      <c r="G213" s="71">
        <v>9.445229391560353E-2</v>
      </c>
      <c r="H213" s="71">
        <v>0.10033208537782139</v>
      </c>
      <c r="I213" s="71">
        <v>0.11016255152109912</v>
      </c>
      <c r="J213" s="71">
        <v>0.10137229391560353</v>
      </c>
      <c r="K213" s="71">
        <v>9.8652011776251214E-2</v>
      </c>
      <c r="L213" s="71">
        <v>0.11277247791952895</v>
      </c>
      <c r="M213" s="71">
        <v>0.12198294406280667</v>
      </c>
      <c r="N213" s="71">
        <v>0.15178306673209027</v>
      </c>
      <c r="O213" s="71">
        <v>0.15545327526987243</v>
      </c>
      <c r="P213" s="71">
        <v>0.14135349607458292</v>
      </c>
      <c r="Q213" s="71">
        <v>0.14249322620215898</v>
      </c>
      <c r="R213" s="71">
        <v>0.14580372914622181</v>
      </c>
      <c r="S213" s="71">
        <v>0.18362490677134446</v>
      </c>
      <c r="T213" s="71">
        <v>0.14054311579980372</v>
      </c>
      <c r="U213" s="71">
        <v>0.11897250245338568</v>
      </c>
      <c r="V213" s="71">
        <v>0.18019408488714428</v>
      </c>
      <c r="W213" s="65">
        <v>7.6640098777046098E-2</v>
      </c>
      <c r="X213" s="65">
        <v>8.7443226716839129E-2</v>
      </c>
      <c r="Y213" s="65">
        <v>9.4776622765757296E-2</v>
      </c>
      <c r="Z213" s="65">
        <v>0.10617832079021637</v>
      </c>
      <c r="AA213" s="65">
        <v>0.10102537158984007</v>
      </c>
      <c r="AB213" s="65">
        <v>9.5551707431796806E-2</v>
      </c>
      <c r="AC213" s="65">
        <v>0.11090698024459078</v>
      </c>
      <c r="AD213" s="65">
        <v>0.12126849952963312</v>
      </c>
      <c r="AE213" s="65">
        <v>0.15283287864534337</v>
      </c>
      <c r="AF213" s="65">
        <v>0.16021493414863594</v>
      </c>
      <c r="AG213" s="65">
        <v>0.14890153809971779</v>
      </c>
      <c r="AH213" s="65">
        <v>0.15024663217309503</v>
      </c>
      <c r="AI213" s="65">
        <v>0.15547770460959551</v>
      </c>
      <c r="AJ213" s="65">
        <v>0.19659333490122294</v>
      </c>
      <c r="AK213" s="65">
        <v>0.1600040404515522</v>
      </c>
      <c r="AL213" s="65">
        <v>0.15194520225776104</v>
      </c>
      <c r="AM213" s="65">
        <v>0.32171290686735654</v>
      </c>
    </row>
    <row r="214" spans="1:39" x14ac:dyDescent="0.45">
      <c r="A214" s="3" t="s">
        <v>219</v>
      </c>
      <c r="B214" s="3" t="s">
        <v>73</v>
      </c>
      <c r="C214" s="3" t="s">
        <v>829</v>
      </c>
      <c r="D214" s="66">
        <v>1.1989333188390143</v>
      </c>
      <c r="E214" s="69">
        <v>5486.0226699629975</v>
      </c>
      <c r="F214" s="71">
        <v>1.005353538289645E-2</v>
      </c>
      <c r="G214" s="71">
        <v>1.1754138335557655E-2</v>
      </c>
      <c r="H214" s="71">
        <v>1.3544602429353451E-2</v>
      </c>
      <c r="I214" s="71">
        <v>1.619545954345538E-2</v>
      </c>
      <c r="J214" s="71">
        <v>1.2973697905020294E-2</v>
      </c>
      <c r="K214" s="71">
        <v>1.0853040714756908E-2</v>
      </c>
      <c r="L214" s="71">
        <v>1.3214075828837253E-2</v>
      </c>
      <c r="M214" s="71">
        <v>1.5535213162799126E-2</v>
      </c>
      <c r="N214" s="71">
        <v>1.9816728908911709E-2</v>
      </c>
      <c r="O214" s="71">
        <v>2.1306180003169983E-2</v>
      </c>
      <c r="P214" s="71">
        <v>2.1246631883971155E-2</v>
      </c>
      <c r="Q214" s="71">
        <v>2.3196872199987274E-2</v>
      </c>
      <c r="R214" s="71">
        <v>2.5847750368250155E-2</v>
      </c>
      <c r="S214" s="71">
        <v>3.4029870890136628E-2</v>
      </c>
      <c r="T214" s="71">
        <v>2.6187237910809603E-2</v>
      </c>
      <c r="U214" s="71">
        <v>2.4125646193917428E-2</v>
      </c>
      <c r="V214" s="71">
        <v>3.6499318338169544E-2</v>
      </c>
      <c r="W214" s="65">
        <v>9.857619678539889E-3</v>
      </c>
      <c r="X214" s="65">
        <v>1.1170036888528242E-2</v>
      </c>
      <c r="Y214" s="65">
        <v>1.3408279274195823E-2</v>
      </c>
      <c r="Z214" s="65">
        <v>1.5505905458504001E-2</v>
      </c>
      <c r="AA214" s="65">
        <v>1.2532138037371765E-2</v>
      </c>
      <c r="AB214" s="65">
        <v>1.0210835421677125E-2</v>
      </c>
      <c r="AC214" s="65">
        <v>1.3226119520592989E-2</v>
      </c>
      <c r="AD214" s="65">
        <v>1.5214972009930104E-2</v>
      </c>
      <c r="AE214" s="65">
        <v>1.9540922333574462E-2</v>
      </c>
      <c r="AF214" s="65">
        <v>2.204239999729905E-2</v>
      </c>
      <c r="AG214" s="65">
        <v>2.2234637834800459E-2</v>
      </c>
      <c r="AH214" s="65">
        <v>2.430964914356375E-2</v>
      </c>
      <c r="AI214" s="65">
        <v>2.652733322216377E-2</v>
      </c>
      <c r="AJ214" s="65">
        <v>3.6539698227471724E-2</v>
      </c>
      <c r="AK214" s="65">
        <v>3.1536395572437148E-2</v>
      </c>
      <c r="AL214" s="65">
        <v>3.2281952869584005E-2</v>
      </c>
      <c r="AM214" s="65">
        <v>7.0001104509765696E-2</v>
      </c>
    </row>
    <row r="215" spans="1:39" x14ac:dyDescent="0.45">
      <c r="A215" s="2" t="s">
        <v>217</v>
      </c>
      <c r="B215" s="2" t="s">
        <v>74</v>
      </c>
      <c r="C215" s="2" t="s">
        <v>830</v>
      </c>
      <c r="D215" s="4">
        <v>0.96796298455777452</v>
      </c>
      <c r="E215" s="11">
        <v>4429.1594816225343</v>
      </c>
      <c r="F215" s="72">
        <v>0.32578297749725577</v>
      </c>
      <c r="G215" s="72">
        <v>0.35533309275521402</v>
      </c>
      <c r="H215" s="72">
        <v>0.36284340010976951</v>
      </c>
      <c r="I215" s="72">
        <v>0.38341345773874863</v>
      </c>
      <c r="J215" s="72">
        <v>0.38237336169045005</v>
      </c>
      <c r="K215" s="72">
        <v>0.37792318880351261</v>
      </c>
      <c r="L215" s="72">
        <v>0.42286391877058183</v>
      </c>
      <c r="M215" s="72">
        <v>0.46536420691547747</v>
      </c>
      <c r="N215" s="72">
        <v>0.54752436059275522</v>
      </c>
      <c r="O215" s="72">
        <v>0.53666424533479695</v>
      </c>
      <c r="P215" s="72">
        <v>0.44204384193194296</v>
      </c>
      <c r="Q215" s="72">
        <v>0.40854418770581774</v>
      </c>
      <c r="R215" s="72">
        <v>0.40655493688254668</v>
      </c>
      <c r="S215" s="72">
        <v>0.50919651207464323</v>
      </c>
      <c r="T215" s="72">
        <v>0.38508464873765091</v>
      </c>
      <c r="U215" s="72">
        <v>0.30432357299670693</v>
      </c>
      <c r="V215" s="72">
        <v>0.38382608946212959</v>
      </c>
      <c r="W215" s="8">
        <v>0.30781835609379027</v>
      </c>
      <c r="X215" s="8">
        <v>0.33812965988147387</v>
      </c>
      <c r="Y215" s="8">
        <v>0.3398099561968565</v>
      </c>
      <c r="Z215" s="8">
        <v>0.35963090440608086</v>
      </c>
      <c r="AA215" s="8">
        <v>0.34829918577686164</v>
      </c>
      <c r="AB215" s="8">
        <v>0.34327847461994332</v>
      </c>
      <c r="AC215" s="8">
        <v>0.40226096366915742</v>
      </c>
      <c r="AD215" s="8">
        <v>0.45242244524607056</v>
      </c>
      <c r="AE215" s="8">
        <v>0.53558226745684101</v>
      </c>
      <c r="AF215" s="8">
        <v>0.51888321566606543</v>
      </c>
      <c r="AG215" s="8">
        <v>0.44059280082452978</v>
      </c>
      <c r="AH215" s="8">
        <v>0.41956203040453488</v>
      </c>
      <c r="AI215" s="8">
        <v>0.41639588250450915</v>
      </c>
      <c r="AJ215" s="8">
        <v>0.53481026797217213</v>
      </c>
      <c r="AK215" s="8">
        <v>0.41695363050760109</v>
      </c>
      <c r="AL215" s="8">
        <v>0.34865564545220301</v>
      </c>
      <c r="AM215" s="8">
        <v>0.67360431332130899</v>
      </c>
    </row>
    <row r="216" spans="1:39" x14ac:dyDescent="0.45">
      <c r="A216" s="3" t="s">
        <v>219</v>
      </c>
      <c r="B216" s="3" t="s">
        <v>74</v>
      </c>
      <c r="C216" s="3" t="s">
        <v>831</v>
      </c>
      <c r="D216" s="66">
        <v>0.97992740680098056</v>
      </c>
      <c r="E216" s="69">
        <v>4483.9057219912629</v>
      </c>
      <c r="F216" s="71">
        <v>7.5439999999999993E-2</v>
      </c>
      <c r="G216" s="71">
        <v>8.2799999999999999E-2</v>
      </c>
      <c r="H216" s="71">
        <v>8.5010000000000002E-2</v>
      </c>
      <c r="I216" s="71">
        <v>9.0380000000000002E-2</v>
      </c>
      <c r="J216" s="71">
        <v>8.4409999999999999E-2</v>
      </c>
      <c r="K216" s="71">
        <v>8.0379999999999993E-2</v>
      </c>
      <c r="L216" s="71">
        <v>9.1619999999999993E-2</v>
      </c>
      <c r="M216" s="71">
        <v>0.10371</v>
      </c>
      <c r="N216" s="71">
        <v>0.12789</v>
      </c>
      <c r="O216" s="71">
        <v>0.13267000000000001</v>
      </c>
      <c r="P216" s="71">
        <v>0.11086</v>
      </c>
      <c r="Q216" s="71">
        <v>0.10263</v>
      </c>
      <c r="R216" s="71">
        <v>9.7799999999999998E-2</v>
      </c>
      <c r="S216" s="71">
        <v>0.12543000000000001</v>
      </c>
      <c r="T216" s="71">
        <v>9.6689999999999998E-2</v>
      </c>
      <c r="U216" s="71">
        <v>7.5490000000000002E-2</v>
      </c>
      <c r="V216" s="71">
        <v>9.1420000000000001E-2</v>
      </c>
      <c r="W216" s="65">
        <v>7.3510000000000006E-2</v>
      </c>
      <c r="X216" s="65">
        <v>7.8409999999999994E-2</v>
      </c>
      <c r="Y216" s="65">
        <v>8.1199999999999994E-2</v>
      </c>
      <c r="Z216" s="65">
        <v>8.5930000000000006E-2</v>
      </c>
      <c r="AA216" s="65">
        <v>8.2369999999999999E-2</v>
      </c>
      <c r="AB216" s="65">
        <v>8.1989999999999993E-2</v>
      </c>
      <c r="AC216" s="65">
        <v>9.3140000000000001E-2</v>
      </c>
      <c r="AD216" s="65">
        <v>0.10896</v>
      </c>
      <c r="AE216" s="65">
        <v>0.13184000000000001</v>
      </c>
      <c r="AF216" s="65">
        <v>0.13513</v>
      </c>
      <c r="AG216" s="65">
        <v>0.11654</v>
      </c>
      <c r="AH216" s="65">
        <v>0.10688</v>
      </c>
      <c r="AI216" s="65">
        <v>0.10387</v>
      </c>
      <c r="AJ216" s="65">
        <v>0.13500999999999999</v>
      </c>
      <c r="AK216" s="65">
        <v>0.10763</v>
      </c>
      <c r="AL216" s="65">
        <v>8.8849999999999998E-2</v>
      </c>
      <c r="AM216" s="65">
        <v>0.15870999999999999</v>
      </c>
    </row>
    <row r="217" spans="1:39" x14ac:dyDescent="0.45">
      <c r="A217" s="3" t="s">
        <v>219</v>
      </c>
      <c r="B217" s="3" t="s">
        <v>74</v>
      </c>
      <c r="C217" s="3" t="s">
        <v>832</v>
      </c>
      <c r="D217" s="66">
        <v>0.9128955619063196</v>
      </c>
      <c r="E217" s="69">
        <v>4177.1845600023271</v>
      </c>
      <c r="F217" s="71">
        <v>9.042E-2</v>
      </c>
      <c r="G217" s="71">
        <v>9.3509999999999996E-2</v>
      </c>
      <c r="H217" s="71">
        <v>9.4649999999999998E-2</v>
      </c>
      <c r="I217" s="71">
        <v>9.0889999999999999E-2</v>
      </c>
      <c r="J217" s="71">
        <v>9.5229999999999995E-2</v>
      </c>
      <c r="K217" s="71">
        <v>9.3189999999999995E-2</v>
      </c>
      <c r="L217" s="71">
        <v>0.10853</v>
      </c>
      <c r="M217" s="71">
        <v>0.12321</v>
      </c>
      <c r="N217" s="71">
        <v>0.14610999999999999</v>
      </c>
      <c r="O217" s="71">
        <v>0.13816000000000001</v>
      </c>
      <c r="P217" s="71">
        <v>0.10679</v>
      </c>
      <c r="Q217" s="71">
        <v>8.5550000000000001E-2</v>
      </c>
      <c r="R217" s="71">
        <v>8.0409999999999995E-2</v>
      </c>
      <c r="S217" s="71">
        <v>0.10341</v>
      </c>
      <c r="T217" s="71">
        <v>8.5720000000000005E-2</v>
      </c>
      <c r="U217" s="71">
        <v>6.6530000000000006E-2</v>
      </c>
      <c r="V217" s="71">
        <v>7.0010000000000003E-2</v>
      </c>
      <c r="W217" s="65">
        <v>8.344E-2</v>
      </c>
      <c r="X217" s="65">
        <v>9.171E-2</v>
      </c>
      <c r="Y217" s="65">
        <v>8.7239999999999998E-2</v>
      </c>
      <c r="Z217" s="65">
        <v>8.6510000000000004E-2</v>
      </c>
      <c r="AA217" s="65">
        <v>8.2570000000000005E-2</v>
      </c>
      <c r="AB217" s="65">
        <v>8.5419999999999996E-2</v>
      </c>
      <c r="AC217" s="65">
        <v>0.10444000000000001</v>
      </c>
      <c r="AD217" s="65">
        <v>0.12161</v>
      </c>
      <c r="AE217" s="65">
        <v>0.14466999999999999</v>
      </c>
      <c r="AF217" s="65">
        <v>0.13358999999999999</v>
      </c>
      <c r="AG217" s="65">
        <v>0.10042</v>
      </c>
      <c r="AH217" s="65">
        <v>8.5050000000000001E-2</v>
      </c>
      <c r="AI217" s="65">
        <v>8.4970000000000004E-2</v>
      </c>
      <c r="AJ217" s="65">
        <v>0.11594</v>
      </c>
      <c r="AK217" s="65">
        <v>9.1800000000000007E-2</v>
      </c>
      <c r="AL217" s="65">
        <v>6.88E-2</v>
      </c>
      <c r="AM217" s="65">
        <v>0.11519</v>
      </c>
    </row>
    <row r="218" spans="1:39" x14ac:dyDescent="0.45">
      <c r="A218" s="3" t="s">
        <v>219</v>
      </c>
      <c r="B218" s="3" t="s">
        <v>74</v>
      </c>
      <c r="C218" s="3" t="s">
        <v>833</v>
      </c>
      <c r="D218" s="66">
        <v>0.96367796708263176</v>
      </c>
      <c r="E218" s="69">
        <v>4409.5523002718783</v>
      </c>
      <c r="F218" s="71">
        <v>3.1469999999999998E-2</v>
      </c>
      <c r="G218" s="71">
        <v>3.4930000000000003E-2</v>
      </c>
      <c r="H218" s="71">
        <v>3.6639999999999999E-2</v>
      </c>
      <c r="I218" s="71">
        <v>4.0960000000000003E-2</v>
      </c>
      <c r="J218" s="71">
        <v>4.1739999999999999E-2</v>
      </c>
      <c r="K218" s="71">
        <v>4.4450000000000003E-2</v>
      </c>
      <c r="L218" s="71">
        <v>4.5670000000000002E-2</v>
      </c>
      <c r="M218" s="71">
        <v>4.8280000000000003E-2</v>
      </c>
      <c r="N218" s="71">
        <v>5.611E-2</v>
      </c>
      <c r="O218" s="71">
        <v>5.4510000000000003E-2</v>
      </c>
      <c r="P218" s="71">
        <v>4.5409999999999999E-2</v>
      </c>
      <c r="Q218" s="71">
        <v>4.5289999999999997E-2</v>
      </c>
      <c r="R218" s="71">
        <v>4.7600000000000003E-2</v>
      </c>
      <c r="S218" s="71">
        <v>5.7020000000000001E-2</v>
      </c>
      <c r="T218" s="71">
        <v>3.9419999999999997E-2</v>
      </c>
      <c r="U218" s="71">
        <v>3.1579999999999997E-2</v>
      </c>
      <c r="V218" s="71">
        <v>3.8019999999999998E-2</v>
      </c>
      <c r="W218" s="65">
        <v>2.8910000000000002E-2</v>
      </c>
      <c r="X218" s="65">
        <v>3.2289999999999999E-2</v>
      </c>
      <c r="Y218" s="65">
        <v>3.2629999999999999E-2</v>
      </c>
      <c r="Z218" s="65">
        <v>3.7429999999999998E-2</v>
      </c>
      <c r="AA218" s="65">
        <v>3.6260000000000001E-2</v>
      </c>
      <c r="AB218" s="65">
        <v>3.5779999999999999E-2</v>
      </c>
      <c r="AC218" s="65">
        <v>4.002E-2</v>
      </c>
      <c r="AD218" s="65">
        <v>4.4170000000000001E-2</v>
      </c>
      <c r="AE218" s="65">
        <v>5.0799999999999998E-2</v>
      </c>
      <c r="AF218" s="65">
        <v>4.8649999999999999E-2</v>
      </c>
      <c r="AG218" s="65">
        <v>4.3770000000000003E-2</v>
      </c>
      <c r="AH218" s="65">
        <v>4.6030000000000001E-2</v>
      </c>
      <c r="AI218" s="65">
        <v>4.6030000000000001E-2</v>
      </c>
      <c r="AJ218" s="65">
        <v>5.586E-2</v>
      </c>
      <c r="AK218" s="65">
        <v>4.181E-2</v>
      </c>
      <c r="AL218" s="65">
        <v>3.508E-2</v>
      </c>
      <c r="AM218" s="65">
        <v>6.8699999999999997E-2</v>
      </c>
    </row>
    <row r="219" spans="1:39" x14ac:dyDescent="0.45">
      <c r="A219" s="3" t="s">
        <v>219</v>
      </c>
      <c r="B219" s="3" t="s">
        <v>74</v>
      </c>
      <c r="C219" s="3" t="s">
        <v>834</v>
      </c>
      <c r="D219" s="66">
        <v>0.98302354704117367</v>
      </c>
      <c r="E219" s="69">
        <v>4498.0728948274736</v>
      </c>
      <c r="F219" s="71">
        <v>5.144E-2</v>
      </c>
      <c r="G219" s="71">
        <v>5.7610000000000001E-2</v>
      </c>
      <c r="H219" s="71">
        <v>5.7279999999999998E-2</v>
      </c>
      <c r="I219" s="71">
        <v>6.0729999999999999E-2</v>
      </c>
      <c r="J219" s="71">
        <v>6.2359999999999999E-2</v>
      </c>
      <c r="K219" s="71">
        <v>6.3799999999999996E-2</v>
      </c>
      <c r="L219" s="71">
        <v>7.0430000000000006E-2</v>
      </c>
      <c r="M219" s="71">
        <v>7.7280000000000001E-2</v>
      </c>
      <c r="N219" s="71">
        <v>8.5040000000000004E-2</v>
      </c>
      <c r="O219" s="71">
        <v>8.1449999999999995E-2</v>
      </c>
      <c r="P219" s="71">
        <v>6.9529999999999995E-2</v>
      </c>
      <c r="Q219" s="71">
        <v>6.6689999999999999E-2</v>
      </c>
      <c r="R219" s="71">
        <v>7.0459999999999995E-2</v>
      </c>
      <c r="S219" s="71">
        <v>8.8580000000000006E-2</v>
      </c>
      <c r="T219" s="71">
        <v>6.5170000000000006E-2</v>
      </c>
      <c r="U219" s="71">
        <v>5.0200000000000002E-2</v>
      </c>
      <c r="V219" s="71">
        <v>6.5460000000000004E-2</v>
      </c>
      <c r="W219" s="65">
        <v>4.9070000000000003E-2</v>
      </c>
      <c r="X219" s="65">
        <v>5.4480000000000001E-2</v>
      </c>
      <c r="Y219" s="65">
        <v>5.4550000000000001E-2</v>
      </c>
      <c r="Z219" s="65">
        <v>5.6590000000000001E-2</v>
      </c>
      <c r="AA219" s="65">
        <v>5.4890000000000001E-2</v>
      </c>
      <c r="AB219" s="65">
        <v>5.4730000000000001E-2</v>
      </c>
      <c r="AC219" s="65">
        <v>6.5269999999999995E-2</v>
      </c>
      <c r="AD219" s="65">
        <v>7.0849999999999996E-2</v>
      </c>
      <c r="AE219" s="65">
        <v>8.1030000000000005E-2</v>
      </c>
      <c r="AF219" s="65">
        <v>7.7619999999999995E-2</v>
      </c>
      <c r="AG219" s="65">
        <v>6.9440000000000002E-2</v>
      </c>
      <c r="AH219" s="65">
        <v>6.8769999999999998E-2</v>
      </c>
      <c r="AI219" s="65">
        <v>7.0720000000000005E-2</v>
      </c>
      <c r="AJ219" s="65">
        <v>9.0709999999999999E-2</v>
      </c>
      <c r="AK219" s="65">
        <v>6.7890000000000006E-2</v>
      </c>
      <c r="AL219" s="65">
        <v>5.6689999999999997E-2</v>
      </c>
      <c r="AM219" s="65">
        <v>0.12005</v>
      </c>
    </row>
    <row r="220" spans="1:39" x14ac:dyDescent="0.45">
      <c r="A220" s="3" t="s">
        <v>219</v>
      </c>
      <c r="B220" s="3" t="s">
        <v>74</v>
      </c>
      <c r="C220" s="3" t="s">
        <v>835</v>
      </c>
      <c r="D220" s="66">
        <v>0.96470262450204858</v>
      </c>
      <c r="E220" s="69">
        <v>4414.240879481029</v>
      </c>
      <c r="F220" s="71">
        <v>3.572297749725576E-2</v>
      </c>
      <c r="G220" s="71">
        <v>3.9543092755214053E-2</v>
      </c>
      <c r="H220" s="71">
        <v>3.9473400109769484E-2</v>
      </c>
      <c r="I220" s="71">
        <v>4.3223457738748632E-2</v>
      </c>
      <c r="J220" s="71">
        <v>4.3963361690450058E-2</v>
      </c>
      <c r="K220" s="71">
        <v>4.3943188803512619E-2</v>
      </c>
      <c r="L220" s="71">
        <v>4.8173918770581775E-2</v>
      </c>
      <c r="M220" s="71">
        <v>5.1824206915477497E-2</v>
      </c>
      <c r="N220" s="71">
        <v>6.0464360592755208E-2</v>
      </c>
      <c r="O220" s="71">
        <v>5.8404245334796927E-2</v>
      </c>
      <c r="P220" s="71">
        <v>4.6863841931942915E-2</v>
      </c>
      <c r="Q220" s="71">
        <v>4.5234187705817788E-2</v>
      </c>
      <c r="R220" s="71">
        <v>4.5204936882546655E-2</v>
      </c>
      <c r="S220" s="71">
        <v>5.4766512074643253E-2</v>
      </c>
      <c r="T220" s="71">
        <v>4.0294648737650929E-2</v>
      </c>
      <c r="U220" s="71">
        <v>3.1263572996706915E-2</v>
      </c>
      <c r="V220" s="71">
        <v>4.3836089462129531E-2</v>
      </c>
      <c r="W220" s="65">
        <v>3.4008356093790264E-2</v>
      </c>
      <c r="X220" s="65">
        <v>3.7479659881473851E-2</v>
      </c>
      <c r="Y220" s="65">
        <v>3.7389956196856478E-2</v>
      </c>
      <c r="Z220" s="65">
        <v>3.9790904406080907E-2</v>
      </c>
      <c r="AA220" s="65">
        <v>4.0659185776861631E-2</v>
      </c>
      <c r="AB220" s="65">
        <v>3.824847461994331E-2</v>
      </c>
      <c r="AC220" s="65">
        <v>4.5350963669157439E-2</v>
      </c>
      <c r="AD220" s="65">
        <v>4.8532445246070602E-2</v>
      </c>
      <c r="AE220" s="65">
        <v>5.7372267456841021E-2</v>
      </c>
      <c r="AF220" s="65">
        <v>5.4983215666065441E-2</v>
      </c>
      <c r="AG220" s="65">
        <v>4.6402800824529758E-2</v>
      </c>
      <c r="AH220" s="65">
        <v>4.7062030404534917E-2</v>
      </c>
      <c r="AI220" s="65">
        <v>4.6165882504509148E-2</v>
      </c>
      <c r="AJ220" s="65">
        <v>5.5760267972172123E-2</v>
      </c>
      <c r="AK220" s="65">
        <v>4.3423630507601139E-2</v>
      </c>
      <c r="AL220" s="65">
        <v>3.8135645452203042E-2</v>
      </c>
      <c r="AM220" s="65">
        <v>7.893431332130893E-2</v>
      </c>
    </row>
    <row r="221" spans="1:39" x14ac:dyDescent="0.45">
      <c r="A221" s="3" t="s">
        <v>219</v>
      </c>
      <c r="B221" s="3" t="s">
        <v>74</v>
      </c>
      <c r="C221" s="3" t="s">
        <v>836</v>
      </c>
      <c r="D221" s="66">
        <v>1.00699065469917</v>
      </c>
      <c r="E221" s="69">
        <v>4607.7404583851649</v>
      </c>
      <c r="F221" s="71">
        <v>3.3500000000000002E-2</v>
      </c>
      <c r="G221" s="71">
        <v>3.6979999999999999E-2</v>
      </c>
      <c r="H221" s="71">
        <v>3.9239999999999997E-2</v>
      </c>
      <c r="I221" s="71">
        <v>4.4940000000000001E-2</v>
      </c>
      <c r="J221" s="71">
        <v>4.2070000000000003E-2</v>
      </c>
      <c r="K221" s="71">
        <v>3.9989999999999998E-2</v>
      </c>
      <c r="L221" s="71">
        <v>4.5589999999999999E-2</v>
      </c>
      <c r="M221" s="71">
        <v>4.8129999999999999E-2</v>
      </c>
      <c r="N221" s="71">
        <v>5.7509999999999999E-2</v>
      </c>
      <c r="O221" s="71">
        <v>5.5620000000000003E-2</v>
      </c>
      <c r="P221" s="71">
        <v>4.7620000000000003E-2</v>
      </c>
      <c r="Q221" s="71">
        <v>4.6929999999999999E-2</v>
      </c>
      <c r="R221" s="71">
        <v>4.7440000000000003E-2</v>
      </c>
      <c r="S221" s="71">
        <v>5.7729999999999997E-2</v>
      </c>
      <c r="T221" s="71">
        <v>4.267E-2</v>
      </c>
      <c r="U221" s="71">
        <v>3.5950000000000003E-2</v>
      </c>
      <c r="V221" s="71">
        <v>5.389E-2</v>
      </c>
      <c r="W221" s="65">
        <v>3.125E-2</v>
      </c>
      <c r="X221" s="65">
        <v>3.4799999999999998E-2</v>
      </c>
      <c r="Y221" s="65">
        <v>3.6889999999999999E-2</v>
      </c>
      <c r="Z221" s="65">
        <v>4.2169999999999999E-2</v>
      </c>
      <c r="AA221" s="65">
        <v>4.0329999999999998E-2</v>
      </c>
      <c r="AB221" s="65">
        <v>3.7339999999999998E-2</v>
      </c>
      <c r="AC221" s="65">
        <v>4.2849999999999999E-2</v>
      </c>
      <c r="AD221" s="65">
        <v>4.5940000000000002E-2</v>
      </c>
      <c r="AE221" s="65">
        <v>5.4879999999999998E-2</v>
      </c>
      <c r="AF221" s="65">
        <v>5.33E-2</v>
      </c>
      <c r="AG221" s="65">
        <v>4.8899999999999999E-2</v>
      </c>
      <c r="AH221" s="65">
        <v>4.922E-2</v>
      </c>
      <c r="AI221" s="65">
        <v>4.7289999999999999E-2</v>
      </c>
      <c r="AJ221" s="65">
        <v>5.9580000000000001E-2</v>
      </c>
      <c r="AK221" s="65">
        <v>4.7129999999999998E-2</v>
      </c>
      <c r="AL221" s="65">
        <v>4.4670000000000001E-2</v>
      </c>
      <c r="AM221" s="65">
        <v>9.536E-2</v>
      </c>
    </row>
    <row r="222" spans="1:39" x14ac:dyDescent="0.45">
      <c r="A222" s="3" t="s">
        <v>219</v>
      </c>
      <c r="B222" s="3" t="s">
        <v>74</v>
      </c>
      <c r="C222" s="3" t="s">
        <v>837</v>
      </c>
      <c r="D222" s="66">
        <v>1.0857829776906698</v>
      </c>
      <c r="E222" s="69">
        <v>4968.2746627135502</v>
      </c>
      <c r="F222" s="71">
        <v>7.79E-3</v>
      </c>
      <c r="G222" s="71">
        <v>9.9600000000000001E-3</v>
      </c>
      <c r="H222" s="71">
        <v>1.055E-2</v>
      </c>
      <c r="I222" s="71">
        <v>1.2290000000000001E-2</v>
      </c>
      <c r="J222" s="71">
        <v>1.26E-2</v>
      </c>
      <c r="K222" s="71">
        <v>1.217E-2</v>
      </c>
      <c r="L222" s="71">
        <v>1.285E-2</v>
      </c>
      <c r="M222" s="71">
        <v>1.2930000000000001E-2</v>
      </c>
      <c r="N222" s="71">
        <v>1.44E-2</v>
      </c>
      <c r="O222" s="71">
        <v>1.585E-2</v>
      </c>
      <c r="P222" s="71">
        <v>1.4970000000000001E-2</v>
      </c>
      <c r="Q222" s="71">
        <v>1.6219999999999998E-2</v>
      </c>
      <c r="R222" s="71">
        <v>1.7639999999999999E-2</v>
      </c>
      <c r="S222" s="71">
        <v>2.2259999999999999E-2</v>
      </c>
      <c r="T222" s="71">
        <v>1.512E-2</v>
      </c>
      <c r="U222" s="71">
        <v>1.3310000000000001E-2</v>
      </c>
      <c r="V222" s="71">
        <v>2.1190000000000001E-2</v>
      </c>
      <c r="W222" s="65">
        <v>7.6299999999999996E-3</v>
      </c>
      <c r="X222" s="65">
        <v>8.9599999999999992E-3</v>
      </c>
      <c r="Y222" s="65">
        <v>9.9100000000000004E-3</v>
      </c>
      <c r="Z222" s="65">
        <v>1.1209999999999999E-2</v>
      </c>
      <c r="AA222" s="65">
        <v>1.1220000000000001E-2</v>
      </c>
      <c r="AB222" s="65">
        <v>9.7699999999999992E-3</v>
      </c>
      <c r="AC222" s="65">
        <v>1.119E-2</v>
      </c>
      <c r="AD222" s="65">
        <v>1.2359999999999999E-2</v>
      </c>
      <c r="AE222" s="65">
        <v>1.499E-2</v>
      </c>
      <c r="AF222" s="65">
        <v>1.5610000000000001E-2</v>
      </c>
      <c r="AG222" s="65">
        <v>1.512E-2</v>
      </c>
      <c r="AH222" s="65">
        <v>1.6549999999999999E-2</v>
      </c>
      <c r="AI222" s="65">
        <v>1.7350000000000001E-2</v>
      </c>
      <c r="AJ222" s="65">
        <v>2.1950000000000001E-2</v>
      </c>
      <c r="AK222" s="65">
        <v>1.7270000000000001E-2</v>
      </c>
      <c r="AL222" s="65">
        <v>1.643E-2</v>
      </c>
      <c r="AM222" s="65">
        <v>3.6659999999999998E-2</v>
      </c>
    </row>
    <row r="223" spans="1:39" x14ac:dyDescent="0.45">
      <c r="A223" s="2" t="s">
        <v>217</v>
      </c>
      <c r="B223" s="2" t="s">
        <v>75</v>
      </c>
      <c r="C223" s="2" t="s">
        <v>838</v>
      </c>
      <c r="D223" s="4">
        <v>1.012665933888256</v>
      </c>
      <c r="E223" s="11">
        <v>4633.7091338740111</v>
      </c>
      <c r="F223" s="72">
        <v>0.50461559031924208</v>
      </c>
      <c r="G223" s="72">
        <v>0.54359633768308557</v>
      </c>
      <c r="H223" s="72">
        <v>0.56601794296904628</v>
      </c>
      <c r="I223" s="72">
        <v>0.62458098131681783</v>
      </c>
      <c r="J223" s="72">
        <v>0.6927404954397044</v>
      </c>
      <c r="K223" s="72">
        <v>0.6427085291306629</v>
      </c>
      <c r="L223" s="72">
        <v>0.69681031217268319</v>
      </c>
      <c r="M223" s="72">
        <v>0.7697211540734622</v>
      </c>
      <c r="N223" s="72">
        <v>0.9476943531008114</v>
      </c>
      <c r="O223" s="72">
        <v>0.96517515260742659</v>
      </c>
      <c r="P223" s="72">
        <v>0.80099425507438204</v>
      </c>
      <c r="Q223" s="72">
        <v>0.71439710037196058</v>
      </c>
      <c r="R223" s="72">
        <v>0.68808291406833844</v>
      </c>
      <c r="S223" s="72">
        <v>0.94522086056018551</v>
      </c>
      <c r="T223" s="72">
        <v>0.7698235558634775</v>
      </c>
      <c r="U223" s="72">
        <v>0.6289328932422954</v>
      </c>
      <c r="V223" s="72">
        <v>0.78343757200641806</v>
      </c>
      <c r="W223" s="8">
        <v>0.4778155467104428</v>
      </c>
      <c r="X223" s="8">
        <v>0.5150258704155305</v>
      </c>
      <c r="Y223" s="8">
        <v>0.53956785612140801</v>
      </c>
      <c r="Z223" s="8">
        <v>0.5997083205255368</v>
      </c>
      <c r="AA223" s="8">
        <v>0.66751982041856917</v>
      </c>
      <c r="AB223" s="8">
        <v>0.64783946816421045</v>
      </c>
      <c r="AC223" s="8">
        <v>0.70675081422707153</v>
      </c>
      <c r="AD223" s="8">
        <v>0.78273080295298569</v>
      </c>
      <c r="AE223" s="8">
        <v>0.96398447112461683</v>
      </c>
      <c r="AF223" s="8">
        <v>0.97875566788485335</v>
      </c>
      <c r="AG223" s="8">
        <v>0.83119701011718894</v>
      </c>
      <c r="AH223" s="8">
        <v>0.74260224149736165</v>
      </c>
      <c r="AI223" s="8">
        <v>0.73998684013132965</v>
      </c>
      <c r="AJ223" s="8">
        <v>1.0623752423615687</v>
      </c>
      <c r="AK223" s="8">
        <v>0.90134879007900948</v>
      </c>
      <c r="AL223" s="8">
        <v>0.78216812762353938</v>
      </c>
      <c r="AM223" s="8">
        <v>1.4075931096447771</v>
      </c>
    </row>
    <row r="224" spans="1:39" x14ac:dyDescent="0.45">
      <c r="A224" s="3" t="s">
        <v>219</v>
      </c>
      <c r="B224" s="3" t="s">
        <v>75</v>
      </c>
      <c r="C224" s="3" t="s">
        <v>839</v>
      </c>
      <c r="D224" s="66">
        <v>1.1368735302501123</v>
      </c>
      <c r="E224" s="69">
        <v>5202.0524092803489</v>
      </c>
      <c r="F224" s="71">
        <v>1.5970617760617759E-2</v>
      </c>
      <c r="G224" s="71">
        <v>1.7960598455598456E-2</v>
      </c>
      <c r="H224" s="71">
        <v>2.1650463320463324E-2</v>
      </c>
      <c r="I224" s="71">
        <v>2.5140752895752894E-2</v>
      </c>
      <c r="J224" s="71">
        <v>2.0181061776061777E-2</v>
      </c>
      <c r="K224" s="71">
        <v>1.8720849420849419E-2</v>
      </c>
      <c r="L224" s="71">
        <v>2.0650926640926642E-2</v>
      </c>
      <c r="M224" s="71">
        <v>2.3631042471042474E-2</v>
      </c>
      <c r="N224" s="71">
        <v>2.9490733590733589E-2</v>
      </c>
      <c r="O224" s="71">
        <v>3.1550752895752897E-2</v>
      </c>
      <c r="P224" s="71">
        <v>2.9771216216216218E-2</v>
      </c>
      <c r="Q224" s="71">
        <v>3.3611312741312738E-2</v>
      </c>
      <c r="R224" s="71">
        <v>3.4431988416988413E-2</v>
      </c>
      <c r="S224" s="71">
        <v>4.3502413127413125E-2</v>
      </c>
      <c r="T224" s="71">
        <v>3.3291332046332042E-2</v>
      </c>
      <c r="U224" s="71">
        <v>2.6731235521235523E-2</v>
      </c>
      <c r="V224" s="71">
        <v>4.6312702702702699E-2</v>
      </c>
      <c r="W224" s="65">
        <v>1.5251583257506824E-2</v>
      </c>
      <c r="X224" s="65">
        <v>1.7161255686988171E-2</v>
      </c>
      <c r="Y224" s="65">
        <v>1.9891201091901727E-2</v>
      </c>
      <c r="Z224" s="65">
        <v>2.4341965423111921E-2</v>
      </c>
      <c r="AA224" s="65">
        <v>1.9191692447679709E-2</v>
      </c>
      <c r="AB224" s="65">
        <v>1.5861583257506823E-2</v>
      </c>
      <c r="AC224" s="65">
        <v>1.9251747042766151E-2</v>
      </c>
      <c r="AD224" s="65">
        <v>2.1151910828025474E-2</v>
      </c>
      <c r="AE224" s="65">
        <v>2.7372347588717018E-2</v>
      </c>
      <c r="AF224" s="65">
        <v>3.2232620564149231E-2</v>
      </c>
      <c r="AG224" s="65">
        <v>2.9592511373976341E-2</v>
      </c>
      <c r="AH224" s="65">
        <v>3.1924422202001819E-2</v>
      </c>
      <c r="AI224" s="65">
        <v>3.3384040036396723E-2</v>
      </c>
      <c r="AJ224" s="65">
        <v>4.4895841674249315E-2</v>
      </c>
      <c r="AK224" s="65">
        <v>3.7784476797088261E-2</v>
      </c>
      <c r="AL224" s="65">
        <v>3.6205350318471337E-2</v>
      </c>
      <c r="AM224" s="65">
        <v>8.8575450409463158E-2</v>
      </c>
    </row>
    <row r="225" spans="1:39" x14ac:dyDescent="0.45">
      <c r="A225" s="3" t="s">
        <v>219</v>
      </c>
      <c r="B225" s="3" t="s">
        <v>75</v>
      </c>
      <c r="C225" s="3" t="s">
        <v>840</v>
      </c>
      <c r="D225" s="66">
        <v>1.0558395242555176</v>
      </c>
      <c r="E225" s="69">
        <v>4831.2608173386488</v>
      </c>
      <c r="F225" s="71">
        <v>4.1009999999999998E-2</v>
      </c>
      <c r="G225" s="71">
        <v>4.2799999999999998E-2</v>
      </c>
      <c r="H225" s="71">
        <v>4.5760000000000002E-2</v>
      </c>
      <c r="I225" s="71">
        <v>5.3679999999999999E-2</v>
      </c>
      <c r="J225" s="71">
        <v>5.1959999999999999E-2</v>
      </c>
      <c r="K225" s="71">
        <v>4.9709999999999997E-2</v>
      </c>
      <c r="L225" s="71">
        <v>5.3449999999999998E-2</v>
      </c>
      <c r="M225" s="71">
        <v>5.7349999999999998E-2</v>
      </c>
      <c r="N225" s="71">
        <v>7.2040000000000007E-2</v>
      </c>
      <c r="O225" s="71">
        <v>6.9459999999999994E-2</v>
      </c>
      <c r="P225" s="71">
        <v>5.6210000000000003E-2</v>
      </c>
      <c r="Q225" s="71">
        <v>5.713E-2</v>
      </c>
      <c r="R225" s="71">
        <v>5.7729999999999997E-2</v>
      </c>
      <c r="S225" s="71">
        <v>7.6829999999999996E-2</v>
      </c>
      <c r="T225" s="71">
        <v>6.0449999999999997E-2</v>
      </c>
      <c r="U225" s="71">
        <v>4.8739999999999999E-2</v>
      </c>
      <c r="V225" s="71">
        <v>7.4959999999999999E-2</v>
      </c>
      <c r="W225" s="65">
        <v>3.9559999999999998E-2</v>
      </c>
      <c r="X225" s="65">
        <v>4.2450000000000002E-2</v>
      </c>
      <c r="Y225" s="65">
        <v>4.2590000000000003E-2</v>
      </c>
      <c r="Z225" s="65">
        <v>4.759E-2</v>
      </c>
      <c r="AA225" s="65">
        <v>4.0340000000000001E-2</v>
      </c>
      <c r="AB225" s="65">
        <v>3.8780000000000002E-2</v>
      </c>
      <c r="AC225" s="65">
        <v>4.7739999999999998E-2</v>
      </c>
      <c r="AD225" s="65">
        <v>5.2019999999999997E-2</v>
      </c>
      <c r="AE225" s="65">
        <v>6.5390000000000004E-2</v>
      </c>
      <c r="AF225" s="65">
        <v>6.3600000000000004E-2</v>
      </c>
      <c r="AG225" s="65">
        <v>5.4670000000000003E-2</v>
      </c>
      <c r="AH225" s="65">
        <v>5.6300000000000003E-2</v>
      </c>
      <c r="AI225" s="65">
        <v>5.747E-2</v>
      </c>
      <c r="AJ225" s="65">
        <v>8.3809999999999996E-2</v>
      </c>
      <c r="AK225" s="65">
        <v>6.8320000000000006E-2</v>
      </c>
      <c r="AL225" s="65">
        <v>6.1159999999999999E-2</v>
      </c>
      <c r="AM225" s="65">
        <v>0.14007</v>
      </c>
    </row>
    <row r="226" spans="1:39" x14ac:dyDescent="0.45">
      <c r="A226" s="3" t="s">
        <v>219</v>
      </c>
      <c r="B226" s="3" t="s">
        <v>75</v>
      </c>
      <c r="C226" s="3" t="s">
        <v>841</v>
      </c>
      <c r="D226" s="66">
        <v>1.0492386471773096</v>
      </c>
      <c r="E226" s="69">
        <v>4801.0568345785778</v>
      </c>
      <c r="F226" s="71">
        <v>2.444E-2</v>
      </c>
      <c r="G226" s="71">
        <v>2.8670000000000001E-2</v>
      </c>
      <c r="H226" s="71">
        <v>3.0880000000000001E-2</v>
      </c>
      <c r="I226" s="71">
        <v>3.4340000000000002E-2</v>
      </c>
      <c r="J226" s="71">
        <v>3.5610000000000003E-2</v>
      </c>
      <c r="K226" s="71">
        <v>2.9610000000000001E-2</v>
      </c>
      <c r="L226" s="71">
        <v>3.4479999999999997E-2</v>
      </c>
      <c r="M226" s="71">
        <v>3.773E-2</v>
      </c>
      <c r="N226" s="71">
        <v>4.5420000000000002E-2</v>
      </c>
      <c r="O226" s="71">
        <v>4.5969999999999997E-2</v>
      </c>
      <c r="P226" s="71">
        <v>4.0030000000000003E-2</v>
      </c>
      <c r="Q226" s="71">
        <v>4.1770000000000002E-2</v>
      </c>
      <c r="R226" s="71">
        <v>4.5679999999999998E-2</v>
      </c>
      <c r="S226" s="71">
        <v>5.9389999999999998E-2</v>
      </c>
      <c r="T226" s="71">
        <v>4.5569999999999999E-2</v>
      </c>
      <c r="U226" s="71">
        <v>3.5249999999999997E-2</v>
      </c>
      <c r="V226" s="71">
        <v>4.7070000000000001E-2</v>
      </c>
      <c r="W226" s="65">
        <v>2.2630000000000001E-2</v>
      </c>
      <c r="X226" s="65">
        <v>2.7720000000000002E-2</v>
      </c>
      <c r="Y226" s="65">
        <v>2.8209999999999999E-2</v>
      </c>
      <c r="Z226" s="65">
        <v>3.397E-2</v>
      </c>
      <c r="AA226" s="65">
        <v>3.2930000000000001E-2</v>
      </c>
      <c r="AB226" s="65">
        <v>2.9960000000000001E-2</v>
      </c>
      <c r="AC226" s="65">
        <v>3.2849999999999997E-2</v>
      </c>
      <c r="AD226" s="65">
        <v>3.6999999999999998E-2</v>
      </c>
      <c r="AE226" s="65">
        <v>4.4580000000000002E-2</v>
      </c>
      <c r="AF226" s="65">
        <v>4.5310000000000003E-2</v>
      </c>
      <c r="AG226" s="65">
        <v>4.265E-2</v>
      </c>
      <c r="AH226" s="65">
        <v>4.36E-2</v>
      </c>
      <c r="AI226" s="65">
        <v>4.7550000000000002E-2</v>
      </c>
      <c r="AJ226" s="65">
        <v>6.1990000000000003E-2</v>
      </c>
      <c r="AK226" s="65">
        <v>4.8520000000000001E-2</v>
      </c>
      <c r="AL226" s="65">
        <v>4.1200000000000001E-2</v>
      </c>
      <c r="AM226" s="65">
        <v>8.3720000000000003E-2</v>
      </c>
    </row>
    <row r="227" spans="1:39" x14ac:dyDescent="0.45">
      <c r="A227" s="3" t="s">
        <v>219</v>
      </c>
      <c r="B227" s="3" t="s">
        <v>75</v>
      </c>
      <c r="C227" s="3" t="s">
        <v>842</v>
      </c>
      <c r="D227" s="66">
        <v>1.0010107467289029</v>
      </c>
      <c r="E227" s="69">
        <v>4580.3778768523198</v>
      </c>
      <c r="F227" s="71">
        <v>0.31131999999999999</v>
      </c>
      <c r="G227" s="71">
        <v>0.31703999999999999</v>
      </c>
      <c r="H227" s="71">
        <v>0.32445000000000002</v>
      </c>
      <c r="I227" s="71">
        <v>0.36219000000000001</v>
      </c>
      <c r="J227" s="71">
        <v>0.44355</v>
      </c>
      <c r="K227" s="71">
        <v>0.42370000000000002</v>
      </c>
      <c r="L227" s="71">
        <v>0.44889000000000001</v>
      </c>
      <c r="M227" s="71">
        <v>0.48329</v>
      </c>
      <c r="N227" s="71">
        <v>0.58123000000000002</v>
      </c>
      <c r="O227" s="71">
        <v>0.59763999999999995</v>
      </c>
      <c r="P227" s="71">
        <v>0.50253000000000003</v>
      </c>
      <c r="Q227" s="71">
        <v>0.43407000000000001</v>
      </c>
      <c r="R227" s="71">
        <v>0.40077000000000002</v>
      </c>
      <c r="S227" s="71">
        <v>0.54923999999999995</v>
      </c>
      <c r="T227" s="71">
        <v>0.44592999999999999</v>
      </c>
      <c r="U227" s="71">
        <v>0.37084</v>
      </c>
      <c r="V227" s="71">
        <v>0.46245999999999998</v>
      </c>
      <c r="W227" s="65">
        <v>0.29337000000000002</v>
      </c>
      <c r="X227" s="65">
        <v>0.30213000000000001</v>
      </c>
      <c r="Y227" s="65">
        <v>0.31069000000000002</v>
      </c>
      <c r="Z227" s="65">
        <v>0.34920000000000001</v>
      </c>
      <c r="AA227" s="65">
        <v>0.44174999999999998</v>
      </c>
      <c r="AB227" s="65">
        <v>0.44406000000000001</v>
      </c>
      <c r="AC227" s="65">
        <v>0.46649000000000002</v>
      </c>
      <c r="AD227" s="65">
        <v>0.50148000000000004</v>
      </c>
      <c r="AE227" s="65">
        <v>0.60368999999999995</v>
      </c>
      <c r="AF227" s="65">
        <v>0.61838000000000004</v>
      </c>
      <c r="AG227" s="65">
        <v>0.52707000000000004</v>
      </c>
      <c r="AH227" s="65">
        <v>0.45323999999999998</v>
      </c>
      <c r="AI227" s="65">
        <v>0.43364000000000003</v>
      </c>
      <c r="AJ227" s="65">
        <v>0.62150000000000005</v>
      </c>
      <c r="AK227" s="65">
        <v>0.53988000000000003</v>
      </c>
      <c r="AL227" s="65">
        <v>0.48313</v>
      </c>
      <c r="AM227" s="65">
        <v>0.84784000000000004</v>
      </c>
    </row>
    <row r="228" spans="1:39" x14ac:dyDescent="0.45">
      <c r="A228" s="3" t="s">
        <v>219</v>
      </c>
      <c r="B228" s="3" t="s">
        <v>75</v>
      </c>
      <c r="C228" s="3" t="s">
        <v>843</v>
      </c>
      <c r="D228" s="66">
        <v>1.0092851688683195</v>
      </c>
      <c r="E228" s="69">
        <v>4618.2395883623813</v>
      </c>
      <c r="F228" s="71">
        <v>8.4339999999999998E-2</v>
      </c>
      <c r="G228" s="71">
        <v>0.10248</v>
      </c>
      <c r="H228" s="71">
        <v>0.10804</v>
      </c>
      <c r="I228" s="71">
        <v>0.11477</v>
      </c>
      <c r="J228" s="71">
        <v>0.11257</v>
      </c>
      <c r="K228" s="71">
        <v>9.7189999999999999E-2</v>
      </c>
      <c r="L228" s="71">
        <v>0.10914</v>
      </c>
      <c r="M228" s="71">
        <v>0.12908</v>
      </c>
      <c r="N228" s="71">
        <v>0.17127999999999999</v>
      </c>
      <c r="O228" s="71">
        <v>0.17319000000000001</v>
      </c>
      <c r="P228" s="71">
        <v>0.13574</v>
      </c>
      <c r="Q228" s="71">
        <v>0.11462</v>
      </c>
      <c r="R228" s="71">
        <v>0.11681</v>
      </c>
      <c r="S228" s="71">
        <v>0.17027999999999999</v>
      </c>
      <c r="T228" s="71">
        <v>0.14935000000000001</v>
      </c>
      <c r="U228" s="71">
        <v>0.12009</v>
      </c>
      <c r="V228" s="71">
        <v>0.12378</v>
      </c>
      <c r="W228" s="65">
        <v>7.9820000000000002E-2</v>
      </c>
      <c r="X228" s="65">
        <v>9.3479999999999994E-2</v>
      </c>
      <c r="Y228" s="65">
        <v>0.1037</v>
      </c>
      <c r="Z228" s="65">
        <v>0.11167000000000001</v>
      </c>
      <c r="AA228" s="65">
        <v>0.10532</v>
      </c>
      <c r="AB228" s="65">
        <v>9.3219999999999997E-2</v>
      </c>
      <c r="AC228" s="65">
        <v>0.10680000000000001</v>
      </c>
      <c r="AD228" s="65">
        <v>0.13069</v>
      </c>
      <c r="AE228" s="65">
        <v>0.17219000000000001</v>
      </c>
      <c r="AF228" s="65">
        <v>0.1714</v>
      </c>
      <c r="AG228" s="65">
        <v>0.13741</v>
      </c>
      <c r="AH228" s="65">
        <v>0.12178</v>
      </c>
      <c r="AI228" s="65">
        <v>0.13075999999999999</v>
      </c>
      <c r="AJ228" s="65">
        <v>0.19985</v>
      </c>
      <c r="AK228" s="65">
        <v>0.16883000000000001</v>
      </c>
      <c r="AL228" s="65">
        <v>0.13256999999999999</v>
      </c>
      <c r="AM228" s="65">
        <v>0.19713</v>
      </c>
    </row>
    <row r="229" spans="1:39" x14ac:dyDescent="0.45">
      <c r="A229" s="3" t="s">
        <v>219</v>
      </c>
      <c r="B229" s="3" t="s">
        <v>75</v>
      </c>
      <c r="C229" s="3" t="s">
        <v>844</v>
      </c>
      <c r="D229" s="66">
        <v>0.9636760334373099</v>
      </c>
      <c r="E229" s="69">
        <v>4409.5434523885933</v>
      </c>
      <c r="F229" s="71">
        <v>2.7534972558624405E-2</v>
      </c>
      <c r="G229" s="71">
        <v>3.46457392274871E-2</v>
      </c>
      <c r="H229" s="71">
        <v>3.5237479648582974E-2</v>
      </c>
      <c r="I229" s="71">
        <v>3.4460228421064866E-2</v>
      </c>
      <c r="J229" s="71">
        <v>2.8869433663642599E-2</v>
      </c>
      <c r="K229" s="71">
        <v>2.3777679709813555E-2</v>
      </c>
      <c r="L229" s="71">
        <v>3.0199385531756578E-2</v>
      </c>
      <c r="M229" s="71">
        <v>3.8640111602419772E-2</v>
      </c>
      <c r="N229" s="71">
        <v>4.8233619510077853E-2</v>
      </c>
      <c r="O229" s="71">
        <v>4.7364399711673735E-2</v>
      </c>
      <c r="P229" s="71">
        <v>3.6713038858165951E-2</v>
      </c>
      <c r="Q229" s="71">
        <v>3.3195787630647844E-2</v>
      </c>
      <c r="R229" s="71">
        <v>3.2660925651349974E-2</v>
      </c>
      <c r="S229" s="71">
        <v>4.597844743277231E-2</v>
      </c>
      <c r="T229" s="71">
        <v>3.5232223817145338E-2</v>
      </c>
      <c r="U229" s="71">
        <v>2.7281657721059827E-2</v>
      </c>
      <c r="V229" s="71">
        <v>2.8854869303715305E-2</v>
      </c>
      <c r="W229" s="65">
        <v>2.7183963452936076E-2</v>
      </c>
      <c r="X229" s="65">
        <v>3.2084614728542293E-2</v>
      </c>
      <c r="Y229" s="65">
        <v>3.448665502950634E-2</v>
      </c>
      <c r="Z229" s="65">
        <v>3.2936355102424875E-2</v>
      </c>
      <c r="AA229" s="65">
        <v>2.7988127970889398E-2</v>
      </c>
      <c r="AB229" s="65">
        <v>2.5957884906703661E-2</v>
      </c>
      <c r="AC229" s="65">
        <v>3.3619067184305379E-2</v>
      </c>
      <c r="AD229" s="65">
        <v>4.0388892124960218E-2</v>
      </c>
      <c r="AE229" s="65">
        <v>5.0762123535899865E-2</v>
      </c>
      <c r="AF229" s="65">
        <v>4.7833047320704029E-2</v>
      </c>
      <c r="AG229" s="65">
        <v>3.9804498743212506E-2</v>
      </c>
      <c r="AH229" s="65">
        <v>3.5757819295359747E-2</v>
      </c>
      <c r="AI229" s="65">
        <v>3.7182800094932883E-2</v>
      </c>
      <c r="AJ229" s="65">
        <v>5.0329400687319274E-2</v>
      </c>
      <c r="AK229" s="65">
        <v>3.8014313281921307E-2</v>
      </c>
      <c r="AL229" s="65">
        <v>2.7902777305068013E-2</v>
      </c>
      <c r="AM229" s="65">
        <v>5.0257659235314132E-2</v>
      </c>
    </row>
    <row r="230" spans="1:39" x14ac:dyDescent="0.45">
      <c r="A230" s="2" t="s">
        <v>217</v>
      </c>
      <c r="B230" s="2" t="s">
        <v>76</v>
      </c>
      <c r="C230" s="2" t="s">
        <v>845</v>
      </c>
      <c r="D230" s="4">
        <v>0.98524308126892335</v>
      </c>
      <c r="E230" s="11">
        <v>4508.2289351166737</v>
      </c>
      <c r="F230" s="72">
        <v>1.7740025545505067</v>
      </c>
      <c r="G230" s="72">
        <v>1.8892447455250923</v>
      </c>
      <c r="H230" s="72">
        <v>1.9543754345941695</v>
      </c>
      <c r="I230" s="72">
        <v>2.1873257152687433</v>
      </c>
      <c r="J230" s="72">
        <v>2.3542860229911873</v>
      </c>
      <c r="K230" s="72">
        <v>2.3820545389837231</v>
      </c>
      <c r="L230" s="72">
        <v>2.5624152503607549</v>
      </c>
      <c r="M230" s="72">
        <v>2.7442758383203625</v>
      </c>
      <c r="N230" s="72">
        <v>3.3899893070076117</v>
      </c>
      <c r="O230" s="72">
        <v>3.6328686391450233</v>
      </c>
      <c r="P230" s="72">
        <v>2.9592380557503666</v>
      </c>
      <c r="Q230" s="72">
        <v>2.4631284274540359</v>
      </c>
      <c r="R230" s="72">
        <v>2.2966805182098509</v>
      </c>
      <c r="S230" s="72">
        <v>3.073465513436779</v>
      </c>
      <c r="T230" s="72">
        <v>2.5693655252627505</v>
      </c>
      <c r="U230" s="72">
        <v>2.186511742924194</v>
      </c>
      <c r="V230" s="72">
        <v>2.3642921702148465</v>
      </c>
      <c r="W230" s="8">
        <v>1.6923322251603725</v>
      </c>
      <c r="X230" s="8">
        <v>1.7975332533050523</v>
      </c>
      <c r="Y230" s="8">
        <v>1.8650234708078532</v>
      </c>
      <c r="Z230" s="8">
        <v>2.0958738411175668</v>
      </c>
      <c r="AA230" s="8">
        <v>2.3244239615600195</v>
      </c>
      <c r="AB230" s="8">
        <v>2.3992130351411904</v>
      </c>
      <c r="AC230" s="8">
        <v>2.5724131277062323</v>
      </c>
      <c r="AD230" s="8">
        <v>2.7807344031482462</v>
      </c>
      <c r="AE230" s="8">
        <v>3.4337064211185515</v>
      </c>
      <c r="AF230" s="8">
        <v>3.6472666365753206</v>
      </c>
      <c r="AG230" s="8">
        <v>2.9902654180070241</v>
      </c>
      <c r="AH230" s="8">
        <v>2.4936963670179875</v>
      </c>
      <c r="AI230" s="8">
        <v>2.3977978347131201</v>
      </c>
      <c r="AJ230" s="8">
        <v>3.3824537134777608</v>
      </c>
      <c r="AK230" s="8">
        <v>3.0105118286706287</v>
      </c>
      <c r="AL230" s="8">
        <v>2.7297387061918701</v>
      </c>
      <c r="AM230" s="8">
        <v>4.1679357562812029</v>
      </c>
    </row>
    <row r="231" spans="1:39" x14ac:dyDescent="0.45">
      <c r="A231" s="3" t="s">
        <v>219</v>
      </c>
      <c r="B231" s="3" t="s">
        <v>76</v>
      </c>
      <c r="C231" s="3" t="s">
        <v>846</v>
      </c>
      <c r="D231" s="66">
        <v>0.9754442722270944</v>
      </c>
      <c r="E231" s="69">
        <v>4463.3920057416799</v>
      </c>
      <c r="F231" s="71">
        <v>0.24107999999999999</v>
      </c>
      <c r="G231" s="71">
        <v>0.25591999999999998</v>
      </c>
      <c r="H231" s="71">
        <v>0.24801999999999999</v>
      </c>
      <c r="I231" s="71">
        <v>0.25935000000000002</v>
      </c>
      <c r="J231" s="71">
        <v>0.26926</v>
      </c>
      <c r="K231" s="71">
        <v>0.25519999999999998</v>
      </c>
      <c r="L231" s="71">
        <v>0.29776999999999998</v>
      </c>
      <c r="M231" s="71">
        <v>0.33328999999999998</v>
      </c>
      <c r="N231" s="71">
        <v>0.40183000000000002</v>
      </c>
      <c r="O231" s="71">
        <v>0.42723</v>
      </c>
      <c r="P231" s="71">
        <v>0.35047</v>
      </c>
      <c r="Q231" s="71">
        <v>0.28936000000000001</v>
      </c>
      <c r="R231" s="71">
        <v>0.25585999999999998</v>
      </c>
      <c r="S231" s="71">
        <v>0.33377000000000001</v>
      </c>
      <c r="T231" s="71">
        <v>0.28298000000000001</v>
      </c>
      <c r="U231" s="71">
        <v>0.23558999999999999</v>
      </c>
      <c r="V231" s="71">
        <v>0.27906999999999998</v>
      </c>
      <c r="W231" s="65">
        <v>0.23072000000000001</v>
      </c>
      <c r="X231" s="65">
        <v>0.24265</v>
      </c>
      <c r="Y231" s="65">
        <v>0.2334</v>
      </c>
      <c r="Z231" s="65">
        <v>0.24737999999999999</v>
      </c>
      <c r="AA231" s="65">
        <v>0.25968000000000002</v>
      </c>
      <c r="AB231" s="65">
        <v>0.26162999999999997</v>
      </c>
      <c r="AC231" s="65">
        <v>0.31253999999999998</v>
      </c>
      <c r="AD231" s="65">
        <v>0.35370000000000001</v>
      </c>
      <c r="AE231" s="65">
        <v>0.42614000000000002</v>
      </c>
      <c r="AF231" s="65">
        <v>0.4446</v>
      </c>
      <c r="AG231" s="65">
        <v>0.36353000000000002</v>
      </c>
      <c r="AH231" s="65">
        <v>0.29971999999999999</v>
      </c>
      <c r="AI231" s="65">
        <v>0.28386</v>
      </c>
      <c r="AJ231" s="65">
        <v>0.38595000000000002</v>
      </c>
      <c r="AK231" s="65">
        <v>0.34023999999999999</v>
      </c>
      <c r="AL231" s="65">
        <v>0.30326999999999998</v>
      </c>
      <c r="AM231" s="65">
        <v>0.48004999999999998</v>
      </c>
    </row>
    <row r="232" spans="1:39" x14ac:dyDescent="0.45">
      <c r="A232" s="3" t="s">
        <v>219</v>
      </c>
      <c r="B232" s="3" t="s">
        <v>76</v>
      </c>
      <c r="C232" s="3" t="s">
        <v>847</v>
      </c>
      <c r="D232" s="66">
        <v>0.98323697961547096</v>
      </c>
      <c r="E232" s="69">
        <v>4499.0495095588394</v>
      </c>
      <c r="F232" s="71">
        <v>0.16447999999999999</v>
      </c>
      <c r="G232" s="71">
        <v>0.17554</v>
      </c>
      <c r="H232" s="71">
        <v>0.18240999999999999</v>
      </c>
      <c r="I232" s="71">
        <v>0.19006000000000001</v>
      </c>
      <c r="J232" s="71">
        <v>0.18631</v>
      </c>
      <c r="K232" s="71">
        <v>0.18151999999999999</v>
      </c>
      <c r="L232" s="71">
        <v>0.21223</v>
      </c>
      <c r="M232" s="71">
        <v>0.23884</v>
      </c>
      <c r="N232" s="71">
        <v>0.30031999999999998</v>
      </c>
      <c r="O232" s="71">
        <v>0.31245000000000001</v>
      </c>
      <c r="P232" s="71">
        <v>0.24285999999999999</v>
      </c>
      <c r="Q232" s="71">
        <v>0.19585</v>
      </c>
      <c r="R232" s="71">
        <v>0.18299000000000001</v>
      </c>
      <c r="S232" s="71">
        <v>0.252</v>
      </c>
      <c r="T232" s="71">
        <v>0.22001999999999999</v>
      </c>
      <c r="U232" s="71">
        <v>0.19202</v>
      </c>
      <c r="V232" s="71">
        <v>0.19983000000000001</v>
      </c>
      <c r="W232" s="65">
        <v>0.1575</v>
      </c>
      <c r="X232" s="65">
        <v>0.16743</v>
      </c>
      <c r="Y232" s="65">
        <v>0.17161000000000001</v>
      </c>
      <c r="Z232" s="65">
        <v>0.18138000000000001</v>
      </c>
      <c r="AA232" s="65">
        <v>0.18138000000000001</v>
      </c>
      <c r="AB232" s="65">
        <v>0.18862999999999999</v>
      </c>
      <c r="AC232" s="65">
        <v>0.21412</v>
      </c>
      <c r="AD232" s="65">
        <v>0.24462999999999999</v>
      </c>
      <c r="AE232" s="65">
        <v>0.30730000000000002</v>
      </c>
      <c r="AF232" s="65">
        <v>0.31220999999999999</v>
      </c>
      <c r="AG232" s="65">
        <v>0.23982999999999999</v>
      </c>
      <c r="AH232" s="65">
        <v>0.20302000000000001</v>
      </c>
      <c r="AI232" s="65">
        <v>0.20357</v>
      </c>
      <c r="AJ232" s="65">
        <v>0.29687999999999998</v>
      </c>
      <c r="AK232" s="65">
        <v>0.26491999999999999</v>
      </c>
      <c r="AL232" s="65">
        <v>0.22603999999999999</v>
      </c>
      <c r="AM232" s="65">
        <v>0.32224999999999998</v>
      </c>
    </row>
    <row r="233" spans="1:39" x14ac:dyDescent="0.45">
      <c r="A233" s="3" t="s">
        <v>219</v>
      </c>
      <c r="B233" s="3" t="s">
        <v>76</v>
      </c>
      <c r="C233" s="3" t="s">
        <v>848</v>
      </c>
      <c r="D233" s="66">
        <v>0.99850751887392386</v>
      </c>
      <c r="E233" s="69">
        <v>4568.9237246115626</v>
      </c>
      <c r="F233" s="71">
        <v>0.22040039559439764</v>
      </c>
      <c r="G233" s="71">
        <v>0.24356042761287386</v>
      </c>
      <c r="H233" s="71">
        <v>0.26678044843363163</v>
      </c>
      <c r="I233" s="71">
        <v>0.30929052349333824</v>
      </c>
      <c r="J233" s="71">
        <v>0.30788052279348083</v>
      </c>
      <c r="K233" s="71">
        <v>0.27736047809008918</v>
      </c>
      <c r="L233" s="71">
        <v>0.29571052121880165</v>
      </c>
      <c r="M233" s="71">
        <v>0.33402059514124</v>
      </c>
      <c r="N233" s="71">
        <v>0.45262082539432597</v>
      </c>
      <c r="O233" s="71">
        <v>0.49555087718377383</v>
      </c>
      <c r="P233" s="71">
        <v>0.40309070501885241</v>
      </c>
      <c r="Q233" s="71">
        <v>0.31926056268535286</v>
      </c>
      <c r="R233" s="71">
        <v>0.30606054588877518</v>
      </c>
      <c r="S233" s="71">
        <v>0.41432076057003386</v>
      </c>
      <c r="T233" s="71">
        <v>0.36621066958857135</v>
      </c>
      <c r="U233" s="71">
        <v>0.32119058831763025</v>
      </c>
      <c r="V233" s="71">
        <v>0.30968055297483138</v>
      </c>
      <c r="W233" s="65">
        <v>0.20798</v>
      </c>
      <c r="X233" s="65">
        <v>0.23576</v>
      </c>
      <c r="Y233" s="65">
        <v>0.25401000000000001</v>
      </c>
      <c r="Z233" s="65">
        <v>0.29311999999999999</v>
      </c>
      <c r="AA233" s="65">
        <v>0.29876999999999998</v>
      </c>
      <c r="AB233" s="65">
        <v>0.27527000000000001</v>
      </c>
      <c r="AC233" s="65">
        <v>0.29327999999999999</v>
      </c>
      <c r="AD233" s="65">
        <v>0.33772999999999997</v>
      </c>
      <c r="AE233" s="65">
        <v>0.44636999999999999</v>
      </c>
      <c r="AF233" s="65">
        <v>0.49739</v>
      </c>
      <c r="AG233" s="65">
        <v>0.39507999999999999</v>
      </c>
      <c r="AH233" s="65">
        <v>0.31795000000000001</v>
      </c>
      <c r="AI233" s="65">
        <v>0.31675999999999999</v>
      </c>
      <c r="AJ233" s="65">
        <v>0.48181000000000002</v>
      </c>
      <c r="AK233" s="65">
        <v>0.43956000000000001</v>
      </c>
      <c r="AL233" s="65">
        <v>0.38929000000000002</v>
      </c>
      <c r="AM233" s="65">
        <v>0.50582000000000005</v>
      </c>
    </row>
    <row r="234" spans="1:39" x14ac:dyDescent="0.45">
      <c r="A234" s="3" t="s">
        <v>219</v>
      </c>
      <c r="B234" s="3" t="s">
        <v>76</v>
      </c>
      <c r="C234" s="3" t="s">
        <v>849</v>
      </c>
      <c r="D234" s="66">
        <v>1.0013479670688998</v>
      </c>
      <c r="E234" s="69">
        <v>4581.9209138177002</v>
      </c>
      <c r="F234" s="71">
        <v>0.15285000000000001</v>
      </c>
      <c r="G234" s="71">
        <v>0.17032</v>
      </c>
      <c r="H234" s="71">
        <v>0.18201999999999999</v>
      </c>
      <c r="I234" s="71">
        <v>0.21736</v>
      </c>
      <c r="J234" s="71">
        <v>0.22422</v>
      </c>
      <c r="K234" s="71">
        <v>0.21012</v>
      </c>
      <c r="L234" s="71">
        <v>0.22091</v>
      </c>
      <c r="M234" s="71">
        <v>0.23799000000000001</v>
      </c>
      <c r="N234" s="71">
        <v>0.31152999999999997</v>
      </c>
      <c r="O234" s="71">
        <v>0.35277999999999998</v>
      </c>
      <c r="P234" s="71">
        <v>0.28859000000000001</v>
      </c>
      <c r="Q234" s="71">
        <v>0.23718</v>
      </c>
      <c r="R234" s="71">
        <v>0.21357999999999999</v>
      </c>
      <c r="S234" s="71">
        <v>0.29388999999999998</v>
      </c>
      <c r="T234" s="71">
        <v>0.25297999999999998</v>
      </c>
      <c r="U234" s="71">
        <v>0.22286</v>
      </c>
      <c r="V234" s="71">
        <v>0.22796</v>
      </c>
      <c r="W234" s="65">
        <v>0.14757999999999999</v>
      </c>
      <c r="X234" s="65">
        <v>0.16123999999999999</v>
      </c>
      <c r="Y234" s="65">
        <v>0.17766999999999999</v>
      </c>
      <c r="Z234" s="65">
        <v>0.20698</v>
      </c>
      <c r="AA234" s="65">
        <v>0.21834000000000001</v>
      </c>
      <c r="AB234" s="65">
        <v>0.20463999999999999</v>
      </c>
      <c r="AC234" s="65">
        <v>0.21288000000000001</v>
      </c>
      <c r="AD234" s="65">
        <v>0.23524999999999999</v>
      </c>
      <c r="AE234" s="65">
        <v>0.30665999999999999</v>
      </c>
      <c r="AF234" s="65">
        <v>0.34813</v>
      </c>
      <c r="AG234" s="65">
        <v>0.28964000000000001</v>
      </c>
      <c r="AH234" s="65">
        <v>0.23497999999999999</v>
      </c>
      <c r="AI234" s="65">
        <v>0.22314000000000001</v>
      </c>
      <c r="AJ234" s="65">
        <v>0.32930999999999999</v>
      </c>
      <c r="AK234" s="65">
        <v>0.30631999999999998</v>
      </c>
      <c r="AL234" s="65">
        <v>0.28034999999999999</v>
      </c>
      <c r="AM234" s="65">
        <v>0.39673999999999998</v>
      </c>
    </row>
    <row r="235" spans="1:39" x14ac:dyDescent="0.45">
      <c r="A235" s="3" t="s">
        <v>219</v>
      </c>
      <c r="B235" s="3" t="s">
        <v>76</v>
      </c>
      <c r="C235" s="3" t="s">
        <v>850</v>
      </c>
      <c r="D235" s="66">
        <v>1.0273429624547212</v>
      </c>
      <c r="E235" s="69">
        <v>4700.8675906272956</v>
      </c>
      <c r="F235" s="71">
        <v>0.10838215895610914</v>
      </c>
      <c r="G235" s="71">
        <v>0.12519431791221827</v>
      </c>
      <c r="H235" s="71">
        <v>0.13598498616053775</v>
      </c>
      <c r="I235" s="71">
        <v>0.1653151917754053</v>
      </c>
      <c r="J235" s="71">
        <v>0.16588550019770659</v>
      </c>
      <c r="K235" s="71">
        <v>0.13933406089363384</v>
      </c>
      <c r="L235" s="71">
        <v>0.14401472914195335</v>
      </c>
      <c r="M235" s="71">
        <v>0.1581352431791222</v>
      </c>
      <c r="N235" s="71">
        <v>0.20804848161328587</v>
      </c>
      <c r="O235" s="71">
        <v>0.23606776196124948</v>
      </c>
      <c r="P235" s="71">
        <v>0.19804735073151442</v>
      </c>
      <c r="Q235" s="71">
        <v>0.17662786476868328</v>
      </c>
      <c r="R235" s="71">
        <v>0.17344997232107551</v>
      </c>
      <c r="S235" s="71">
        <v>0.22692475286674577</v>
      </c>
      <c r="T235" s="71">
        <v>0.20024485567417952</v>
      </c>
      <c r="U235" s="71">
        <v>0.17332115460656386</v>
      </c>
      <c r="V235" s="71">
        <v>0.18371161724001581</v>
      </c>
      <c r="W235" s="65">
        <v>0.10224192170818505</v>
      </c>
      <c r="X235" s="65">
        <v>0.11767288256227758</v>
      </c>
      <c r="Y235" s="65">
        <v>0.13364302491103203</v>
      </c>
      <c r="Z235" s="65">
        <v>0.16167338078291815</v>
      </c>
      <c r="AA235" s="65">
        <v>0.15953355871886121</v>
      </c>
      <c r="AB235" s="65">
        <v>0.13888266903914592</v>
      </c>
      <c r="AC235" s="65">
        <v>0.14554270462633453</v>
      </c>
      <c r="AD235" s="65">
        <v>0.16252387900355872</v>
      </c>
      <c r="AE235" s="65">
        <v>0.21830565836298932</v>
      </c>
      <c r="AF235" s="65">
        <v>0.247975871886121</v>
      </c>
      <c r="AG235" s="65">
        <v>0.21505480427046264</v>
      </c>
      <c r="AH235" s="65">
        <v>0.19090583629893237</v>
      </c>
      <c r="AI235" s="65">
        <v>0.18663722419928824</v>
      </c>
      <c r="AJ235" s="65">
        <v>0.26274274021352312</v>
      </c>
      <c r="AK235" s="65">
        <v>0.23702096085409252</v>
      </c>
      <c r="AL235" s="65">
        <v>0.20773800711743773</v>
      </c>
      <c r="AM235" s="65">
        <v>0.31290487544483991</v>
      </c>
    </row>
    <row r="236" spans="1:39" x14ac:dyDescent="0.45">
      <c r="A236" s="3" t="s">
        <v>219</v>
      </c>
      <c r="B236" s="3" t="s">
        <v>76</v>
      </c>
      <c r="C236" s="3" t="s">
        <v>851</v>
      </c>
      <c r="D236" s="66">
        <v>0.99831175038546716</v>
      </c>
      <c r="E236" s="69">
        <v>4568.0279363730824</v>
      </c>
      <c r="F236" s="71">
        <v>0.17266999999999999</v>
      </c>
      <c r="G236" s="71">
        <v>0.19189000000000001</v>
      </c>
      <c r="H236" s="71">
        <v>0.20280999999999999</v>
      </c>
      <c r="I236" s="71">
        <v>0.21264</v>
      </c>
      <c r="J236" s="71">
        <v>0.20957000000000001</v>
      </c>
      <c r="K236" s="71">
        <v>0.20967</v>
      </c>
      <c r="L236" s="71">
        <v>0.22302</v>
      </c>
      <c r="M236" s="71">
        <v>0.2505</v>
      </c>
      <c r="N236" s="71">
        <v>0.32980999999999999</v>
      </c>
      <c r="O236" s="71">
        <v>0.34688000000000002</v>
      </c>
      <c r="P236" s="71">
        <v>0.26880999999999999</v>
      </c>
      <c r="Q236" s="71">
        <v>0.21737000000000001</v>
      </c>
      <c r="R236" s="71">
        <v>0.21110999999999999</v>
      </c>
      <c r="S236" s="71">
        <v>0.29298999999999997</v>
      </c>
      <c r="T236" s="71">
        <v>0.25674999999999998</v>
      </c>
      <c r="U236" s="71">
        <v>0.218</v>
      </c>
      <c r="V236" s="71">
        <v>0.22746</v>
      </c>
      <c r="W236" s="65">
        <v>0.16450030345218758</v>
      </c>
      <c r="X236" s="65">
        <v>0.18204037074277465</v>
      </c>
      <c r="Y236" s="65">
        <v>0.19192044589682111</v>
      </c>
      <c r="Z236" s="65">
        <v>0.20341046033464819</v>
      </c>
      <c r="AA236" s="65">
        <v>0.20442040284115814</v>
      </c>
      <c r="AB236" s="65">
        <v>0.20357036610204449</v>
      </c>
      <c r="AC236" s="65">
        <v>0.22651042307989791</v>
      </c>
      <c r="AD236" s="65">
        <v>0.25724052414468768</v>
      </c>
      <c r="AE236" s="65">
        <v>0.33868076275556247</v>
      </c>
      <c r="AF236" s="65">
        <v>0.34494076468919999</v>
      </c>
      <c r="AG236" s="65">
        <v>0.27391061373656123</v>
      </c>
      <c r="AH236" s="65">
        <v>0.22732053071905536</v>
      </c>
      <c r="AI236" s="65">
        <v>0.22991061051383196</v>
      </c>
      <c r="AJ236" s="65">
        <v>0.34617097326423796</v>
      </c>
      <c r="AK236" s="65">
        <v>0.30469086781653648</v>
      </c>
      <c r="AL236" s="65">
        <v>0.27084069907443215</v>
      </c>
      <c r="AM236" s="65">
        <v>0.39419088083636272</v>
      </c>
    </row>
    <row r="237" spans="1:39" x14ac:dyDescent="0.45">
      <c r="A237" s="3" t="s">
        <v>219</v>
      </c>
      <c r="B237" s="3" t="s">
        <v>76</v>
      </c>
      <c r="C237" s="3" t="s">
        <v>852</v>
      </c>
      <c r="D237" s="66">
        <v>0.97866723678976886</v>
      </c>
      <c r="E237" s="69">
        <v>4478.1394953455565</v>
      </c>
      <c r="F237" s="71">
        <v>0.18018999999999999</v>
      </c>
      <c r="G237" s="71">
        <v>0.20771999999999999</v>
      </c>
      <c r="H237" s="71">
        <v>0.23068</v>
      </c>
      <c r="I237" s="71">
        <v>0.26649</v>
      </c>
      <c r="J237" s="71">
        <v>0.25812000000000002</v>
      </c>
      <c r="K237" s="71">
        <v>0.22226000000000001</v>
      </c>
      <c r="L237" s="71">
        <v>0.22932</v>
      </c>
      <c r="M237" s="71">
        <v>0.25451000000000001</v>
      </c>
      <c r="N237" s="71">
        <v>0.33322000000000002</v>
      </c>
      <c r="O237" s="71">
        <v>0.36767</v>
      </c>
      <c r="P237" s="71">
        <v>0.30259000000000003</v>
      </c>
      <c r="Q237" s="71">
        <v>0.25829000000000002</v>
      </c>
      <c r="R237" s="71">
        <v>0.24389</v>
      </c>
      <c r="S237" s="71">
        <v>0.31842999999999999</v>
      </c>
      <c r="T237" s="71">
        <v>0.26267000000000001</v>
      </c>
      <c r="U237" s="71">
        <v>0.21734999999999999</v>
      </c>
      <c r="V237" s="71">
        <v>0.22927</v>
      </c>
      <c r="W237" s="65">
        <v>0.16916</v>
      </c>
      <c r="X237" s="65">
        <v>0.20061999999999999</v>
      </c>
      <c r="Y237" s="65">
        <v>0.22062999999999999</v>
      </c>
      <c r="Z237" s="65">
        <v>0.25283</v>
      </c>
      <c r="AA237" s="65">
        <v>0.24099999999999999</v>
      </c>
      <c r="AB237" s="65">
        <v>0.21772</v>
      </c>
      <c r="AC237" s="65">
        <v>0.23088</v>
      </c>
      <c r="AD237" s="65">
        <v>0.26022000000000001</v>
      </c>
      <c r="AE237" s="65">
        <v>0.34791</v>
      </c>
      <c r="AF237" s="65">
        <v>0.37563000000000002</v>
      </c>
      <c r="AG237" s="65">
        <v>0.31187999999999999</v>
      </c>
      <c r="AH237" s="65">
        <v>0.26536999999999999</v>
      </c>
      <c r="AI237" s="65">
        <v>0.26371</v>
      </c>
      <c r="AJ237" s="65">
        <v>0.35707</v>
      </c>
      <c r="AK237" s="65">
        <v>0.30731999999999998</v>
      </c>
      <c r="AL237" s="65">
        <v>0.26758999999999999</v>
      </c>
      <c r="AM237" s="65">
        <v>0.41853000000000001</v>
      </c>
    </row>
    <row r="238" spans="1:39" x14ac:dyDescent="0.45">
      <c r="A238" s="3" t="s">
        <v>219</v>
      </c>
      <c r="B238" s="3" t="s">
        <v>76</v>
      </c>
      <c r="C238" s="3" t="s">
        <v>853</v>
      </c>
      <c r="D238" s="66">
        <v>0.96756351805648311</v>
      </c>
      <c r="E238" s="69">
        <v>4427.3316216010135</v>
      </c>
      <c r="F238" s="71">
        <v>0.53395000000000004</v>
      </c>
      <c r="G238" s="71">
        <v>0.51910000000000001</v>
      </c>
      <c r="H238" s="71">
        <v>0.50566999999999995</v>
      </c>
      <c r="I238" s="71">
        <v>0.56681999999999999</v>
      </c>
      <c r="J238" s="71">
        <v>0.73304000000000002</v>
      </c>
      <c r="K238" s="71">
        <v>0.88658999999999999</v>
      </c>
      <c r="L238" s="71">
        <v>0.93944000000000005</v>
      </c>
      <c r="M238" s="71">
        <v>0.93698999999999999</v>
      </c>
      <c r="N238" s="71">
        <v>1.05261</v>
      </c>
      <c r="O238" s="71">
        <v>1.0942400000000001</v>
      </c>
      <c r="P238" s="71">
        <v>0.90478000000000003</v>
      </c>
      <c r="Q238" s="71">
        <v>0.76919000000000004</v>
      </c>
      <c r="R238" s="71">
        <v>0.70974000000000004</v>
      </c>
      <c r="S238" s="71">
        <v>0.94113999999999998</v>
      </c>
      <c r="T238" s="71">
        <v>0.72750999999999999</v>
      </c>
      <c r="U238" s="71">
        <v>0.60618000000000005</v>
      </c>
      <c r="V238" s="71">
        <v>0.70730999999999999</v>
      </c>
      <c r="W238" s="65">
        <v>0.51265000000000005</v>
      </c>
      <c r="X238" s="65">
        <v>0.49012</v>
      </c>
      <c r="Y238" s="65">
        <v>0.48214000000000001</v>
      </c>
      <c r="Z238" s="65">
        <v>0.54910000000000003</v>
      </c>
      <c r="AA238" s="65">
        <v>0.76129999999999998</v>
      </c>
      <c r="AB238" s="65">
        <v>0.90886999999999996</v>
      </c>
      <c r="AC238" s="65">
        <v>0.93666000000000005</v>
      </c>
      <c r="AD238" s="65">
        <v>0.92944000000000004</v>
      </c>
      <c r="AE238" s="65">
        <v>1.04234</v>
      </c>
      <c r="AF238" s="65">
        <v>1.07639</v>
      </c>
      <c r="AG238" s="65">
        <v>0.90134000000000003</v>
      </c>
      <c r="AH238" s="65">
        <v>0.75443000000000005</v>
      </c>
      <c r="AI238" s="65">
        <v>0.69020999999999999</v>
      </c>
      <c r="AJ238" s="65">
        <v>0.92252000000000001</v>
      </c>
      <c r="AK238" s="65">
        <v>0.81044000000000005</v>
      </c>
      <c r="AL238" s="65">
        <v>0.78461999999999998</v>
      </c>
      <c r="AM238" s="65">
        <v>1.33745</v>
      </c>
    </row>
    <row r="239" spans="1:39" x14ac:dyDescent="0.45">
      <c r="A239" s="2" t="s">
        <v>217</v>
      </c>
      <c r="B239" s="2" t="s">
        <v>77</v>
      </c>
      <c r="C239" s="2" t="s">
        <v>854</v>
      </c>
      <c r="D239" s="4">
        <v>1.0046546195843171</v>
      </c>
      <c r="E239" s="11">
        <v>4597.0513388181798</v>
      </c>
      <c r="F239" s="72">
        <v>1.1371043940493468</v>
      </c>
      <c r="G239" s="72">
        <v>1.244075460812772</v>
      </c>
      <c r="H239" s="72">
        <v>1.2908358417997097</v>
      </c>
      <c r="I239" s="72">
        <v>1.4036574165457185</v>
      </c>
      <c r="J239" s="72">
        <v>1.39864675616836</v>
      </c>
      <c r="K239" s="72">
        <v>1.3589168069666182</v>
      </c>
      <c r="L239" s="72">
        <v>1.5131362481857764</v>
      </c>
      <c r="M239" s="72">
        <v>1.6514668577648766</v>
      </c>
      <c r="N239" s="72">
        <v>2.051038356313498</v>
      </c>
      <c r="O239" s="72">
        <v>2.1286183055152397</v>
      </c>
      <c r="P239" s="72">
        <v>1.789499270682148</v>
      </c>
      <c r="Q239" s="72">
        <v>1.6129996008708272</v>
      </c>
      <c r="R239" s="72">
        <v>1.5973805406386068</v>
      </c>
      <c r="S239" s="72">
        <v>2.0472237663280115</v>
      </c>
      <c r="T239" s="72">
        <v>1.6224399310595066</v>
      </c>
      <c r="U239" s="72">
        <v>1.3231676959361391</v>
      </c>
      <c r="V239" s="72">
        <v>1.6351927503628447</v>
      </c>
      <c r="W239" s="8">
        <v>1.0807368516997864</v>
      </c>
      <c r="X239" s="8">
        <v>1.1854089210050911</v>
      </c>
      <c r="Y239" s="8">
        <v>1.2209333355230743</v>
      </c>
      <c r="Z239" s="8">
        <v>1.3452127837083265</v>
      </c>
      <c r="AA239" s="8">
        <v>1.3717635194613238</v>
      </c>
      <c r="AB239" s="8">
        <v>1.3490594268352769</v>
      </c>
      <c r="AC239" s="8">
        <v>1.5221909903103956</v>
      </c>
      <c r="AD239" s="8">
        <v>1.7040222778781411</v>
      </c>
      <c r="AE239" s="8">
        <v>2.1103950829364426</v>
      </c>
      <c r="AF239" s="8">
        <v>2.1937359566431267</v>
      </c>
      <c r="AG239" s="8">
        <v>1.8636274741336838</v>
      </c>
      <c r="AH239" s="8">
        <v>1.7130365544424373</v>
      </c>
      <c r="AI239" s="8">
        <v>1.6952608310067334</v>
      </c>
      <c r="AJ239" s="8">
        <v>2.2405628543274756</v>
      </c>
      <c r="AK239" s="8">
        <v>1.8840490835933652</v>
      </c>
      <c r="AL239" s="8">
        <v>1.6481863705041879</v>
      </c>
      <c r="AM239" s="8">
        <v>2.9634976859911317</v>
      </c>
    </row>
    <row r="240" spans="1:39" x14ac:dyDescent="0.45">
      <c r="A240" s="3" t="s">
        <v>219</v>
      </c>
      <c r="B240" s="3" t="s">
        <v>77</v>
      </c>
      <c r="C240" s="3" t="s">
        <v>855</v>
      </c>
      <c r="D240" s="66">
        <v>1.0035629354827407</v>
      </c>
      <c r="E240" s="69">
        <v>4592.0560620704409</v>
      </c>
      <c r="F240" s="71">
        <v>0.30636000000000002</v>
      </c>
      <c r="G240" s="71">
        <v>0.33250000000000002</v>
      </c>
      <c r="H240" s="71">
        <v>0.34101999999999999</v>
      </c>
      <c r="I240" s="71">
        <v>0.36585000000000001</v>
      </c>
      <c r="J240" s="71">
        <v>0.39130999999999999</v>
      </c>
      <c r="K240" s="71">
        <v>0.38346999999999998</v>
      </c>
      <c r="L240" s="71">
        <v>0.42293999999999998</v>
      </c>
      <c r="M240" s="71">
        <v>0.45699000000000001</v>
      </c>
      <c r="N240" s="71">
        <v>0.56222000000000005</v>
      </c>
      <c r="O240" s="71">
        <v>0.58516999999999997</v>
      </c>
      <c r="P240" s="71">
        <v>0.49147999999999997</v>
      </c>
      <c r="Q240" s="71">
        <v>0.44972000000000001</v>
      </c>
      <c r="R240" s="71">
        <v>0.43541999999999997</v>
      </c>
      <c r="S240" s="71">
        <v>0.55993999999999999</v>
      </c>
      <c r="T240" s="71">
        <v>0.44349</v>
      </c>
      <c r="U240" s="71">
        <v>0.35560999999999998</v>
      </c>
      <c r="V240" s="71">
        <v>0.44379999999999997</v>
      </c>
      <c r="W240" s="65">
        <v>0.29049000000000003</v>
      </c>
      <c r="X240" s="65">
        <v>0.31652000000000002</v>
      </c>
      <c r="Y240" s="65">
        <v>0.32352999999999998</v>
      </c>
      <c r="Z240" s="65">
        <v>0.35003000000000001</v>
      </c>
      <c r="AA240" s="65">
        <v>0.39063999999999999</v>
      </c>
      <c r="AB240" s="65">
        <v>0.39867999999999998</v>
      </c>
      <c r="AC240" s="65">
        <v>0.43880999999999998</v>
      </c>
      <c r="AD240" s="65">
        <v>0.48748999999999998</v>
      </c>
      <c r="AE240" s="65">
        <v>0.59782999999999997</v>
      </c>
      <c r="AF240" s="65">
        <v>0.61180999999999996</v>
      </c>
      <c r="AG240" s="65">
        <v>0.52276999999999996</v>
      </c>
      <c r="AH240" s="65">
        <v>0.48542999999999997</v>
      </c>
      <c r="AI240" s="65">
        <v>0.47177000000000002</v>
      </c>
      <c r="AJ240" s="65">
        <v>0.61375999999999997</v>
      </c>
      <c r="AK240" s="65">
        <v>0.51439000000000001</v>
      </c>
      <c r="AL240" s="65">
        <v>0.46238000000000001</v>
      </c>
      <c r="AM240" s="65">
        <v>0.82572999999999996</v>
      </c>
    </row>
    <row r="241" spans="1:39" x14ac:dyDescent="0.45">
      <c r="A241" s="3" t="s">
        <v>219</v>
      </c>
      <c r="B241" s="3" t="s">
        <v>77</v>
      </c>
      <c r="C241" s="3" t="s">
        <v>856</v>
      </c>
      <c r="D241" s="66">
        <v>0.98347193644650943</v>
      </c>
      <c r="E241" s="69">
        <v>4500.1246139714749</v>
      </c>
      <c r="F241" s="71">
        <v>0.15895999999999999</v>
      </c>
      <c r="G241" s="71">
        <v>0.16847000000000001</v>
      </c>
      <c r="H241" s="71">
        <v>0.17063</v>
      </c>
      <c r="I241" s="71">
        <v>0.18895000000000001</v>
      </c>
      <c r="J241" s="71">
        <v>0.19045000000000001</v>
      </c>
      <c r="K241" s="71">
        <v>0.19273999999999999</v>
      </c>
      <c r="L241" s="71">
        <v>0.21382999999999999</v>
      </c>
      <c r="M241" s="71">
        <v>0.22588</v>
      </c>
      <c r="N241" s="71">
        <v>0.27422999999999997</v>
      </c>
      <c r="O241" s="71">
        <v>0.28005000000000002</v>
      </c>
      <c r="P241" s="71">
        <v>0.22639999999999999</v>
      </c>
      <c r="Q241" s="71">
        <v>0.19855999999999999</v>
      </c>
      <c r="R241" s="71">
        <v>0.20379</v>
      </c>
      <c r="S241" s="71">
        <v>0.26727000000000001</v>
      </c>
      <c r="T241" s="71">
        <v>0.21726000000000001</v>
      </c>
      <c r="U241" s="71">
        <v>0.17677999999999999</v>
      </c>
      <c r="V241" s="71">
        <v>0.18525</v>
      </c>
      <c r="W241" s="65">
        <v>0.15140000000000001</v>
      </c>
      <c r="X241" s="65">
        <v>0.16183</v>
      </c>
      <c r="Y241" s="65">
        <v>0.15994</v>
      </c>
      <c r="Z241" s="65">
        <v>0.18040999999999999</v>
      </c>
      <c r="AA241" s="65">
        <v>0.17469999999999999</v>
      </c>
      <c r="AB241" s="65">
        <v>0.17821999999999999</v>
      </c>
      <c r="AC241" s="65">
        <v>0.20441000000000001</v>
      </c>
      <c r="AD241" s="65">
        <v>0.22492999999999999</v>
      </c>
      <c r="AE241" s="65">
        <v>0.27345999999999998</v>
      </c>
      <c r="AF241" s="65">
        <v>0.28261999999999998</v>
      </c>
      <c r="AG241" s="65">
        <v>0.23313</v>
      </c>
      <c r="AH241" s="65">
        <v>0.21131</v>
      </c>
      <c r="AI241" s="65">
        <v>0.21479999999999999</v>
      </c>
      <c r="AJ241" s="65">
        <v>0.29669000000000001</v>
      </c>
      <c r="AK241" s="65">
        <v>0.24994</v>
      </c>
      <c r="AL241" s="65">
        <v>0.20427000000000001</v>
      </c>
      <c r="AM241" s="65">
        <v>0.32113999999999998</v>
      </c>
    </row>
    <row r="242" spans="1:39" x14ac:dyDescent="0.45">
      <c r="A242" s="3" t="s">
        <v>219</v>
      </c>
      <c r="B242" s="3" t="s">
        <v>77</v>
      </c>
      <c r="C242" s="3" t="s">
        <v>857</v>
      </c>
      <c r="D242" s="66">
        <v>1.0436866574945234</v>
      </c>
      <c r="E242" s="69">
        <v>4775.6523014118293</v>
      </c>
      <c r="F242" s="71">
        <v>5.1479999999999998E-2</v>
      </c>
      <c r="G242" s="71">
        <v>5.7669999999999999E-2</v>
      </c>
      <c r="H242" s="71">
        <v>6.4100000000000004E-2</v>
      </c>
      <c r="I242" s="71">
        <v>6.9980000000000001E-2</v>
      </c>
      <c r="J242" s="71">
        <v>6.8779999999999994E-2</v>
      </c>
      <c r="K242" s="71">
        <v>6.5329999999999999E-2</v>
      </c>
      <c r="L242" s="71">
        <v>7.0260000000000003E-2</v>
      </c>
      <c r="M242" s="71">
        <v>7.5910000000000005E-2</v>
      </c>
      <c r="N242" s="71">
        <v>9.4460000000000002E-2</v>
      </c>
      <c r="O242" s="71">
        <v>9.4899999999999998E-2</v>
      </c>
      <c r="P242" s="71">
        <v>8.3669999999999994E-2</v>
      </c>
      <c r="Q242" s="71">
        <v>8.1129999999999994E-2</v>
      </c>
      <c r="R242" s="71">
        <v>8.8510000000000005E-2</v>
      </c>
      <c r="S242" s="71">
        <v>0.11194</v>
      </c>
      <c r="T242" s="71">
        <v>8.8220000000000007E-2</v>
      </c>
      <c r="U242" s="71">
        <v>7.0889999999999995E-2</v>
      </c>
      <c r="V242" s="71">
        <v>9.69E-2</v>
      </c>
      <c r="W242" s="65">
        <v>4.854E-2</v>
      </c>
      <c r="X242" s="65">
        <v>5.5169999999999997E-2</v>
      </c>
      <c r="Y242" s="65">
        <v>5.9089999999999997E-2</v>
      </c>
      <c r="Z242" s="65">
        <v>6.8570000000000006E-2</v>
      </c>
      <c r="AA242" s="65">
        <v>6.9169999999999995E-2</v>
      </c>
      <c r="AB242" s="65">
        <v>6.0220000000000003E-2</v>
      </c>
      <c r="AC242" s="65">
        <v>6.7169999999999994E-2</v>
      </c>
      <c r="AD242" s="65">
        <v>7.2099999999999997E-2</v>
      </c>
      <c r="AE242" s="65">
        <v>9.2649999999999996E-2</v>
      </c>
      <c r="AF242" s="65">
        <v>9.257E-2</v>
      </c>
      <c r="AG242" s="65">
        <v>8.6019999999999999E-2</v>
      </c>
      <c r="AH242" s="65">
        <v>8.4519999999999998E-2</v>
      </c>
      <c r="AI242" s="65">
        <v>9.1160000000000005E-2</v>
      </c>
      <c r="AJ242" s="65">
        <v>0.11935999999999999</v>
      </c>
      <c r="AK242" s="65">
        <v>9.604E-2</v>
      </c>
      <c r="AL242" s="65">
        <v>8.4349999999999994E-2</v>
      </c>
      <c r="AM242" s="65">
        <v>0.16761000000000001</v>
      </c>
    </row>
    <row r="243" spans="1:39" x14ac:dyDescent="0.45">
      <c r="A243" s="3" t="s">
        <v>219</v>
      </c>
      <c r="B243" s="3" t="s">
        <v>77</v>
      </c>
      <c r="C243" s="3" t="s">
        <v>858</v>
      </c>
      <c r="D243" s="66">
        <v>1.1057808858120786</v>
      </c>
      <c r="E243" s="69">
        <v>5059.780149784443</v>
      </c>
      <c r="F243" s="71">
        <v>2.9919999999999999E-2</v>
      </c>
      <c r="G243" s="71">
        <v>3.5889999999999998E-2</v>
      </c>
      <c r="H243" s="71">
        <v>3.8159999999999999E-2</v>
      </c>
      <c r="I243" s="71">
        <v>4.385E-2</v>
      </c>
      <c r="J243" s="71">
        <v>3.7150000000000002E-2</v>
      </c>
      <c r="K243" s="71">
        <v>3.422E-2</v>
      </c>
      <c r="L243" s="71">
        <v>4.0640000000000003E-2</v>
      </c>
      <c r="M243" s="71">
        <v>4.4659999999999998E-2</v>
      </c>
      <c r="N243" s="71">
        <v>5.3429999999999998E-2</v>
      </c>
      <c r="O243" s="71">
        <v>5.3080000000000002E-2</v>
      </c>
      <c r="P243" s="71">
        <v>4.7750000000000001E-2</v>
      </c>
      <c r="Q243" s="71">
        <v>5.5590000000000001E-2</v>
      </c>
      <c r="R243" s="71">
        <v>6.2689999999999996E-2</v>
      </c>
      <c r="S243" s="71">
        <v>7.3529999999999998E-2</v>
      </c>
      <c r="T243" s="71">
        <v>5.1529999999999999E-2</v>
      </c>
      <c r="U243" s="71">
        <v>4.3139999999999998E-2</v>
      </c>
      <c r="V243" s="71">
        <v>7.7130000000000004E-2</v>
      </c>
      <c r="W243" s="65">
        <v>2.8649999999999998E-2</v>
      </c>
      <c r="X243" s="65">
        <v>3.388E-2</v>
      </c>
      <c r="Y243" s="65">
        <v>3.6179999999999997E-2</v>
      </c>
      <c r="Z243" s="65">
        <v>4.0579999999999998E-2</v>
      </c>
      <c r="AA243" s="65">
        <v>3.6490000000000002E-2</v>
      </c>
      <c r="AB243" s="65">
        <v>3.1320000000000001E-2</v>
      </c>
      <c r="AC243" s="65">
        <v>3.841E-2</v>
      </c>
      <c r="AD243" s="65">
        <v>4.163E-2</v>
      </c>
      <c r="AE243" s="65">
        <v>4.9730000000000003E-2</v>
      </c>
      <c r="AF243" s="65">
        <v>5.2350000000000001E-2</v>
      </c>
      <c r="AG243" s="65">
        <v>4.9799999999999997E-2</v>
      </c>
      <c r="AH243" s="65">
        <v>5.6669999999999998E-2</v>
      </c>
      <c r="AI243" s="65">
        <v>6.2269999999999999E-2</v>
      </c>
      <c r="AJ243" s="65">
        <v>7.4749999999999997E-2</v>
      </c>
      <c r="AK243" s="65">
        <v>5.9979999999999999E-2</v>
      </c>
      <c r="AL243" s="65">
        <v>5.4789999999999998E-2</v>
      </c>
      <c r="AM243" s="65">
        <v>0.14532999999999999</v>
      </c>
    </row>
    <row r="244" spans="1:39" x14ac:dyDescent="0.45">
      <c r="A244" s="3" t="s">
        <v>219</v>
      </c>
      <c r="B244" s="3" t="s">
        <v>77</v>
      </c>
      <c r="C244" s="3" t="s">
        <v>859</v>
      </c>
      <c r="D244" s="66">
        <v>1.0857345090271913</v>
      </c>
      <c r="E244" s="69">
        <v>4968.0528820836789</v>
      </c>
      <c r="F244" s="71">
        <v>2.0219999999999998E-2</v>
      </c>
      <c r="G244" s="71">
        <v>2.2089999999999999E-2</v>
      </c>
      <c r="H244" s="71">
        <v>2.4080000000000001E-2</v>
      </c>
      <c r="I244" s="71">
        <v>2.673E-2</v>
      </c>
      <c r="J244" s="71">
        <v>2.5219999999999999E-2</v>
      </c>
      <c r="K244" s="71">
        <v>2.4150000000000001E-2</v>
      </c>
      <c r="L244" s="71">
        <v>2.6589999999999999E-2</v>
      </c>
      <c r="M244" s="71">
        <v>2.8539999999999999E-2</v>
      </c>
      <c r="N244" s="71">
        <v>3.3779999999999998E-2</v>
      </c>
      <c r="O244" s="71">
        <v>3.236E-2</v>
      </c>
      <c r="P244" s="71">
        <v>2.879E-2</v>
      </c>
      <c r="Q244" s="71">
        <v>3.406E-2</v>
      </c>
      <c r="R244" s="71">
        <v>3.7010000000000001E-2</v>
      </c>
      <c r="S244" s="71">
        <v>4.7079999999999997E-2</v>
      </c>
      <c r="T244" s="71">
        <v>3.3680000000000002E-2</v>
      </c>
      <c r="U244" s="71">
        <v>2.6880000000000001E-2</v>
      </c>
      <c r="V244" s="71">
        <v>4.4389999999999999E-2</v>
      </c>
      <c r="W244" s="65">
        <v>1.8849999999999999E-2</v>
      </c>
      <c r="X244" s="65">
        <v>2.1530000000000001E-2</v>
      </c>
      <c r="Y244" s="65">
        <v>2.2079999999999999E-2</v>
      </c>
      <c r="Z244" s="65">
        <v>2.6460000000000001E-2</v>
      </c>
      <c r="AA244" s="65">
        <v>2.4230000000000002E-2</v>
      </c>
      <c r="AB244" s="65">
        <v>2.24E-2</v>
      </c>
      <c r="AC244" s="65">
        <v>2.5690000000000001E-2</v>
      </c>
      <c r="AD244" s="65">
        <v>2.7609999999999999E-2</v>
      </c>
      <c r="AE244" s="65">
        <v>3.2550000000000003E-2</v>
      </c>
      <c r="AF244" s="65">
        <v>3.2559999999999999E-2</v>
      </c>
      <c r="AG244" s="65">
        <v>3.1980000000000001E-2</v>
      </c>
      <c r="AH244" s="65">
        <v>3.5549999999999998E-2</v>
      </c>
      <c r="AI244" s="65">
        <v>3.7830000000000003E-2</v>
      </c>
      <c r="AJ244" s="65">
        <v>4.7750000000000001E-2</v>
      </c>
      <c r="AK244" s="65">
        <v>3.635E-2</v>
      </c>
      <c r="AL244" s="65">
        <v>3.32E-2</v>
      </c>
      <c r="AM244" s="65">
        <v>8.3589999999999998E-2</v>
      </c>
    </row>
    <row r="245" spans="1:39" x14ac:dyDescent="0.45">
      <c r="A245" s="3" t="s">
        <v>219</v>
      </c>
      <c r="B245" s="3" t="s">
        <v>77</v>
      </c>
      <c r="C245" s="3" t="s">
        <v>860</v>
      </c>
      <c r="D245" s="66">
        <v>1.1105685656275488</v>
      </c>
      <c r="E245" s="69">
        <v>5081.687389821469</v>
      </c>
      <c r="F245" s="71">
        <v>2.4289999999999999E-2</v>
      </c>
      <c r="G245" s="71">
        <v>2.681E-2</v>
      </c>
      <c r="H245" s="71">
        <v>2.9080000000000002E-2</v>
      </c>
      <c r="I245" s="71">
        <v>3.2250000000000001E-2</v>
      </c>
      <c r="J245" s="71">
        <v>2.9659999999999999E-2</v>
      </c>
      <c r="K245" s="71">
        <v>2.6980000000000001E-2</v>
      </c>
      <c r="L245" s="71">
        <v>3.1559999999999998E-2</v>
      </c>
      <c r="M245" s="71">
        <v>3.6060000000000002E-2</v>
      </c>
      <c r="N245" s="71">
        <v>4.4310000000000002E-2</v>
      </c>
      <c r="O245" s="71">
        <v>4.3290000000000002E-2</v>
      </c>
      <c r="P245" s="71">
        <v>3.9690000000000003E-2</v>
      </c>
      <c r="Q245" s="71">
        <v>4.1189999999999997E-2</v>
      </c>
      <c r="R245" s="71">
        <v>4.8669999999999998E-2</v>
      </c>
      <c r="S245" s="71">
        <v>6.3399999999999998E-2</v>
      </c>
      <c r="T245" s="71">
        <v>4.641E-2</v>
      </c>
      <c r="U245" s="71">
        <v>3.499E-2</v>
      </c>
      <c r="V245" s="71">
        <v>6.2030000000000002E-2</v>
      </c>
      <c r="W245" s="65">
        <v>2.281E-2</v>
      </c>
      <c r="X245" s="65">
        <v>2.5729999999999999E-2</v>
      </c>
      <c r="Y245" s="65">
        <v>2.742E-2</v>
      </c>
      <c r="Z245" s="65">
        <v>3.1130000000000001E-2</v>
      </c>
      <c r="AA245" s="65">
        <v>2.87E-2</v>
      </c>
      <c r="AB245" s="65">
        <v>2.545E-2</v>
      </c>
      <c r="AC245" s="65">
        <v>3.1119999999999998E-2</v>
      </c>
      <c r="AD245" s="65">
        <v>3.5470000000000002E-2</v>
      </c>
      <c r="AE245" s="65">
        <v>4.2079999999999999E-2</v>
      </c>
      <c r="AF245" s="65">
        <v>4.3889999999999998E-2</v>
      </c>
      <c r="AG245" s="65">
        <v>4.0629999999999999E-2</v>
      </c>
      <c r="AH245" s="65">
        <v>4.3920000000000001E-2</v>
      </c>
      <c r="AI245" s="65">
        <v>4.8520000000000001E-2</v>
      </c>
      <c r="AJ245" s="65">
        <v>6.4509999999999998E-2</v>
      </c>
      <c r="AK245" s="65">
        <v>5.0250000000000003E-2</v>
      </c>
      <c r="AL245" s="65">
        <v>4.333E-2</v>
      </c>
      <c r="AM245" s="65">
        <v>0.11193</v>
      </c>
    </row>
    <row r="246" spans="1:39" x14ac:dyDescent="0.45">
      <c r="A246" s="3" t="s">
        <v>219</v>
      </c>
      <c r="B246" s="3" t="s">
        <v>77</v>
      </c>
      <c r="C246" s="3" t="s">
        <v>861</v>
      </c>
      <c r="D246" s="66">
        <v>0.9846751806289753</v>
      </c>
      <c r="E246" s="69">
        <v>4505.6303620883937</v>
      </c>
      <c r="F246" s="71">
        <v>0.37369999999999998</v>
      </c>
      <c r="G246" s="71">
        <v>0.40439999999999998</v>
      </c>
      <c r="H246" s="71">
        <v>0.42226999999999998</v>
      </c>
      <c r="I246" s="71">
        <v>0.45157999999999998</v>
      </c>
      <c r="J246" s="71">
        <v>0.43740000000000001</v>
      </c>
      <c r="K246" s="71">
        <v>0.42111999999999999</v>
      </c>
      <c r="L246" s="71">
        <v>0.47791</v>
      </c>
      <c r="M246" s="71">
        <v>0.53159999999999996</v>
      </c>
      <c r="N246" s="71">
        <v>0.67834000000000005</v>
      </c>
      <c r="O246" s="71">
        <v>0.73182000000000003</v>
      </c>
      <c r="P246" s="71">
        <v>0.61326999999999998</v>
      </c>
      <c r="Q246" s="71">
        <v>0.51066999999999996</v>
      </c>
      <c r="R246" s="71">
        <v>0.47136</v>
      </c>
      <c r="S246" s="71">
        <v>0.60475999999999996</v>
      </c>
      <c r="T246" s="71">
        <v>0.49332999999999999</v>
      </c>
      <c r="U246" s="71">
        <v>0.41338000000000003</v>
      </c>
      <c r="V246" s="71">
        <v>0.48504999999999998</v>
      </c>
      <c r="W246" s="65">
        <v>0.35748999999999997</v>
      </c>
      <c r="X246" s="65">
        <v>0.38908999999999999</v>
      </c>
      <c r="Y246" s="65">
        <v>0.39873999999999998</v>
      </c>
      <c r="Z246" s="65">
        <v>0.43175000000000002</v>
      </c>
      <c r="AA246" s="65">
        <v>0.44061</v>
      </c>
      <c r="AB246" s="65">
        <v>0.43818000000000001</v>
      </c>
      <c r="AC246" s="65">
        <v>0.49875000000000003</v>
      </c>
      <c r="AD246" s="65">
        <v>0.57064000000000004</v>
      </c>
      <c r="AE246" s="65">
        <v>0.71557000000000004</v>
      </c>
      <c r="AF246" s="65">
        <v>0.76783000000000001</v>
      </c>
      <c r="AG246" s="65">
        <v>0.63151999999999997</v>
      </c>
      <c r="AH246" s="65">
        <v>0.54391999999999996</v>
      </c>
      <c r="AI246" s="65">
        <v>0.51075000000000004</v>
      </c>
      <c r="AJ246" s="65">
        <v>0.67820999999999998</v>
      </c>
      <c r="AK246" s="65">
        <v>0.58784000000000003</v>
      </c>
      <c r="AL246" s="65">
        <v>0.51405000000000001</v>
      </c>
      <c r="AM246" s="65">
        <v>0.85346999999999995</v>
      </c>
    </row>
    <row r="247" spans="1:39" x14ac:dyDescent="0.45">
      <c r="A247" s="3" t="s">
        <v>219</v>
      </c>
      <c r="B247" s="3" t="s">
        <v>77</v>
      </c>
      <c r="C247" s="3" t="s">
        <v>862</v>
      </c>
      <c r="D247" s="66">
        <v>1.0062508556098084</v>
      </c>
      <c r="E247" s="69">
        <v>4604.3553205199623</v>
      </c>
      <c r="F247" s="71">
        <v>0.1721743940493469</v>
      </c>
      <c r="G247" s="71">
        <v>0.19624546081277214</v>
      </c>
      <c r="H247" s="71">
        <v>0.20149584179970975</v>
      </c>
      <c r="I247" s="71">
        <v>0.22446741654571845</v>
      </c>
      <c r="J247" s="71">
        <v>0.21867675616835994</v>
      </c>
      <c r="K247" s="71">
        <v>0.21090680696661829</v>
      </c>
      <c r="L247" s="71">
        <v>0.22940624818577648</v>
      </c>
      <c r="M247" s="71">
        <v>0.25182685776487662</v>
      </c>
      <c r="N247" s="71">
        <v>0.31026835631349781</v>
      </c>
      <c r="O247" s="71">
        <v>0.3079483055152395</v>
      </c>
      <c r="P247" s="71">
        <v>0.25844927068214807</v>
      </c>
      <c r="Q247" s="71">
        <v>0.24207960087082728</v>
      </c>
      <c r="R247" s="71">
        <v>0.2499305406386067</v>
      </c>
      <c r="S247" s="71">
        <v>0.31930376632801161</v>
      </c>
      <c r="T247" s="71">
        <v>0.24851993105950654</v>
      </c>
      <c r="U247" s="71">
        <v>0.20149769593613931</v>
      </c>
      <c r="V247" s="71">
        <v>0.24064275036284472</v>
      </c>
      <c r="W247" s="65">
        <v>0.16250685169978649</v>
      </c>
      <c r="X247" s="65">
        <v>0.18165892100509115</v>
      </c>
      <c r="Y247" s="65">
        <v>0.19395333552307439</v>
      </c>
      <c r="Z247" s="65">
        <v>0.21628278370832649</v>
      </c>
      <c r="AA247" s="65">
        <v>0.2072235194613237</v>
      </c>
      <c r="AB247" s="65">
        <v>0.19458942683527672</v>
      </c>
      <c r="AC247" s="65">
        <v>0.21783099031039579</v>
      </c>
      <c r="AD247" s="65">
        <v>0.24415227787814092</v>
      </c>
      <c r="AE247" s="65">
        <v>0.30652508293644276</v>
      </c>
      <c r="AF247" s="65">
        <v>0.31010595664312696</v>
      </c>
      <c r="AG247" s="65">
        <v>0.26777747413368369</v>
      </c>
      <c r="AH247" s="65">
        <v>0.25171655444243718</v>
      </c>
      <c r="AI247" s="65">
        <v>0.25816083100673348</v>
      </c>
      <c r="AJ247" s="65">
        <v>0.34553285432747582</v>
      </c>
      <c r="AK247" s="65">
        <v>0.28925908359336505</v>
      </c>
      <c r="AL247" s="65">
        <v>0.25181637050418787</v>
      </c>
      <c r="AM247" s="65">
        <v>0.45469768599113153</v>
      </c>
    </row>
    <row r="248" spans="1:39" x14ac:dyDescent="0.45">
      <c r="A248" s="2" t="s">
        <v>217</v>
      </c>
      <c r="B248" s="2" t="s">
        <v>78</v>
      </c>
      <c r="C248" s="2" t="s">
        <v>863</v>
      </c>
      <c r="D248" s="4">
        <v>1.0346213201862995</v>
      </c>
      <c r="E248" s="11">
        <v>4734.1715574852724</v>
      </c>
      <c r="F248" s="72">
        <v>0.25208274049147189</v>
      </c>
      <c r="G248" s="72">
        <v>0.28759641130315333</v>
      </c>
      <c r="H248" s="72">
        <v>0.31036632662466473</v>
      </c>
      <c r="I248" s="72">
        <v>0.35181366323351387</v>
      </c>
      <c r="J248" s="72">
        <v>0.33716194350227835</v>
      </c>
      <c r="K248" s="72">
        <v>0.30349515704572516</v>
      </c>
      <c r="L248" s="72">
        <v>0.33624207266163175</v>
      </c>
      <c r="M248" s="72">
        <v>0.37138422154102357</v>
      </c>
      <c r="N248" s="72">
        <v>0.46722861184502895</v>
      </c>
      <c r="O248" s="72">
        <v>0.49386214536705947</v>
      </c>
      <c r="P248" s="72">
        <v>0.42656636389218011</v>
      </c>
      <c r="Q248" s="72">
        <v>0.39639021006024655</v>
      </c>
      <c r="R248" s="72">
        <v>0.40673346033957014</v>
      </c>
      <c r="S248" s="72">
        <v>0.53629347196656307</v>
      </c>
      <c r="T248" s="72">
        <v>0.43449362315321072</v>
      </c>
      <c r="U248" s="72">
        <v>0.36999149829484956</v>
      </c>
      <c r="V248" s="72">
        <v>0.43714807867782868</v>
      </c>
      <c r="W248" s="8">
        <v>0.24237733779967016</v>
      </c>
      <c r="X248" s="8">
        <v>0.27723043458467678</v>
      </c>
      <c r="Y248" s="8">
        <v>0.29510196231986324</v>
      </c>
      <c r="Z248" s="8">
        <v>0.33461580791899459</v>
      </c>
      <c r="AA248" s="8">
        <v>0.33655719858931332</v>
      </c>
      <c r="AB248" s="8">
        <v>0.3145062591061063</v>
      </c>
      <c r="AC248" s="8">
        <v>0.34999849462104932</v>
      </c>
      <c r="AD248" s="8">
        <v>0.39352055216573206</v>
      </c>
      <c r="AE248" s="8">
        <v>0.48997747888464682</v>
      </c>
      <c r="AF248" s="8">
        <v>0.52229990916464342</v>
      </c>
      <c r="AG248" s="8">
        <v>0.46230477446462204</v>
      </c>
      <c r="AH248" s="8">
        <v>0.43064866607204544</v>
      </c>
      <c r="AI248" s="8">
        <v>0.44809733574566818</v>
      </c>
      <c r="AJ248" s="8">
        <v>0.60643172384313437</v>
      </c>
      <c r="AK248" s="8">
        <v>0.50838037796116109</v>
      </c>
      <c r="AL248" s="8">
        <v>0.43751854944696</v>
      </c>
      <c r="AM248" s="8">
        <v>0.74858313731171289</v>
      </c>
    </row>
    <row r="249" spans="1:39" x14ac:dyDescent="0.45">
      <c r="A249" s="3" t="s">
        <v>219</v>
      </c>
      <c r="B249" s="3" t="s">
        <v>78</v>
      </c>
      <c r="C249" s="3" t="s">
        <v>864</v>
      </c>
      <c r="D249" s="66">
        <v>1.0381352926888741</v>
      </c>
      <c r="E249" s="69">
        <v>4750.2506275284832</v>
      </c>
      <c r="F249" s="71">
        <v>6.404E-2</v>
      </c>
      <c r="G249" s="71">
        <v>7.1760000000000004E-2</v>
      </c>
      <c r="H249" s="71">
        <v>7.7259999999999995E-2</v>
      </c>
      <c r="I249" s="71">
        <v>8.7739999999999999E-2</v>
      </c>
      <c r="J249" s="71">
        <v>8.6120000000000002E-2</v>
      </c>
      <c r="K249" s="71">
        <v>7.7100000000000002E-2</v>
      </c>
      <c r="L249" s="71">
        <v>8.6230000000000001E-2</v>
      </c>
      <c r="M249" s="71">
        <v>9.6420000000000006E-2</v>
      </c>
      <c r="N249" s="71">
        <v>0.12186</v>
      </c>
      <c r="O249" s="71">
        <v>0.13044</v>
      </c>
      <c r="P249" s="71">
        <v>0.11434999999999999</v>
      </c>
      <c r="Q249" s="71">
        <v>0.10505</v>
      </c>
      <c r="R249" s="71">
        <v>0.10462</v>
      </c>
      <c r="S249" s="71">
        <v>0.13800999999999999</v>
      </c>
      <c r="T249" s="71">
        <v>0.11223</v>
      </c>
      <c r="U249" s="71">
        <v>9.4640000000000002E-2</v>
      </c>
      <c r="V249" s="71">
        <v>0.11763999999999999</v>
      </c>
      <c r="W249" s="65">
        <v>6.1839999999999999E-2</v>
      </c>
      <c r="X249" s="65">
        <v>6.9989999999999997E-2</v>
      </c>
      <c r="Y249" s="65">
        <v>7.3810000000000001E-2</v>
      </c>
      <c r="Z249" s="65">
        <v>8.455E-2</v>
      </c>
      <c r="AA249" s="65">
        <v>8.8160000000000002E-2</v>
      </c>
      <c r="AB249" s="65">
        <v>8.2860000000000003E-2</v>
      </c>
      <c r="AC249" s="65">
        <v>9.3780000000000002E-2</v>
      </c>
      <c r="AD249" s="65">
        <v>0.10329000000000001</v>
      </c>
      <c r="AE249" s="65">
        <v>0.13200999999999999</v>
      </c>
      <c r="AF249" s="65">
        <v>0.14352000000000001</v>
      </c>
      <c r="AG249" s="65">
        <v>0.12822</v>
      </c>
      <c r="AH249" s="65">
        <v>0.11423999999999999</v>
      </c>
      <c r="AI249" s="65">
        <v>0.11912</v>
      </c>
      <c r="AJ249" s="65">
        <v>0.16070999999999999</v>
      </c>
      <c r="AK249" s="65">
        <v>0.13494</v>
      </c>
      <c r="AL249" s="65">
        <v>0.11638999999999999</v>
      </c>
      <c r="AM249" s="65">
        <v>0.19602</v>
      </c>
    </row>
    <row r="250" spans="1:39" x14ac:dyDescent="0.45">
      <c r="A250" s="3" t="s">
        <v>219</v>
      </c>
      <c r="B250" s="3" t="s">
        <v>78</v>
      </c>
      <c r="C250" s="3" t="s">
        <v>865</v>
      </c>
      <c r="D250" s="66">
        <v>1.0427138216683887</v>
      </c>
      <c r="E250" s="69">
        <v>4771.2008450109888</v>
      </c>
      <c r="F250" s="71">
        <v>3.714234065528866E-2</v>
      </c>
      <c r="G250" s="71">
        <v>4.2113329663576352E-2</v>
      </c>
      <c r="H250" s="71">
        <v>4.6313017620101142E-2</v>
      </c>
      <c r="I250" s="71">
        <v>6.0304317356428799E-2</v>
      </c>
      <c r="J250" s="71">
        <v>5.8733834953118409E-2</v>
      </c>
      <c r="K250" s="71">
        <v>5.1044639965819164E-2</v>
      </c>
      <c r="L250" s="71">
        <v>5.220398015726694E-2</v>
      </c>
      <c r="M250" s="71">
        <v>5.4885531886500902E-2</v>
      </c>
      <c r="N250" s="71">
        <v>6.6956243643770189E-2</v>
      </c>
      <c r="O250" s="71">
        <v>6.9426374375204852E-2</v>
      </c>
      <c r="P250" s="71">
        <v>6.2817797166912492E-2</v>
      </c>
      <c r="Q250" s="71">
        <v>6.184830937017137E-2</v>
      </c>
      <c r="R250" s="71">
        <v>6.6063941659935857E-2</v>
      </c>
      <c r="S250" s="71">
        <v>8.7216314681661758E-2</v>
      </c>
      <c r="T250" s="71">
        <v>6.5201419433616611E-2</v>
      </c>
      <c r="U250" s="71">
        <v>5.6999323895561171E-2</v>
      </c>
      <c r="V250" s="71">
        <v>7.2009283515065317E-2</v>
      </c>
      <c r="W250" s="65">
        <v>3.5514532229801887E-2</v>
      </c>
      <c r="X250" s="65">
        <v>3.973545464664871E-2</v>
      </c>
      <c r="Y250" s="65">
        <v>4.1855353539186811E-2</v>
      </c>
      <c r="Z250" s="65">
        <v>5.6225306215844074E-2</v>
      </c>
      <c r="AA250" s="65">
        <v>5.6596346859683282E-2</v>
      </c>
      <c r="AB250" s="65">
        <v>4.9736793026338849E-2</v>
      </c>
      <c r="AC250" s="65">
        <v>5.2926965261117384E-2</v>
      </c>
      <c r="AD250" s="65">
        <v>5.4667753277804522E-2</v>
      </c>
      <c r="AE250" s="65">
        <v>6.7830093653411458E-2</v>
      </c>
      <c r="AF250" s="65">
        <v>7.0537985637202177E-2</v>
      </c>
      <c r="AG250" s="65">
        <v>6.4899462511639111E-2</v>
      </c>
      <c r="AH250" s="65">
        <v>6.6216385529276181E-2</v>
      </c>
      <c r="AI250" s="65">
        <v>6.9630307779728104E-2</v>
      </c>
      <c r="AJ250" s="65">
        <v>9.2735967558214394E-2</v>
      </c>
      <c r="AK250" s="65">
        <v>7.4427406524666728E-2</v>
      </c>
      <c r="AL250" s="65">
        <v>6.6359453828220089E-2</v>
      </c>
      <c r="AM250" s="65">
        <v>0.12697443192121627</v>
      </c>
    </row>
    <row r="251" spans="1:39" x14ac:dyDescent="0.45">
      <c r="A251" s="3" t="s">
        <v>219</v>
      </c>
      <c r="B251" s="3" t="s">
        <v>78</v>
      </c>
      <c r="C251" s="3" t="s">
        <v>866</v>
      </c>
      <c r="D251" s="66">
        <v>1.0349058129151139</v>
      </c>
      <c r="E251" s="69">
        <v>4735.4733259282639</v>
      </c>
      <c r="F251" s="71">
        <v>6.6960000000000006E-2</v>
      </c>
      <c r="G251" s="71">
        <v>7.7670000000000003E-2</v>
      </c>
      <c r="H251" s="71">
        <v>8.3470000000000003E-2</v>
      </c>
      <c r="I251" s="71">
        <v>8.6970000000000006E-2</v>
      </c>
      <c r="J251" s="71">
        <v>8.0500000000000002E-2</v>
      </c>
      <c r="K251" s="71">
        <v>7.1679999999999994E-2</v>
      </c>
      <c r="L251" s="71">
        <v>8.5129999999999997E-2</v>
      </c>
      <c r="M251" s="71">
        <v>9.5810000000000006E-2</v>
      </c>
      <c r="N251" s="71">
        <v>0.12486999999999999</v>
      </c>
      <c r="O251" s="71">
        <v>0.12948000000000001</v>
      </c>
      <c r="P251" s="71">
        <v>0.10773000000000001</v>
      </c>
      <c r="Q251" s="71">
        <v>9.6030000000000004E-2</v>
      </c>
      <c r="R251" s="71">
        <v>9.9129999999999996E-2</v>
      </c>
      <c r="S251" s="71">
        <v>0.13630999999999999</v>
      </c>
      <c r="T251" s="71">
        <v>0.11953999999999999</v>
      </c>
      <c r="U251" s="71">
        <v>0.10023</v>
      </c>
      <c r="V251" s="71">
        <v>0.10438</v>
      </c>
      <c r="W251" s="65">
        <v>6.4920000000000005E-2</v>
      </c>
      <c r="X251" s="65">
        <v>7.4380000000000002E-2</v>
      </c>
      <c r="Y251" s="65">
        <v>7.8700000000000006E-2</v>
      </c>
      <c r="Z251" s="65">
        <v>8.2930000000000004E-2</v>
      </c>
      <c r="AA251" s="65">
        <v>8.0170000000000005E-2</v>
      </c>
      <c r="AB251" s="65">
        <v>7.5310000000000002E-2</v>
      </c>
      <c r="AC251" s="65">
        <v>8.924E-2</v>
      </c>
      <c r="AD251" s="65">
        <v>0.10551000000000001</v>
      </c>
      <c r="AE251" s="65">
        <v>0.13164000000000001</v>
      </c>
      <c r="AF251" s="65">
        <v>0.13705999999999999</v>
      </c>
      <c r="AG251" s="65">
        <v>0.11502</v>
      </c>
      <c r="AH251" s="65">
        <v>0.10488</v>
      </c>
      <c r="AI251" s="65">
        <v>0.11293</v>
      </c>
      <c r="AJ251" s="65">
        <v>0.15848000000000001</v>
      </c>
      <c r="AK251" s="65">
        <v>0.13849</v>
      </c>
      <c r="AL251" s="65">
        <v>0.11157</v>
      </c>
      <c r="AM251" s="65">
        <v>0.17757000000000001</v>
      </c>
    </row>
    <row r="252" spans="1:39" x14ac:dyDescent="0.45">
      <c r="A252" s="3" t="s">
        <v>219</v>
      </c>
      <c r="B252" s="3" t="s">
        <v>78</v>
      </c>
      <c r="C252" s="3" t="s">
        <v>867</v>
      </c>
      <c r="D252" s="66">
        <v>1.0023366650764651</v>
      </c>
      <c r="E252" s="69">
        <v>4586.4449516420082</v>
      </c>
      <c r="F252" s="71">
        <v>7.5494550464010768E-2</v>
      </c>
      <c r="G252" s="71">
        <v>8.5006356311182613E-2</v>
      </c>
      <c r="H252" s="71">
        <v>9.0406579549895935E-2</v>
      </c>
      <c r="I252" s="71">
        <v>9.9667511502558648E-2</v>
      </c>
      <c r="J252" s="71">
        <v>9.5306629400376291E-2</v>
      </c>
      <c r="K252" s="71">
        <v>8.8066802834055921E-2</v>
      </c>
      <c r="L252" s="71">
        <v>9.7817265031494557E-2</v>
      </c>
      <c r="M252" s="71">
        <v>0.10812808499441005</v>
      </c>
      <c r="N252" s="71">
        <v>0.1340497303920232</v>
      </c>
      <c r="O252" s="71">
        <v>0.14248933576018688</v>
      </c>
      <c r="P252" s="71">
        <v>0.12005956586135122</v>
      </c>
      <c r="Q252" s="71">
        <v>0.1083498812886865</v>
      </c>
      <c r="R252" s="71">
        <v>0.10800359950099529</v>
      </c>
      <c r="S252" s="71">
        <v>0.13888665680927839</v>
      </c>
      <c r="T252" s="71">
        <v>0.11346207356002146</v>
      </c>
      <c r="U252" s="71">
        <v>9.6680021241785513E-2</v>
      </c>
      <c r="V252" s="71">
        <v>0.10700535549768676</v>
      </c>
      <c r="W252" s="65">
        <v>7.1765702924846769E-2</v>
      </c>
      <c r="X252" s="65">
        <v>8.2697410597366308E-2</v>
      </c>
      <c r="Y252" s="65">
        <v>8.8706907693630377E-2</v>
      </c>
      <c r="Z252" s="65">
        <v>9.5527278768011259E-2</v>
      </c>
      <c r="AA252" s="65">
        <v>9.6717930477749472E-2</v>
      </c>
      <c r="AB252" s="65">
        <v>9.2996808710952353E-2</v>
      </c>
      <c r="AC252" s="65">
        <v>0.10038859982810541</v>
      </c>
      <c r="AD252" s="65">
        <v>0.1143693254428669</v>
      </c>
      <c r="AE252" s="65">
        <v>0.13957147986537857</v>
      </c>
      <c r="AF252" s="65">
        <v>0.14978214788779354</v>
      </c>
      <c r="AG252" s="65">
        <v>0.13054256856417515</v>
      </c>
      <c r="AH252" s="65">
        <v>0.11899338616722466</v>
      </c>
      <c r="AI252" s="65">
        <v>0.11797572179976863</v>
      </c>
      <c r="AJ252" s="65">
        <v>0.1578709213782325</v>
      </c>
      <c r="AK252" s="65">
        <v>0.1332864062455221</v>
      </c>
      <c r="AL252" s="65">
        <v>0.11390443402899847</v>
      </c>
      <c r="AM252" s="65">
        <v>0.1808829696193775</v>
      </c>
    </row>
    <row r="253" spans="1:39" x14ac:dyDescent="0.45">
      <c r="A253" s="3" t="s">
        <v>219</v>
      </c>
      <c r="B253" s="3" t="s">
        <v>78</v>
      </c>
      <c r="C253" s="3" t="s">
        <v>868</v>
      </c>
      <c r="D253" s="66">
        <v>1.1604913241993209</v>
      </c>
      <c r="E253" s="69">
        <v>5310.1215996047449</v>
      </c>
      <c r="F253" s="71">
        <v>8.4458493721724683E-3</v>
      </c>
      <c r="G253" s="71">
        <v>1.1046725328394473E-2</v>
      </c>
      <c r="H253" s="71">
        <v>1.2916729454667682E-2</v>
      </c>
      <c r="I253" s="71">
        <v>1.7131834374526617E-2</v>
      </c>
      <c r="J253" s="71">
        <v>1.6501479148783631E-2</v>
      </c>
      <c r="K253" s="71">
        <v>1.5603714245849972E-2</v>
      </c>
      <c r="L253" s="71">
        <v>1.4860827472870264E-2</v>
      </c>
      <c r="M253" s="71">
        <v>1.6140604660112527E-2</v>
      </c>
      <c r="N253" s="71">
        <v>1.9492637809235564E-2</v>
      </c>
      <c r="O253" s="71">
        <v>2.2026435231667727E-2</v>
      </c>
      <c r="P253" s="71">
        <v>2.1609000863916327E-2</v>
      </c>
      <c r="Q253" s="71">
        <v>2.5112019401388685E-2</v>
      </c>
      <c r="R253" s="71">
        <v>2.8915919178639001E-2</v>
      </c>
      <c r="S253" s="71">
        <v>3.5870500475622888E-2</v>
      </c>
      <c r="T253" s="71">
        <v>2.4060130159572615E-2</v>
      </c>
      <c r="U253" s="71">
        <v>2.144215315750294E-2</v>
      </c>
      <c r="V253" s="71">
        <v>3.6113439665076637E-2</v>
      </c>
      <c r="W253" s="65">
        <v>8.3371026450214693E-3</v>
      </c>
      <c r="X253" s="65">
        <v>1.0427569340661743E-2</v>
      </c>
      <c r="Y253" s="65">
        <v>1.2029701087046081E-2</v>
      </c>
      <c r="Z253" s="65">
        <v>1.538322293513932E-2</v>
      </c>
      <c r="AA253" s="65">
        <v>1.4912921251880644E-2</v>
      </c>
      <c r="AB253" s="65">
        <v>1.3602657368815083E-2</v>
      </c>
      <c r="AC253" s="65">
        <v>1.366292953182646E-2</v>
      </c>
      <c r="AD253" s="65">
        <v>1.5683473445060634E-2</v>
      </c>
      <c r="AE253" s="65">
        <v>1.8925905365856845E-2</v>
      </c>
      <c r="AF253" s="65">
        <v>2.1399775639647629E-2</v>
      </c>
      <c r="AG253" s="65">
        <v>2.3622743388807762E-2</v>
      </c>
      <c r="AH253" s="65">
        <v>2.6318894375544546E-2</v>
      </c>
      <c r="AI253" s="65">
        <v>2.8441306166171462E-2</v>
      </c>
      <c r="AJ253" s="65">
        <v>3.6634834906687487E-2</v>
      </c>
      <c r="AK253" s="65">
        <v>2.7236565190972145E-2</v>
      </c>
      <c r="AL253" s="65">
        <v>2.9294661589741509E-2</v>
      </c>
      <c r="AM253" s="65">
        <v>6.7135735771119157E-2</v>
      </c>
    </row>
    <row r="254" spans="1:39" x14ac:dyDescent="0.45">
      <c r="A254" s="2" t="s">
        <v>217</v>
      </c>
      <c r="B254" s="2" t="s">
        <v>79</v>
      </c>
      <c r="C254" s="2" t="s">
        <v>869</v>
      </c>
      <c r="D254" s="4">
        <v>1.0660281358405859</v>
      </c>
      <c r="E254" s="11">
        <v>4877.8813868506031</v>
      </c>
      <c r="F254" s="72">
        <v>0.17717040783740426</v>
      </c>
      <c r="G254" s="72">
        <v>0.19730557130046122</v>
      </c>
      <c r="H254" s="72">
        <v>0.21007021099415349</v>
      </c>
      <c r="I254" s="72">
        <v>0.23789198694385427</v>
      </c>
      <c r="J254" s="72">
        <v>0.22520276811634313</v>
      </c>
      <c r="K254" s="72">
        <v>0.21715707831854561</v>
      </c>
      <c r="L254" s="72">
        <v>0.24175893797151959</v>
      </c>
      <c r="M254" s="72">
        <v>0.25769647179932109</v>
      </c>
      <c r="N254" s="72">
        <v>0.3243208265592043</v>
      </c>
      <c r="O254" s="72">
        <v>0.33536256709487178</v>
      </c>
      <c r="P254" s="72">
        <v>0.29332197225994261</v>
      </c>
      <c r="Q254" s="72">
        <v>0.29608226908695934</v>
      </c>
      <c r="R254" s="72">
        <v>0.30799740540640719</v>
      </c>
      <c r="S254" s="72">
        <v>0.38955926590601275</v>
      </c>
      <c r="T254" s="72">
        <v>0.30284272590750372</v>
      </c>
      <c r="U254" s="72">
        <v>0.25440589940523284</v>
      </c>
      <c r="V254" s="72">
        <v>0.34722363509226284</v>
      </c>
      <c r="W254" s="8">
        <v>0.16912834889010045</v>
      </c>
      <c r="X254" s="8">
        <v>0.18893657826319363</v>
      </c>
      <c r="Y254" s="8">
        <v>0.19870227467469032</v>
      </c>
      <c r="Z254" s="8">
        <v>0.22933435051784745</v>
      </c>
      <c r="AA254" s="8">
        <v>0.21697287107228388</v>
      </c>
      <c r="AB254" s="8">
        <v>0.21003800717951496</v>
      </c>
      <c r="AC254" s="8">
        <v>0.2384013770457967</v>
      </c>
      <c r="AD254" s="8">
        <v>0.26173333414998462</v>
      </c>
      <c r="AE254" s="8">
        <v>0.32484320549578338</v>
      </c>
      <c r="AF254" s="8">
        <v>0.34810903208931748</v>
      </c>
      <c r="AG254" s="8">
        <v>0.32473050903002487</v>
      </c>
      <c r="AH254" s="8">
        <v>0.32099581779300229</v>
      </c>
      <c r="AI254" s="8">
        <v>0.32603347239952724</v>
      </c>
      <c r="AJ254" s="8">
        <v>0.42776331126483541</v>
      </c>
      <c r="AK254" s="8">
        <v>0.35928018230915693</v>
      </c>
      <c r="AL254" s="8">
        <v>0.32615452095166542</v>
      </c>
      <c r="AM254" s="8">
        <v>0.66421280687327477</v>
      </c>
    </row>
    <row r="255" spans="1:39" x14ac:dyDescent="0.45">
      <c r="A255" s="3" t="s">
        <v>219</v>
      </c>
      <c r="B255" s="3" t="s">
        <v>79</v>
      </c>
      <c r="C255" s="3" t="s">
        <v>870</v>
      </c>
      <c r="D255" s="66">
        <v>1.0524530382390498</v>
      </c>
      <c r="E255" s="69">
        <v>4815.7650939602672</v>
      </c>
      <c r="F255" s="71">
        <v>8.1912268847795164E-2</v>
      </c>
      <c r="G255" s="71">
        <v>8.7713233760075879E-2</v>
      </c>
      <c r="H255" s="71">
        <v>9.0743051209103837E-2</v>
      </c>
      <c r="I255" s="71">
        <v>0.10215477240398294</v>
      </c>
      <c r="J255" s="71">
        <v>0.10304409435751541</v>
      </c>
      <c r="K255" s="71">
        <v>0.10413357278330963</v>
      </c>
      <c r="L255" s="71">
        <v>0.11243456377430062</v>
      </c>
      <c r="M255" s="71">
        <v>0.11913469416785206</v>
      </c>
      <c r="N255" s="71">
        <v>0.14828636320531058</v>
      </c>
      <c r="O255" s="71">
        <v>0.15472646752015173</v>
      </c>
      <c r="P255" s="71">
        <v>0.13112691085822667</v>
      </c>
      <c r="Q255" s="71">
        <v>0.12607709340919868</v>
      </c>
      <c r="R255" s="71">
        <v>0.12646910146989093</v>
      </c>
      <c r="S255" s="71">
        <v>0.16326236130867711</v>
      </c>
      <c r="T255" s="71">
        <v>0.13419899715504979</v>
      </c>
      <c r="U255" s="71">
        <v>0.11537803224276907</v>
      </c>
      <c r="V255" s="71">
        <v>0.14298442152678995</v>
      </c>
      <c r="W255" s="65">
        <v>7.8142716727716721E-2</v>
      </c>
      <c r="X255" s="65">
        <v>8.4793327228327234E-2</v>
      </c>
      <c r="Y255" s="65">
        <v>8.590384615384615E-2</v>
      </c>
      <c r="Z255" s="65">
        <v>9.9215189255189254E-2</v>
      </c>
      <c r="AA255" s="65">
        <v>9.6574731379731382E-2</v>
      </c>
      <c r="AB255" s="65">
        <v>9.985405982905983E-2</v>
      </c>
      <c r="AC255" s="65">
        <v>0.11238433455433454</v>
      </c>
      <c r="AD255" s="65">
        <v>0.12009586080586081</v>
      </c>
      <c r="AE255" s="65">
        <v>0.15079705128205129</v>
      </c>
      <c r="AF255" s="65">
        <v>0.1613676923076923</v>
      </c>
      <c r="AG255" s="65">
        <v>0.1453772954822955</v>
      </c>
      <c r="AH255" s="65">
        <v>0.13786915750915751</v>
      </c>
      <c r="AI255" s="65">
        <v>0.1350620573870574</v>
      </c>
      <c r="AJ255" s="65">
        <v>0.18507498778998779</v>
      </c>
      <c r="AK255" s="65">
        <v>0.16242190476190477</v>
      </c>
      <c r="AL255" s="65">
        <v>0.14595196581196582</v>
      </c>
      <c r="AM255" s="65">
        <v>0.27535382173382172</v>
      </c>
    </row>
    <row r="256" spans="1:39" x14ac:dyDescent="0.45">
      <c r="A256" s="3" t="s">
        <v>219</v>
      </c>
      <c r="B256" s="3" t="s">
        <v>79</v>
      </c>
      <c r="C256" s="3" t="s">
        <v>871</v>
      </c>
      <c r="D256" s="66">
        <v>0.9938750889729181</v>
      </c>
      <c r="E256" s="69">
        <v>4547.7268698285616</v>
      </c>
      <c r="F256" s="71">
        <v>2.299E-2</v>
      </c>
      <c r="G256" s="71">
        <v>2.588E-2</v>
      </c>
      <c r="H256" s="71">
        <v>2.8989999999999998E-2</v>
      </c>
      <c r="I256" s="71">
        <v>3.2480000000000002E-2</v>
      </c>
      <c r="J256" s="71">
        <v>3.04E-2</v>
      </c>
      <c r="K256" s="71">
        <v>2.6980000000000001E-2</v>
      </c>
      <c r="L256" s="71">
        <v>2.9530000000000001E-2</v>
      </c>
      <c r="M256" s="71">
        <v>3.2820000000000002E-2</v>
      </c>
      <c r="N256" s="71">
        <v>4.138E-2</v>
      </c>
      <c r="O256" s="71">
        <v>4.3909999999999998E-2</v>
      </c>
      <c r="P256" s="71">
        <v>3.6979999999999999E-2</v>
      </c>
      <c r="Q256" s="71">
        <v>3.7069999999999999E-2</v>
      </c>
      <c r="R256" s="71">
        <v>3.6319999999999998E-2</v>
      </c>
      <c r="S256" s="71">
        <v>4.5330000000000002E-2</v>
      </c>
      <c r="T256" s="71">
        <v>3.44E-2</v>
      </c>
      <c r="U256" s="71">
        <v>2.5530000000000001E-2</v>
      </c>
      <c r="V256" s="71">
        <v>3.2579999999999998E-2</v>
      </c>
      <c r="W256" s="65">
        <v>2.1530000000000001E-2</v>
      </c>
      <c r="X256" s="65">
        <v>2.538E-2</v>
      </c>
      <c r="Y256" s="65">
        <v>2.639E-2</v>
      </c>
      <c r="Z256" s="65">
        <v>3.1119999999999998E-2</v>
      </c>
      <c r="AA256" s="65">
        <v>2.9960000000000001E-2</v>
      </c>
      <c r="AB256" s="65">
        <v>2.7029999999999998E-2</v>
      </c>
      <c r="AC256" s="65">
        <v>2.954E-2</v>
      </c>
      <c r="AD256" s="65">
        <v>3.4459999999999998E-2</v>
      </c>
      <c r="AE256" s="65">
        <v>4.1889999999999997E-2</v>
      </c>
      <c r="AF256" s="65">
        <v>4.657E-2</v>
      </c>
      <c r="AG256" s="65">
        <v>4.2680000000000003E-2</v>
      </c>
      <c r="AH256" s="65">
        <v>3.9510000000000003E-2</v>
      </c>
      <c r="AI256" s="65">
        <v>3.8789999999999998E-2</v>
      </c>
      <c r="AJ256" s="65">
        <v>4.8959999999999997E-2</v>
      </c>
      <c r="AK256" s="65">
        <v>3.7609999999999998E-2</v>
      </c>
      <c r="AL256" s="65">
        <v>3.1329999999999997E-2</v>
      </c>
      <c r="AM256" s="65">
        <v>5.9659999999999998E-2</v>
      </c>
    </row>
    <row r="257" spans="1:39" x14ac:dyDescent="0.45">
      <c r="A257" s="3" t="s">
        <v>219</v>
      </c>
      <c r="B257" s="3" t="s">
        <v>79</v>
      </c>
      <c r="C257" s="3" t="s">
        <v>872</v>
      </c>
      <c r="D257" s="66">
        <v>1.0880271172670344</v>
      </c>
      <c r="E257" s="69">
        <v>4978.5432909992496</v>
      </c>
      <c r="F257" s="71">
        <v>1.4385559207726306E-2</v>
      </c>
      <c r="G257" s="71">
        <v>1.722738458012768E-2</v>
      </c>
      <c r="H257" s="71">
        <v>1.8156349779014567E-2</v>
      </c>
      <c r="I257" s="71">
        <v>2.034610083483385E-2</v>
      </c>
      <c r="J257" s="71">
        <v>2.0429803044688166E-2</v>
      </c>
      <c r="K257" s="71">
        <v>1.9629983696185956E-2</v>
      </c>
      <c r="L257" s="71">
        <v>2.0818746374201995E-2</v>
      </c>
      <c r="M257" s="71">
        <v>2.1160991586184317E-2</v>
      </c>
      <c r="N257" s="71">
        <v>2.7325003633982648E-2</v>
      </c>
      <c r="O257" s="71">
        <v>2.7483790538549678E-2</v>
      </c>
      <c r="P257" s="71">
        <v>2.5642772892453754E-2</v>
      </c>
      <c r="Q257" s="71">
        <v>2.8026187133737109E-2</v>
      </c>
      <c r="R257" s="71">
        <v>3.1626294450810277E-2</v>
      </c>
      <c r="S257" s="71">
        <v>3.9423080897037159E-2</v>
      </c>
      <c r="T257" s="71">
        <v>2.934484956621378E-2</v>
      </c>
      <c r="U257" s="71">
        <v>2.3714761761335731E-2</v>
      </c>
      <c r="V257" s="71">
        <v>3.2968340022917007E-2</v>
      </c>
      <c r="W257" s="65">
        <v>1.4384440253179734E-2</v>
      </c>
      <c r="X257" s="65">
        <v>1.5274584538913552E-2</v>
      </c>
      <c r="Y257" s="65">
        <v>1.7984686701648215E-2</v>
      </c>
      <c r="Z257" s="65">
        <v>2.0635243734926957E-2</v>
      </c>
      <c r="AA257" s="65">
        <v>1.9494131861289649E-2</v>
      </c>
      <c r="AB257" s="65">
        <v>1.9896219805277102E-2</v>
      </c>
      <c r="AC257" s="65">
        <v>2.0567114774392162E-2</v>
      </c>
      <c r="AD257" s="65">
        <v>2.2168636250811169E-2</v>
      </c>
      <c r="AE257" s="65">
        <v>2.7088042432216679E-2</v>
      </c>
      <c r="AF257" s="65">
        <v>2.8759669216133578E-2</v>
      </c>
      <c r="AG257" s="65">
        <v>2.914881322525445E-2</v>
      </c>
      <c r="AH257" s="65">
        <v>3.1510771655481197E-2</v>
      </c>
      <c r="AI257" s="65">
        <v>3.2923926205343575E-2</v>
      </c>
      <c r="AJ257" s="65">
        <v>4.1957682104404037E-2</v>
      </c>
      <c r="AK257" s="65">
        <v>3.3076751301816282E-2</v>
      </c>
      <c r="AL257" s="65">
        <v>2.9599014027326835E-2</v>
      </c>
      <c r="AM257" s="65">
        <v>6.3060271911584809E-2</v>
      </c>
    </row>
    <row r="258" spans="1:39" x14ac:dyDescent="0.45">
      <c r="A258" s="3" t="s">
        <v>219</v>
      </c>
      <c r="B258" s="3" t="s">
        <v>79</v>
      </c>
      <c r="C258" s="3" t="s">
        <v>873</v>
      </c>
      <c r="D258" s="66">
        <v>1.0767185182921284</v>
      </c>
      <c r="E258" s="69">
        <v>4926.7979358848133</v>
      </c>
      <c r="F258" s="71">
        <v>1.25824036336535E-2</v>
      </c>
      <c r="G258" s="71">
        <v>1.5766510687840917E-2</v>
      </c>
      <c r="H258" s="71">
        <v>1.7097144536205547E-2</v>
      </c>
      <c r="I258" s="71">
        <v>1.9196712032436784E-2</v>
      </c>
      <c r="J258" s="71">
        <v>1.7895507658975417E-2</v>
      </c>
      <c r="K258" s="71">
        <v>1.5544490269242407E-2</v>
      </c>
      <c r="L258" s="71">
        <v>1.7986106305513682E-2</v>
      </c>
      <c r="M258" s="71">
        <v>1.9129328403948886E-2</v>
      </c>
      <c r="N258" s="71">
        <v>2.3983733434593094E-2</v>
      </c>
      <c r="O258" s="71">
        <v>2.4704970916549666E-2</v>
      </c>
      <c r="P258" s="71">
        <v>2.211173196372011E-2</v>
      </c>
      <c r="Q258" s="71">
        <v>2.2281798180710511E-2</v>
      </c>
      <c r="R258" s="71">
        <v>2.4924391217736919E-2</v>
      </c>
      <c r="S258" s="71">
        <v>3.1415072409248707E-2</v>
      </c>
      <c r="T258" s="71">
        <v>2.2904514277903871E-2</v>
      </c>
      <c r="U258" s="71">
        <v>1.9209295295453684E-2</v>
      </c>
      <c r="V258" s="71">
        <v>2.8526288776266302E-2</v>
      </c>
      <c r="W258" s="65">
        <v>1.2982989122749655E-2</v>
      </c>
      <c r="X258" s="65">
        <v>1.4435353029509775E-2</v>
      </c>
      <c r="Y258" s="65">
        <v>1.5436429917991231E-2</v>
      </c>
      <c r="Z258" s="65">
        <v>1.8399300790564819E-2</v>
      </c>
      <c r="AA258" s="65">
        <v>1.8079101993967124E-2</v>
      </c>
      <c r="AB258" s="65">
        <v>1.5013553182228606E-2</v>
      </c>
      <c r="AC258" s="65">
        <v>1.8017391308546529E-2</v>
      </c>
      <c r="AD258" s="65">
        <v>1.9421088518289355E-2</v>
      </c>
      <c r="AE258" s="65">
        <v>2.3456278978811817E-2</v>
      </c>
      <c r="AF258" s="65">
        <v>2.5166048769316621E-2</v>
      </c>
      <c r="AG258" s="65">
        <v>2.4123523735223897E-2</v>
      </c>
      <c r="AH258" s="65">
        <v>2.522668295943432E-2</v>
      </c>
      <c r="AI258" s="65">
        <v>2.7010688076273881E-2</v>
      </c>
      <c r="AJ258" s="65">
        <v>3.2479159515300511E-2</v>
      </c>
      <c r="AK258" s="65">
        <v>2.7060438049199744E-2</v>
      </c>
      <c r="AL258" s="65">
        <v>2.4966644896990665E-2</v>
      </c>
      <c r="AM258" s="65">
        <v>5.5195327155601444E-2</v>
      </c>
    </row>
    <row r="259" spans="1:39" x14ac:dyDescent="0.45">
      <c r="A259" s="3" t="s">
        <v>219</v>
      </c>
      <c r="B259" s="3" t="s">
        <v>79</v>
      </c>
      <c r="C259" s="3" t="s">
        <v>874</v>
      </c>
      <c r="D259" s="66">
        <v>1.0824558831755571</v>
      </c>
      <c r="E259" s="69">
        <v>4953.050700172671</v>
      </c>
      <c r="F259" s="71">
        <v>1.1596110628168644E-2</v>
      </c>
      <c r="G259" s="71">
        <v>1.297268325101001E-2</v>
      </c>
      <c r="H259" s="71">
        <v>1.4516949499745543E-2</v>
      </c>
      <c r="I259" s="71">
        <v>1.7735107130284606E-2</v>
      </c>
      <c r="J259" s="71">
        <v>1.4767872461190587E-2</v>
      </c>
      <c r="K259" s="71">
        <v>1.3843371215340225E-2</v>
      </c>
      <c r="L259" s="71">
        <v>1.5820837472674279E-2</v>
      </c>
      <c r="M259" s="71">
        <v>1.6121400007386166E-2</v>
      </c>
      <c r="N259" s="71">
        <v>2.0390098265031208E-2</v>
      </c>
      <c r="O259" s="71">
        <v>2.032089172341587E-2</v>
      </c>
      <c r="P259" s="71">
        <v>1.8267350440136412E-2</v>
      </c>
      <c r="Q259" s="71">
        <v>1.9832645978079894E-2</v>
      </c>
      <c r="R259" s="71">
        <v>2.2242500226217245E-2</v>
      </c>
      <c r="S259" s="71">
        <v>2.6215102756551201E-2</v>
      </c>
      <c r="T259" s="71">
        <v>1.9011817700808051E-2</v>
      </c>
      <c r="U259" s="71">
        <v>1.5673429195506086E-2</v>
      </c>
      <c r="V259" s="71">
        <v>2.5251832048453972E-2</v>
      </c>
      <c r="W259" s="65">
        <v>1.0641047025089029E-2</v>
      </c>
      <c r="X259" s="65">
        <v>1.2546959811447187E-2</v>
      </c>
      <c r="Y259" s="65">
        <v>1.3108458316034631E-2</v>
      </c>
      <c r="Z259" s="65">
        <v>1.5412565224358205E-2</v>
      </c>
      <c r="AA259" s="65">
        <v>1.336585141470558E-2</v>
      </c>
      <c r="AB259" s="65">
        <v>1.23451678789836E-2</v>
      </c>
      <c r="AC259" s="65">
        <v>1.4349783550316469E-2</v>
      </c>
      <c r="AD259" s="65">
        <v>1.6514059880195928E-2</v>
      </c>
      <c r="AE259" s="65">
        <v>1.9700704854379913E-2</v>
      </c>
      <c r="AF259" s="65">
        <v>2.0771682316295764E-2</v>
      </c>
      <c r="AG259" s="65">
        <v>1.9930223853914082E-2</v>
      </c>
      <c r="AH259" s="65">
        <v>2.0655478363417058E-2</v>
      </c>
      <c r="AI259" s="65">
        <v>2.2979296334171676E-2</v>
      </c>
      <c r="AJ259" s="65">
        <v>2.8211588158531694E-2</v>
      </c>
      <c r="AK259" s="65">
        <v>2.2259212420601502E-2</v>
      </c>
      <c r="AL259" s="65">
        <v>2.0745984997892989E-2</v>
      </c>
      <c r="AM259" s="65">
        <v>4.9541935599664681E-2</v>
      </c>
    </row>
    <row r="260" spans="1:39" x14ac:dyDescent="0.45">
      <c r="A260" s="3" t="s">
        <v>219</v>
      </c>
      <c r="B260" s="3" t="s">
        <v>79</v>
      </c>
      <c r="C260" s="3" t="s">
        <v>875</v>
      </c>
      <c r="D260" s="66">
        <v>1.0815174329527626</v>
      </c>
      <c r="E260" s="69">
        <v>4948.7565837977354</v>
      </c>
      <c r="F260" s="71">
        <v>2.2802259611987237E-2</v>
      </c>
      <c r="G260" s="71">
        <v>2.6203742475610976E-2</v>
      </c>
      <c r="H260" s="71">
        <v>2.7974380482305314E-2</v>
      </c>
      <c r="I260" s="71">
        <v>3.1746430843589267E-2</v>
      </c>
      <c r="J260" s="71">
        <v>2.6582569601441359E-2</v>
      </c>
      <c r="K260" s="71">
        <v>2.5783142347765811E-2</v>
      </c>
      <c r="L260" s="71">
        <v>3.1446014062967785E-2</v>
      </c>
      <c r="M260" s="71">
        <v>3.4577079347612075E-2</v>
      </c>
      <c r="N260" s="71">
        <v>4.3481640776672846E-2</v>
      </c>
      <c r="O260" s="71">
        <v>4.4032564471451957E-2</v>
      </c>
      <c r="P260" s="71">
        <v>4.0079394289043349E-2</v>
      </c>
      <c r="Q260" s="71">
        <v>4.1669802740849228E-2</v>
      </c>
      <c r="R260" s="71">
        <v>4.273948750273087E-2</v>
      </c>
      <c r="S260" s="71">
        <v>5.0925429567834808E-2</v>
      </c>
      <c r="T260" s="71">
        <v>3.900715156664266E-2</v>
      </c>
      <c r="U260" s="71">
        <v>3.33953429675721E-2</v>
      </c>
      <c r="V260" s="71">
        <v>5.192356734392236E-2</v>
      </c>
      <c r="W260" s="65">
        <v>2.1661193438882106E-2</v>
      </c>
      <c r="X260" s="65">
        <v>2.5901533590818617E-2</v>
      </c>
      <c r="Y260" s="65">
        <v>2.8241759899214243E-2</v>
      </c>
      <c r="Z260" s="65">
        <v>3.090382646337976E-2</v>
      </c>
      <c r="AA260" s="65">
        <v>2.7581938247299442E-2</v>
      </c>
      <c r="AB260" s="65">
        <v>2.518202259594049E-2</v>
      </c>
      <c r="AC260" s="65">
        <v>3.0874810824563743E-2</v>
      </c>
      <c r="AD260" s="65">
        <v>3.4215313616547186E-2</v>
      </c>
      <c r="AE260" s="65">
        <v>4.3139774782344383E-2</v>
      </c>
      <c r="AF260" s="65">
        <v>4.5032274661694946E-2</v>
      </c>
      <c r="AG260" s="65">
        <v>4.2757480779882562E-2</v>
      </c>
      <c r="AH260" s="65">
        <v>4.3428391528209688E-2</v>
      </c>
      <c r="AI260" s="65">
        <v>4.3599870409260159E-2</v>
      </c>
      <c r="AJ260" s="65">
        <v>5.570375709139376E-2</v>
      </c>
      <c r="AK260" s="65">
        <v>4.7239837027087332E-2</v>
      </c>
      <c r="AL260" s="65">
        <v>4.5056956177706081E-2</v>
      </c>
      <c r="AM260" s="65">
        <v>9.5339258865775517E-2</v>
      </c>
    </row>
    <row r="261" spans="1:39" x14ac:dyDescent="0.45">
      <c r="A261" s="3" t="s">
        <v>219</v>
      </c>
      <c r="B261" s="3" t="s">
        <v>79</v>
      </c>
      <c r="C261" s="3" t="s">
        <v>876</v>
      </c>
      <c r="D261" s="66">
        <v>1.1915938349757202</v>
      </c>
      <c r="E261" s="69">
        <v>5452.4390050275288</v>
      </c>
      <c r="F261" s="71">
        <v>1.0901805908073403E-2</v>
      </c>
      <c r="G261" s="71">
        <v>1.1542016545795704E-2</v>
      </c>
      <c r="H261" s="71">
        <v>1.2592335487778723E-2</v>
      </c>
      <c r="I261" s="71">
        <v>1.4232863698726842E-2</v>
      </c>
      <c r="J261" s="71">
        <v>1.2082920992532191E-2</v>
      </c>
      <c r="K261" s="71">
        <v>1.1242518006701521E-2</v>
      </c>
      <c r="L261" s="71">
        <v>1.3722669981861273E-2</v>
      </c>
      <c r="M261" s="71">
        <v>1.4752978286337539E-2</v>
      </c>
      <c r="N261" s="71">
        <v>1.9473987243613995E-2</v>
      </c>
      <c r="O261" s="71">
        <v>2.0183881924752844E-2</v>
      </c>
      <c r="P261" s="71">
        <v>1.9113811816362361E-2</v>
      </c>
      <c r="Q261" s="71">
        <v>2.1124741644383948E-2</v>
      </c>
      <c r="R261" s="71">
        <v>2.3675630539020893E-2</v>
      </c>
      <c r="S261" s="71">
        <v>3.2988218966663756E-2</v>
      </c>
      <c r="T261" s="71">
        <v>2.3975395640885532E-2</v>
      </c>
      <c r="U261" s="71">
        <v>2.1505037942596263E-2</v>
      </c>
      <c r="V261" s="71">
        <v>3.298918537391321E-2</v>
      </c>
      <c r="W261" s="65">
        <v>9.7859623224832212E-3</v>
      </c>
      <c r="X261" s="65">
        <v>1.0604820064177256E-2</v>
      </c>
      <c r="Y261" s="65">
        <v>1.1637093685955852E-2</v>
      </c>
      <c r="Z261" s="65">
        <v>1.3648225049428484E-2</v>
      </c>
      <c r="AA261" s="65">
        <v>1.1917116175290716E-2</v>
      </c>
      <c r="AB261" s="65">
        <v>1.071698388802541E-2</v>
      </c>
      <c r="AC261" s="65">
        <v>1.2667942033643275E-2</v>
      </c>
      <c r="AD261" s="65">
        <v>1.4858375078280183E-2</v>
      </c>
      <c r="AE261" s="65">
        <v>1.8771353165979363E-2</v>
      </c>
      <c r="AF261" s="65">
        <v>2.04416648181843E-2</v>
      </c>
      <c r="AG261" s="65">
        <v>2.071317195345438E-2</v>
      </c>
      <c r="AH261" s="65">
        <v>2.2795335777302535E-2</v>
      </c>
      <c r="AI261" s="65">
        <v>2.5667633987420582E-2</v>
      </c>
      <c r="AJ261" s="65">
        <v>3.5376136605217601E-2</v>
      </c>
      <c r="AK261" s="65">
        <v>2.9612038748547325E-2</v>
      </c>
      <c r="AL261" s="65">
        <v>2.850395503978306E-2</v>
      </c>
      <c r="AM261" s="65">
        <v>6.606219160682647E-2</v>
      </c>
    </row>
    <row r="262" spans="1:39" x14ac:dyDescent="0.45">
      <c r="A262" s="2" t="s">
        <v>217</v>
      </c>
      <c r="B262" s="2" t="s">
        <v>80</v>
      </c>
      <c r="C262" s="2" t="s">
        <v>877</v>
      </c>
      <c r="D262" s="4">
        <v>1.0548216777549695</v>
      </c>
      <c r="E262" s="11">
        <v>4826.6034032116013</v>
      </c>
      <c r="F262" s="72">
        <v>0.11736307168305948</v>
      </c>
      <c r="G262" s="72">
        <v>0.12419281682671154</v>
      </c>
      <c r="H262" s="72">
        <v>0.13105515101468418</v>
      </c>
      <c r="I262" s="72">
        <v>0.1393662071265129</v>
      </c>
      <c r="J262" s="72">
        <v>0.13021615391625443</v>
      </c>
      <c r="K262" s="72">
        <v>0.12696578856037288</v>
      </c>
      <c r="L262" s="72">
        <v>0.15347908872495711</v>
      </c>
      <c r="M262" s="72">
        <v>0.17111248597311082</v>
      </c>
      <c r="N262" s="72">
        <v>0.19550213668929539</v>
      </c>
      <c r="O262" s="72">
        <v>0.18050092959306765</v>
      </c>
      <c r="P262" s="72">
        <v>0.16157991554569301</v>
      </c>
      <c r="Q262" s="72">
        <v>0.17434721343632828</v>
      </c>
      <c r="R262" s="72">
        <v>0.19951266733785378</v>
      </c>
      <c r="S262" s="72">
        <v>0.23432805041285112</v>
      </c>
      <c r="T262" s="72">
        <v>0.16312349910184429</v>
      </c>
      <c r="U262" s="72">
        <v>0.12564147775443923</v>
      </c>
      <c r="V262" s="72">
        <v>0.20166334630296384</v>
      </c>
      <c r="W262" s="8">
        <v>0.10987141747186024</v>
      </c>
      <c r="X262" s="8">
        <v>0.11918430533095425</v>
      </c>
      <c r="Y262" s="8">
        <v>0.1255522486537447</v>
      </c>
      <c r="Z262" s="8">
        <v>0.13156808130670206</v>
      </c>
      <c r="AA262" s="8">
        <v>0.12346930208110218</v>
      </c>
      <c r="AB262" s="8">
        <v>0.12156324185559197</v>
      </c>
      <c r="AC262" s="8">
        <v>0.14683436632009919</v>
      </c>
      <c r="AD262" s="8">
        <v>0.16515364947052941</v>
      </c>
      <c r="AE262" s="8">
        <v>0.18826810563228294</v>
      </c>
      <c r="AF262" s="8">
        <v>0.17877175335791498</v>
      </c>
      <c r="AG262" s="8">
        <v>0.16786272529583238</v>
      </c>
      <c r="AH262" s="8">
        <v>0.18351467664267776</v>
      </c>
      <c r="AI262" s="8">
        <v>0.20322852792263152</v>
      </c>
      <c r="AJ262" s="8">
        <v>0.24468554210891877</v>
      </c>
      <c r="AK262" s="8">
        <v>0.18444548304462335</v>
      </c>
      <c r="AL262" s="8">
        <v>0.16872909812483486</v>
      </c>
      <c r="AM262" s="8">
        <v>0.41558747537969953</v>
      </c>
    </row>
    <row r="263" spans="1:39" x14ac:dyDescent="0.45">
      <c r="A263" s="3" t="s">
        <v>219</v>
      </c>
      <c r="B263" s="3" t="s">
        <v>80</v>
      </c>
      <c r="C263" s="3" t="s">
        <v>878</v>
      </c>
      <c r="D263" s="66">
        <v>1.0354968824866568</v>
      </c>
      <c r="E263" s="69">
        <v>4738.1779142636269</v>
      </c>
      <c r="F263" s="71">
        <v>4.6782783848948732E-2</v>
      </c>
      <c r="G263" s="71">
        <v>5.0513348600869902E-2</v>
      </c>
      <c r="H263" s="71">
        <v>5.3863597101517453E-2</v>
      </c>
      <c r="I263" s="71">
        <v>5.6734380866252071E-2</v>
      </c>
      <c r="J263" s="71">
        <v>5.596441157860476E-2</v>
      </c>
      <c r="K263" s="71">
        <v>5.2764015057633562E-2</v>
      </c>
      <c r="L263" s="71">
        <v>6.3854417763409971E-2</v>
      </c>
      <c r="M263" s="71">
        <v>7.1364799756310174E-2</v>
      </c>
      <c r="N263" s="71">
        <v>7.8965327108823591E-2</v>
      </c>
      <c r="O263" s="71">
        <v>7.1655229148094676E-2</v>
      </c>
      <c r="P263" s="71">
        <v>6.6735158446181497E-2</v>
      </c>
      <c r="Q263" s="71">
        <v>7.2096202147232044E-2</v>
      </c>
      <c r="R263" s="71">
        <v>8.2947853541051331E-2</v>
      </c>
      <c r="S263" s="71">
        <v>9.5689544061046877E-2</v>
      </c>
      <c r="T263" s="71">
        <v>6.0495620708779278E-2</v>
      </c>
      <c r="U263" s="71">
        <v>4.7154511556678755E-2</v>
      </c>
      <c r="V263" s="71">
        <v>7.7458798708565313E-2</v>
      </c>
      <c r="W263" s="65">
        <v>4.345810180044541E-2</v>
      </c>
      <c r="X263" s="65">
        <v>4.8070264860821874E-2</v>
      </c>
      <c r="Y263" s="65">
        <v>5.091544190515894E-2</v>
      </c>
      <c r="Z263" s="65">
        <v>5.3140557231370691E-2</v>
      </c>
      <c r="AA263" s="65">
        <v>5.146228425082975E-2</v>
      </c>
      <c r="AB263" s="65">
        <v>5.0687305323249623E-2</v>
      </c>
      <c r="AC263" s="65">
        <v>6.1188411231310032E-2</v>
      </c>
      <c r="AD263" s="65">
        <v>6.7424612143697479E-2</v>
      </c>
      <c r="AE263" s="65">
        <v>7.5125458216875607E-2</v>
      </c>
      <c r="AF263" s="65">
        <v>7.1440991687323055E-2</v>
      </c>
      <c r="AG263" s="65">
        <v>6.8851374122090067E-2</v>
      </c>
      <c r="AH263" s="65">
        <v>7.6987613256915999E-2</v>
      </c>
      <c r="AI263" s="65">
        <v>8.4024718699037979E-2</v>
      </c>
      <c r="AJ263" s="65">
        <v>9.7334238088077854E-2</v>
      </c>
      <c r="AK263" s="65">
        <v>6.6832912813371018E-2</v>
      </c>
      <c r="AL263" s="65">
        <v>6.4213584357117923E-2</v>
      </c>
      <c r="AM263" s="65">
        <v>0.15982213001230672</v>
      </c>
    </row>
    <row r="264" spans="1:39" x14ac:dyDescent="0.45">
      <c r="A264" s="3" t="s">
        <v>219</v>
      </c>
      <c r="B264" s="3" t="s">
        <v>80</v>
      </c>
      <c r="C264" s="3" t="s">
        <v>879</v>
      </c>
      <c r="D264" s="66">
        <v>1.0914562835778527</v>
      </c>
      <c r="E264" s="69">
        <v>4994.234308860393</v>
      </c>
      <c r="F264" s="71">
        <v>2.0959999999999999E-2</v>
      </c>
      <c r="G264" s="71">
        <v>2.3230000000000001E-2</v>
      </c>
      <c r="H264" s="71">
        <v>2.3769999999999999E-2</v>
      </c>
      <c r="I264" s="71">
        <v>2.4989999999999998E-2</v>
      </c>
      <c r="J264" s="71">
        <v>2.086E-2</v>
      </c>
      <c r="K264" s="71">
        <v>2.1350000000000001E-2</v>
      </c>
      <c r="L264" s="71">
        <v>2.639E-2</v>
      </c>
      <c r="M264" s="71">
        <v>2.9309999999999999E-2</v>
      </c>
      <c r="N264" s="71">
        <v>3.3849999999999998E-2</v>
      </c>
      <c r="O264" s="71">
        <v>3.0790000000000001E-2</v>
      </c>
      <c r="P264" s="71">
        <v>2.8080000000000001E-2</v>
      </c>
      <c r="Q264" s="71">
        <v>3.168E-2</v>
      </c>
      <c r="R264" s="71">
        <v>3.8980000000000001E-2</v>
      </c>
      <c r="S264" s="71">
        <v>4.6149999999999997E-2</v>
      </c>
      <c r="T264" s="71">
        <v>3.0960000000000001E-2</v>
      </c>
      <c r="U264" s="71">
        <v>2.4420000000000001E-2</v>
      </c>
      <c r="V264" s="71">
        <v>4.07E-2</v>
      </c>
      <c r="W264" s="65">
        <v>1.9120000000000002E-2</v>
      </c>
      <c r="X264" s="65">
        <v>2.1649999999999999E-2</v>
      </c>
      <c r="Y264" s="65">
        <v>2.2870000000000001E-2</v>
      </c>
      <c r="Z264" s="65">
        <v>2.359E-2</v>
      </c>
      <c r="AA264" s="65">
        <v>2.043E-2</v>
      </c>
      <c r="AB264" s="65">
        <v>2.034E-2</v>
      </c>
      <c r="AC264" s="65">
        <v>2.4969999999999999E-2</v>
      </c>
      <c r="AD264" s="65">
        <v>2.8549999999999999E-2</v>
      </c>
      <c r="AE264" s="65">
        <v>3.2579999999999998E-2</v>
      </c>
      <c r="AF264" s="65">
        <v>3.0450000000000001E-2</v>
      </c>
      <c r="AG264" s="65">
        <v>2.9749999999999999E-2</v>
      </c>
      <c r="AH264" s="65">
        <v>3.4389999999999997E-2</v>
      </c>
      <c r="AI264" s="65">
        <v>3.9370000000000002E-2</v>
      </c>
      <c r="AJ264" s="65">
        <v>4.6989999999999997E-2</v>
      </c>
      <c r="AK264" s="65">
        <v>3.4709999999999998E-2</v>
      </c>
      <c r="AL264" s="65">
        <v>3.236E-2</v>
      </c>
      <c r="AM264" s="65">
        <v>8.6099999999999996E-2</v>
      </c>
    </row>
    <row r="265" spans="1:39" x14ac:dyDescent="0.45">
      <c r="A265" s="3" t="s">
        <v>219</v>
      </c>
      <c r="B265" s="3" t="s">
        <v>80</v>
      </c>
      <c r="C265" s="3" t="s">
        <v>880</v>
      </c>
      <c r="D265" s="66">
        <v>1.0573974888639501</v>
      </c>
      <c r="E265" s="69">
        <v>4838.3896784909421</v>
      </c>
      <c r="F265" s="71">
        <v>4.9620287834110752E-2</v>
      </c>
      <c r="G265" s="71">
        <v>5.0449468225841655E-2</v>
      </c>
      <c r="H265" s="71">
        <v>5.3421553913166747E-2</v>
      </c>
      <c r="I265" s="71">
        <v>5.7641826260260841E-2</v>
      </c>
      <c r="J265" s="71">
        <v>5.3391742337649692E-2</v>
      </c>
      <c r="K265" s="71">
        <v>5.2851773502739327E-2</v>
      </c>
      <c r="L265" s="71">
        <v>6.3234670961547168E-2</v>
      </c>
      <c r="M265" s="71">
        <v>7.0437686216800632E-2</v>
      </c>
      <c r="N265" s="71">
        <v>8.2686809580471837E-2</v>
      </c>
      <c r="O265" s="71">
        <v>7.8055700444973022E-2</v>
      </c>
      <c r="P265" s="71">
        <v>6.6764757099511504E-2</v>
      </c>
      <c r="Q265" s="71">
        <v>7.0571011289096236E-2</v>
      </c>
      <c r="R265" s="71">
        <v>7.7584813796802404E-2</v>
      </c>
      <c r="S265" s="71">
        <v>9.2488506351804251E-2</v>
      </c>
      <c r="T265" s="71">
        <v>7.1667878393065029E-2</v>
      </c>
      <c r="U265" s="71">
        <v>5.4066966197760469E-2</v>
      </c>
      <c r="V265" s="71">
        <v>8.3504547594398487E-2</v>
      </c>
      <c r="W265" s="65">
        <v>4.7293315671414836E-2</v>
      </c>
      <c r="X265" s="65">
        <v>4.9464040470132357E-2</v>
      </c>
      <c r="Y265" s="65">
        <v>5.1766806748585741E-2</v>
      </c>
      <c r="Z265" s="65">
        <v>5.4837524075331358E-2</v>
      </c>
      <c r="AA265" s="65">
        <v>5.1577017830272409E-2</v>
      </c>
      <c r="AB265" s="65">
        <v>5.0535936532342347E-2</v>
      </c>
      <c r="AC265" s="65">
        <v>6.0675955088789181E-2</v>
      </c>
      <c r="AD265" s="65">
        <v>6.9179037326831963E-2</v>
      </c>
      <c r="AE265" s="65">
        <v>8.0562647415407265E-2</v>
      </c>
      <c r="AF265" s="65">
        <v>7.6880761670591921E-2</v>
      </c>
      <c r="AG265" s="65">
        <v>6.9261351173742311E-2</v>
      </c>
      <c r="AH265" s="65">
        <v>7.2137063385761702E-2</v>
      </c>
      <c r="AI265" s="65">
        <v>7.983380922359351E-2</v>
      </c>
      <c r="AJ265" s="65">
        <v>0.10036130402084094</v>
      </c>
      <c r="AK265" s="65">
        <v>8.2902570231252373E-2</v>
      </c>
      <c r="AL265" s="65">
        <v>7.2155513767716936E-2</v>
      </c>
      <c r="AM265" s="65">
        <v>0.16966534536739283</v>
      </c>
    </row>
    <row r="266" spans="1:39" x14ac:dyDescent="0.45">
      <c r="A266" s="2" t="s">
        <v>217</v>
      </c>
      <c r="B266" s="2" t="s">
        <v>81</v>
      </c>
      <c r="C266" s="2" t="s">
        <v>881</v>
      </c>
      <c r="D266" s="4">
        <v>1.0923123671635575</v>
      </c>
      <c r="E266" s="11">
        <v>4998.1515358527222</v>
      </c>
      <c r="F266" s="72">
        <v>0.14031549264125551</v>
      </c>
      <c r="G266" s="72">
        <v>0.14875621996243898</v>
      </c>
      <c r="H266" s="72">
        <v>0.1539174465703628</v>
      </c>
      <c r="I266" s="72">
        <v>0.16494975129439524</v>
      </c>
      <c r="J266" s="72">
        <v>0.1513355306831223</v>
      </c>
      <c r="K266" s="72">
        <v>0.14642502777690253</v>
      </c>
      <c r="L266" s="72">
        <v>0.1730015525231717</v>
      </c>
      <c r="M266" s="72">
        <v>0.19587386248246869</v>
      </c>
      <c r="N266" s="72">
        <v>0.23160681883449558</v>
      </c>
      <c r="O266" s="72">
        <v>0.21155282714931534</v>
      </c>
      <c r="P266" s="72">
        <v>0.18870108920039511</v>
      </c>
      <c r="Q266" s="72">
        <v>0.21226015157342915</v>
      </c>
      <c r="R266" s="72">
        <v>0.23637094982090651</v>
      </c>
      <c r="S266" s="72">
        <v>0.29688451861934756</v>
      </c>
      <c r="T266" s="72">
        <v>0.21343759987148087</v>
      </c>
      <c r="U266" s="72">
        <v>0.16348039354785779</v>
      </c>
      <c r="V266" s="72">
        <v>0.28491076744865446</v>
      </c>
      <c r="W266" s="8">
        <v>0.13199067891492944</v>
      </c>
      <c r="X266" s="8">
        <v>0.14084890780686277</v>
      </c>
      <c r="Y266" s="8">
        <v>0.14716980838610577</v>
      </c>
      <c r="Z266" s="8">
        <v>0.15661671703336905</v>
      </c>
      <c r="AA266" s="8">
        <v>0.14142206536918803</v>
      </c>
      <c r="AB266" s="8">
        <v>0.1411269619558746</v>
      </c>
      <c r="AC266" s="8">
        <v>0.16571986539829356</v>
      </c>
      <c r="AD266" s="8">
        <v>0.18605303948637966</v>
      </c>
      <c r="AE266" s="8">
        <v>0.21728771096510599</v>
      </c>
      <c r="AF266" s="8">
        <v>0.2077758068322049</v>
      </c>
      <c r="AG266" s="8">
        <v>0.19185079865894636</v>
      </c>
      <c r="AH266" s="8">
        <v>0.2122330686738563</v>
      </c>
      <c r="AI266" s="8">
        <v>0.23364353144449548</v>
      </c>
      <c r="AJ266" s="8">
        <v>0.29947899165542441</v>
      </c>
      <c r="AK266" s="8">
        <v>0.23731692729298406</v>
      </c>
      <c r="AL266" s="8">
        <v>0.21664987619221351</v>
      </c>
      <c r="AM266" s="8">
        <v>0.57128524393376601</v>
      </c>
    </row>
    <row r="267" spans="1:39" x14ac:dyDescent="0.45">
      <c r="A267" s="3" t="s">
        <v>219</v>
      </c>
      <c r="B267" s="3" t="s">
        <v>81</v>
      </c>
      <c r="C267" s="3" t="s">
        <v>882</v>
      </c>
      <c r="D267" s="66">
        <v>1.0431923073375884</v>
      </c>
      <c r="E267" s="69">
        <v>4773.3902772231349</v>
      </c>
      <c r="F267" s="71">
        <v>5.2549999999999999E-2</v>
      </c>
      <c r="G267" s="71">
        <v>5.5E-2</v>
      </c>
      <c r="H267" s="71">
        <v>5.6399999999999999E-2</v>
      </c>
      <c r="I267" s="71">
        <v>6.3880000000000006E-2</v>
      </c>
      <c r="J267" s="71">
        <v>5.9740000000000001E-2</v>
      </c>
      <c r="K267" s="71">
        <v>5.5550000000000002E-2</v>
      </c>
      <c r="L267" s="71">
        <v>6.4299999999999996E-2</v>
      </c>
      <c r="M267" s="71">
        <v>7.0970000000000005E-2</v>
      </c>
      <c r="N267" s="71">
        <v>8.5349999999999995E-2</v>
      </c>
      <c r="O267" s="71">
        <v>8.1600000000000006E-2</v>
      </c>
      <c r="P267" s="71">
        <v>6.9720000000000004E-2</v>
      </c>
      <c r="Q267" s="71">
        <v>7.3099999999999998E-2</v>
      </c>
      <c r="R267" s="71">
        <v>7.6369999999999993E-2</v>
      </c>
      <c r="S267" s="71">
        <v>9.3979999999999994E-2</v>
      </c>
      <c r="T267" s="71">
        <v>7.0540000000000005E-2</v>
      </c>
      <c r="U267" s="71">
        <v>5.3620000000000001E-2</v>
      </c>
      <c r="V267" s="71">
        <v>8.5300000000000001E-2</v>
      </c>
      <c r="W267" s="65">
        <v>4.9270000000000001E-2</v>
      </c>
      <c r="X267" s="65">
        <v>5.2339999999999998E-2</v>
      </c>
      <c r="Y267" s="65">
        <v>5.3929999999999999E-2</v>
      </c>
      <c r="Z267" s="65">
        <v>5.7180000000000002E-2</v>
      </c>
      <c r="AA267" s="65">
        <v>5.5019999999999999E-2</v>
      </c>
      <c r="AB267" s="65">
        <v>5.389E-2</v>
      </c>
      <c r="AC267" s="65">
        <v>6.2869999999999995E-2</v>
      </c>
      <c r="AD267" s="65">
        <v>6.9449999999999998E-2</v>
      </c>
      <c r="AE267" s="65">
        <v>8.3519999999999997E-2</v>
      </c>
      <c r="AF267" s="65">
        <v>8.1479999999999997E-2</v>
      </c>
      <c r="AG267" s="65">
        <v>7.2950000000000001E-2</v>
      </c>
      <c r="AH267" s="65">
        <v>7.4270000000000003E-2</v>
      </c>
      <c r="AI267" s="65">
        <v>7.8079999999999997E-2</v>
      </c>
      <c r="AJ267" s="65">
        <v>9.8030000000000006E-2</v>
      </c>
      <c r="AK267" s="65">
        <v>8.1220000000000001E-2</v>
      </c>
      <c r="AL267" s="65">
        <v>7.1790000000000007E-2</v>
      </c>
      <c r="AM267" s="65">
        <v>0.16869999999999999</v>
      </c>
    </row>
    <row r="268" spans="1:39" x14ac:dyDescent="0.45">
      <c r="A268" s="3" t="s">
        <v>219</v>
      </c>
      <c r="B268" s="3" t="s">
        <v>81</v>
      </c>
      <c r="C268" s="3" t="s">
        <v>883</v>
      </c>
      <c r="D268" s="66">
        <v>1.1810760857584197</v>
      </c>
      <c r="E268" s="69">
        <v>5404.3123830240875</v>
      </c>
      <c r="F268" s="71">
        <v>9.3544847907491777E-3</v>
      </c>
      <c r="G268" s="71">
        <v>1.0434948592487562E-2</v>
      </c>
      <c r="H268" s="71">
        <v>1.178525737344607E-2</v>
      </c>
      <c r="I268" s="71">
        <v>1.3006701244277014E-2</v>
      </c>
      <c r="J268" s="71">
        <v>1.1095291122174238E-2</v>
      </c>
      <c r="K268" s="71">
        <v>9.4942278451058335E-3</v>
      </c>
      <c r="L268" s="71">
        <v>1.2235718750738634E-2</v>
      </c>
      <c r="M268" s="71">
        <v>1.4506868920829957E-2</v>
      </c>
      <c r="N268" s="71">
        <v>1.7438625209288142E-2</v>
      </c>
      <c r="O268" s="71">
        <v>1.5106662016356577E-2</v>
      </c>
      <c r="P268" s="71">
        <v>1.4286488327067417E-2</v>
      </c>
      <c r="Q268" s="71">
        <v>1.8310166786391531E-2</v>
      </c>
      <c r="R268" s="71">
        <v>2.2571969479350956E-2</v>
      </c>
      <c r="S268" s="71">
        <v>2.867568348154843E-2</v>
      </c>
      <c r="T268" s="71">
        <v>1.8639643245699892E-2</v>
      </c>
      <c r="U268" s="71">
        <v>1.5267721705134586E-2</v>
      </c>
      <c r="V268" s="71">
        <v>3.2139541109353978E-2</v>
      </c>
      <c r="W268" s="65">
        <v>8.4641329884145283E-3</v>
      </c>
      <c r="X268" s="65">
        <v>1.0370868490892665E-2</v>
      </c>
      <c r="Y268" s="65">
        <v>1.0852898754811711E-2</v>
      </c>
      <c r="Z268" s="65">
        <v>1.2165313896757832E-2</v>
      </c>
      <c r="AA268" s="65">
        <v>1.0541730988694651E-2</v>
      </c>
      <c r="AB268" s="65">
        <v>9.2450067477468159E-3</v>
      </c>
      <c r="AC268" s="65">
        <v>1.1067094838820055E-2</v>
      </c>
      <c r="AD268" s="65">
        <v>1.3154806233403083E-2</v>
      </c>
      <c r="AE268" s="65">
        <v>1.5846456500499272E-2</v>
      </c>
      <c r="AF268" s="65">
        <v>1.4447796997385708E-2</v>
      </c>
      <c r="AG268" s="65">
        <v>1.4502718893023047E-2</v>
      </c>
      <c r="AH268" s="65">
        <v>1.8239446885172358E-2</v>
      </c>
      <c r="AI268" s="65">
        <v>2.0458048561131731E-2</v>
      </c>
      <c r="AJ268" s="65">
        <v>2.6443778878618346E-2</v>
      </c>
      <c r="AK268" s="65">
        <v>2.0406562005163817E-2</v>
      </c>
      <c r="AL268" s="65">
        <v>1.9318661357767358E-2</v>
      </c>
      <c r="AM268" s="65">
        <v>6.2104676981697013E-2</v>
      </c>
    </row>
    <row r="269" spans="1:39" x14ac:dyDescent="0.45">
      <c r="A269" s="3" t="s">
        <v>219</v>
      </c>
      <c r="B269" s="3" t="s">
        <v>81</v>
      </c>
      <c r="C269" s="3" t="s">
        <v>884</v>
      </c>
      <c r="D269" s="66">
        <v>1.0338944059620523</v>
      </c>
      <c r="E269" s="69">
        <v>4730.8453775796206</v>
      </c>
      <c r="F269" s="71">
        <v>3.9759999999999997E-2</v>
      </c>
      <c r="G269" s="71">
        <v>4.1059999999999999E-2</v>
      </c>
      <c r="H269" s="71">
        <v>4.172E-2</v>
      </c>
      <c r="I269" s="71">
        <v>4.231E-2</v>
      </c>
      <c r="J269" s="71">
        <v>4.1570000000000003E-2</v>
      </c>
      <c r="K269" s="71">
        <v>4.2259999999999999E-2</v>
      </c>
      <c r="L269" s="71">
        <v>4.8090000000000001E-2</v>
      </c>
      <c r="M269" s="71">
        <v>5.5509999999999997E-2</v>
      </c>
      <c r="N269" s="71">
        <v>6.3619999999999996E-2</v>
      </c>
      <c r="O269" s="71">
        <v>5.7540000000000001E-2</v>
      </c>
      <c r="P269" s="71">
        <v>5.0270000000000002E-2</v>
      </c>
      <c r="Q269" s="71">
        <v>5.1790000000000003E-2</v>
      </c>
      <c r="R269" s="71">
        <v>5.5730000000000002E-2</v>
      </c>
      <c r="S269" s="71">
        <v>6.9400000000000003E-2</v>
      </c>
      <c r="T269" s="71">
        <v>4.9570000000000003E-2</v>
      </c>
      <c r="U269" s="71">
        <v>3.678E-2</v>
      </c>
      <c r="V269" s="71">
        <v>6.3030000000000003E-2</v>
      </c>
      <c r="W269" s="65">
        <v>3.7470000000000003E-2</v>
      </c>
      <c r="X269" s="65">
        <v>3.8929999999999999E-2</v>
      </c>
      <c r="Y269" s="65">
        <v>4.0759999999999998E-2</v>
      </c>
      <c r="Z269" s="65">
        <v>4.2840000000000003E-2</v>
      </c>
      <c r="AA269" s="65">
        <v>3.9739999999999998E-2</v>
      </c>
      <c r="AB269" s="65">
        <v>4.2590000000000003E-2</v>
      </c>
      <c r="AC269" s="65">
        <v>4.6339999999999999E-2</v>
      </c>
      <c r="AD269" s="65">
        <v>5.178E-2</v>
      </c>
      <c r="AE269" s="65">
        <v>5.7820000000000003E-2</v>
      </c>
      <c r="AF269" s="65">
        <v>5.5219999999999998E-2</v>
      </c>
      <c r="AG269" s="65">
        <v>4.9459999999999997E-2</v>
      </c>
      <c r="AH269" s="65">
        <v>5.1479999999999998E-2</v>
      </c>
      <c r="AI269" s="65">
        <v>5.6500000000000002E-2</v>
      </c>
      <c r="AJ269" s="65">
        <v>7.0370000000000002E-2</v>
      </c>
      <c r="AK269" s="65">
        <v>5.2269999999999997E-2</v>
      </c>
      <c r="AL269" s="65">
        <v>4.7579999999999997E-2</v>
      </c>
      <c r="AM269" s="65">
        <v>0.12111</v>
      </c>
    </row>
    <row r="270" spans="1:39" x14ac:dyDescent="0.45">
      <c r="A270" s="3" t="s">
        <v>219</v>
      </c>
      <c r="B270" s="3" t="s">
        <v>81</v>
      </c>
      <c r="C270" s="3" t="s">
        <v>885</v>
      </c>
      <c r="D270" s="66">
        <v>1.2045470463041026</v>
      </c>
      <c r="E270" s="69">
        <v>5511.7096999692121</v>
      </c>
      <c r="F270" s="71">
        <v>9.3639244158947813E-3</v>
      </c>
      <c r="G270" s="71">
        <v>1.0584408521961677E-2</v>
      </c>
      <c r="H270" s="71">
        <v>1.0915324008553598E-2</v>
      </c>
      <c r="I270" s="71">
        <v>1.0854816978952155E-2</v>
      </c>
      <c r="J270" s="71">
        <v>9.7744275754725243E-3</v>
      </c>
      <c r="K270" s="71">
        <v>9.623731719787686E-3</v>
      </c>
      <c r="L270" s="71">
        <v>1.2475302087835415E-2</v>
      </c>
      <c r="M270" s="71">
        <v>1.3155729315853255E-2</v>
      </c>
      <c r="N270" s="71">
        <v>1.5637183922170152E-2</v>
      </c>
      <c r="O270" s="71">
        <v>1.3876121727781967E-2</v>
      </c>
      <c r="P270" s="71">
        <v>1.31748348884049E-2</v>
      </c>
      <c r="Q270" s="71">
        <v>1.7617370601379086E-2</v>
      </c>
      <c r="R270" s="71">
        <v>2.0849672644017141E-2</v>
      </c>
      <c r="S270" s="71">
        <v>2.7773896633644348E-2</v>
      </c>
      <c r="T270" s="71">
        <v>1.9120030098614984E-2</v>
      </c>
      <c r="U270" s="71">
        <v>1.4827815880091412E-2</v>
      </c>
      <c r="V270" s="71">
        <v>3.0065408979584918E-2</v>
      </c>
      <c r="W270" s="65">
        <v>8.7977012381707936E-3</v>
      </c>
      <c r="X270" s="65">
        <v>9.538924994333316E-3</v>
      </c>
      <c r="Y270" s="65">
        <v>1.0419220334901115E-2</v>
      </c>
      <c r="Z270" s="65">
        <v>1.0617552168923896E-2</v>
      </c>
      <c r="AA270" s="65">
        <v>8.3867251515838386E-3</v>
      </c>
      <c r="AB270" s="65">
        <v>8.2960310534368458E-3</v>
      </c>
      <c r="AC270" s="65">
        <v>1.0969520492151642E-2</v>
      </c>
      <c r="AD270" s="65">
        <v>1.1880665056383523E-2</v>
      </c>
      <c r="AE270" s="65">
        <v>1.445211707372358E-2</v>
      </c>
      <c r="AF270" s="65">
        <v>1.373132965234884E-2</v>
      </c>
      <c r="AG270" s="65">
        <v>1.3370928876012919E-2</v>
      </c>
      <c r="AH270" s="65">
        <v>1.7343309308947695E-2</v>
      </c>
      <c r="AI270" s="65">
        <v>2.0349247039156797E-2</v>
      </c>
      <c r="AJ270" s="65">
        <v>2.5994890668385562E-2</v>
      </c>
      <c r="AK270" s="65">
        <v>2.0931984614948714E-2</v>
      </c>
      <c r="AL270" s="65">
        <v>2.0061826231087435E-2</v>
      </c>
      <c r="AM270" s="65">
        <v>6.2498026045503481E-2</v>
      </c>
    </row>
    <row r="271" spans="1:39" x14ac:dyDescent="0.45">
      <c r="A271" s="3" t="s">
        <v>219</v>
      </c>
      <c r="B271" s="3" t="s">
        <v>81</v>
      </c>
      <c r="C271" s="3" t="s">
        <v>886</v>
      </c>
      <c r="D271" s="66">
        <v>1.1416958390151899</v>
      </c>
      <c r="E271" s="69">
        <v>5224.1181028356796</v>
      </c>
      <c r="F271" s="71">
        <v>1.452E-2</v>
      </c>
      <c r="G271" s="71">
        <v>1.4970000000000001E-2</v>
      </c>
      <c r="H271" s="71">
        <v>1.6490000000000001E-2</v>
      </c>
      <c r="I271" s="71">
        <v>1.7340000000000001E-2</v>
      </c>
      <c r="J271" s="71">
        <v>1.584E-2</v>
      </c>
      <c r="K271" s="71">
        <v>1.4999999999999999E-2</v>
      </c>
      <c r="L271" s="71">
        <v>1.753E-2</v>
      </c>
      <c r="M271" s="71">
        <v>2.0240000000000001E-2</v>
      </c>
      <c r="N271" s="71">
        <v>2.5530000000000001E-2</v>
      </c>
      <c r="O271" s="71">
        <v>2.2610000000000002E-2</v>
      </c>
      <c r="P271" s="71">
        <v>2.1100000000000001E-2</v>
      </c>
      <c r="Q271" s="71">
        <v>2.6009999999999998E-2</v>
      </c>
      <c r="R271" s="71">
        <v>2.8580000000000001E-2</v>
      </c>
      <c r="S271" s="71">
        <v>3.6170000000000001E-2</v>
      </c>
      <c r="T271" s="71">
        <v>2.7199999999999998E-2</v>
      </c>
      <c r="U271" s="71">
        <v>2.0250000000000001E-2</v>
      </c>
      <c r="V271" s="71">
        <v>3.4369999999999998E-2</v>
      </c>
      <c r="W271" s="65">
        <v>1.4019999999999999E-2</v>
      </c>
      <c r="X271" s="65">
        <v>1.4829999999999999E-2</v>
      </c>
      <c r="Y271" s="65">
        <v>1.5440000000000001E-2</v>
      </c>
      <c r="Z271" s="65">
        <v>1.6480000000000002E-2</v>
      </c>
      <c r="AA271" s="65">
        <v>1.545E-2</v>
      </c>
      <c r="AB271" s="65">
        <v>1.4189999999999999E-2</v>
      </c>
      <c r="AC271" s="65">
        <v>1.7569999999999999E-2</v>
      </c>
      <c r="AD271" s="65">
        <v>2.0299999999999999E-2</v>
      </c>
      <c r="AE271" s="65">
        <v>2.3109999999999999E-2</v>
      </c>
      <c r="AF271" s="65">
        <v>2.2079999999999999E-2</v>
      </c>
      <c r="AG271" s="65">
        <v>2.1430000000000001E-2</v>
      </c>
      <c r="AH271" s="65">
        <v>2.528E-2</v>
      </c>
      <c r="AI271" s="65">
        <v>2.69E-2</v>
      </c>
      <c r="AJ271" s="65">
        <v>3.7179999999999998E-2</v>
      </c>
      <c r="AK271" s="65">
        <v>3.007E-2</v>
      </c>
      <c r="AL271" s="65">
        <v>2.7619999999999999E-2</v>
      </c>
      <c r="AM271" s="65">
        <v>7.5319999999999998E-2</v>
      </c>
    </row>
    <row r="272" spans="1:39" x14ac:dyDescent="0.45">
      <c r="A272" s="3" t="s">
        <v>219</v>
      </c>
      <c r="B272" s="3" t="s">
        <v>81</v>
      </c>
      <c r="C272" s="3" t="s">
        <v>887</v>
      </c>
      <c r="D272" s="66">
        <v>1.1728057462076751</v>
      </c>
      <c r="E272" s="69">
        <v>5366.4693524311833</v>
      </c>
      <c r="F272" s="71">
        <v>1.0842168229610684E-2</v>
      </c>
      <c r="G272" s="71">
        <v>1.2842208013640239E-2</v>
      </c>
      <c r="H272" s="71">
        <v>1.2762367149758454E-2</v>
      </c>
      <c r="I272" s="71">
        <v>1.2942725206024438E-2</v>
      </c>
      <c r="J272" s="71">
        <v>1.0092188121625462E-2</v>
      </c>
      <c r="K272" s="71">
        <v>1.1012148337595909E-2</v>
      </c>
      <c r="L272" s="71">
        <v>1.3453023586246093E-2</v>
      </c>
      <c r="M272" s="71">
        <v>1.5973162830349531E-2</v>
      </c>
      <c r="N272" s="71">
        <v>1.853381926683717E-2</v>
      </c>
      <c r="O272" s="71">
        <v>1.6163540778630293E-2</v>
      </c>
      <c r="P272" s="71">
        <v>1.5113461210571185E-2</v>
      </c>
      <c r="Q272" s="71">
        <v>1.895427678317704E-2</v>
      </c>
      <c r="R272" s="71">
        <v>2.357652458084683E-2</v>
      </c>
      <c r="S272" s="71">
        <v>2.9447837453822109E-2</v>
      </c>
      <c r="T272" s="71">
        <v>2.0975868144359193E-2</v>
      </c>
      <c r="U272" s="71">
        <v>1.6574614947428248E-2</v>
      </c>
      <c r="V272" s="71">
        <v>3.0080065359477125E-2</v>
      </c>
      <c r="W272" s="65">
        <v>1.0372503718393655E-2</v>
      </c>
      <c r="X272" s="65">
        <v>1.1414308378780368E-2</v>
      </c>
      <c r="Y272" s="65">
        <v>1.2223148239960338E-2</v>
      </c>
      <c r="Z272" s="65">
        <v>1.3035855230540405E-2</v>
      </c>
      <c r="AA272" s="65">
        <v>9.7503123450669305E-3</v>
      </c>
      <c r="AB272" s="65">
        <v>9.8614724838869613E-3</v>
      </c>
      <c r="AC272" s="65">
        <v>1.2615984134853743E-2</v>
      </c>
      <c r="AD272" s="65">
        <v>1.4889851264253844E-2</v>
      </c>
      <c r="AE272" s="65">
        <v>1.7380624690133861E-2</v>
      </c>
      <c r="AF272" s="65">
        <v>1.6209593455627169E-2</v>
      </c>
      <c r="AG272" s="65">
        <v>1.5751011403073872E-2</v>
      </c>
      <c r="AH272" s="65">
        <v>1.953003470500744E-2</v>
      </c>
      <c r="AI272" s="65">
        <v>2.3550991571641051E-2</v>
      </c>
      <c r="AJ272" s="65">
        <v>3.0831175012394647E-2</v>
      </c>
      <c r="AK272" s="65">
        <v>2.4783956370847796E-2</v>
      </c>
      <c r="AL272" s="65">
        <v>2.2856276648487855E-2</v>
      </c>
      <c r="AM272" s="65">
        <v>6.0382900347050072E-2</v>
      </c>
    </row>
    <row r="273" spans="1:39" x14ac:dyDescent="0.45">
      <c r="A273" s="3" t="s">
        <v>219</v>
      </c>
      <c r="B273" s="3" t="s">
        <v>81</v>
      </c>
      <c r="C273" s="3" t="s">
        <v>888</v>
      </c>
      <c r="D273" s="66">
        <v>1.1961640718613145</v>
      </c>
      <c r="E273" s="69">
        <v>5473.35127993682</v>
      </c>
      <c r="F273" s="71">
        <v>3.9249152050008706E-3</v>
      </c>
      <c r="G273" s="71">
        <v>3.8646548343494766E-3</v>
      </c>
      <c r="H273" s="71">
        <v>3.8444980386046677E-3</v>
      </c>
      <c r="I273" s="71">
        <v>4.6155078651416289E-3</v>
      </c>
      <c r="J273" s="71">
        <v>3.2236238638500775E-3</v>
      </c>
      <c r="K273" s="71">
        <v>3.4849198744131109E-3</v>
      </c>
      <c r="L273" s="71">
        <v>4.9175080983515492E-3</v>
      </c>
      <c r="M273" s="71">
        <v>5.5181014154358733E-3</v>
      </c>
      <c r="N273" s="71">
        <v>5.4971904362001002E-3</v>
      </c>
      <c r="O273" s="71">
        <v>4.6565026265464873E-3</v>
      </c>
      <c r="P273" s="71">
        <v>5.0363047743516584E-3</v>
      </c>
      <c r="Q273" s="71">
        <v>6.4783374024814698E-3</v>
      </c>
      <c r="R273" s="71">
        <v>8.6927831166916433E-3</v>
      </c>
      <c r="S273" s="71">
        <v>1.1437101050332675E-2</v>
      </c>
      <c r="T273" s="71">
        <v>7.3920583828067672E-3</v>
      </c>
      <c r="U273" s="71">
        <v>6.1602410152035167E-3</v>
      </c>
      <c r="V273" s="71">
        <v>9.9257520002384234E-3</v>
      </c>
      <c r="W273" s="65">
        <v>3.5963409699504814E-3</v>
      </c>
      <c r="X273" s="65">
        <v>3.4248059428564149E-3</v>
      </c>
      <c r="Y273" s="65">
        <v>3.5445410564325852E-3</v>
      </c>
      <c r="Z273" s="65">
        <v>4.2979957371469075E-3</v>
      </c>
      <c r="AA273" s="65">
        <v>2.5332968838426458E-3</v>
      </c>
      <c r="AB273" s="65">
        <v>3.0544516708039962E-3</v>
      </c>
      <c r="AC273" s="65">
        <v>4.2872659324681237E-3</v>
      </c>
      <c r="AD273" s="65">
        <v>4.5977169323392483E-3</v>
      </c>
      <c r="AE273" s="65">
        <v>5.1585127007492794E-3</v>
      </c>
      <c r="AF273" s="65">
        <v>4.6070867268431254E-3</v>
      </c>
      <c r="AG273" s="65">
        <v>4.3861394868365206E-3</v>
      </c>
      <c r="AH273" s="65">
        <v>6.09027777472882E-3</v>
      </c>
      <c r="AI273" s="65">
        <v>7.8052442725659223E-3</v>
      </c>
      <c r="AJ273" s="65">
        <v>1.0629147096025835E-2</v>
      </c>
      <c r="AK273" s="65">
        <v>7.6344243020237219E-3</v>
      </c>
      <c r="AL273" s="65">
        <v>7.4231119548708799E-3</v>
      </c>
      <c r="AM273" s="65">
        <v>2.1169640559515496E-2</v>
      </c>
    </row>
    <row r="274" spans="1:39" x14ac:dyDescent="0.45">
      <c r="A274" s="2" t="s">
        <v>217</v>
      </c>
      <c r="B274" s="2" t="s">
        <v>82</v>
      </c>
      <c r="C274" s="2" t="s">
        <v>889</v>
      </c>
      <c r="D274" s="4">
        <v>1.0283042003255265</v>
      </c>
      <c r="E274" s="11">
        <v>4705.2659776498294</v>
      </c>
      <c r="F274" s="72">
        <v>0.40112305542814342</v>
      </c>
      <c r="G274" s="72">
        <v>0.43397499229990427</v>
      </c>
      <c r="H274" s="72">
        <v>0.44971477703139129</v>
      </c>
      <c r="I274" s="72">
        <v>0.48750602030405871</v>
      </c>
      <c r="J274" s="72">
        <v>0.49119662713562257</v>
      </c>
      <c r="K274" s="72">
        <v>0.47873603908253276</v>
      </c>
      <c r="L274" s="72">
        <v>0.53094946431307666</v>
      </c>
      <c r="M274" s="72">
        <v>0.5692104880316512</v>
      </c>
      <c r="N274" s="72">
        <v>0.69341946301759982</v>
      </c>
      <c r="O274" s="72">
        <v>0.67131811614288572</v>
      </c>
      <c r="P274" s="72">
        <v>0.54867591012396522</v>
      </c>
      <c r="Q274" s="72">
        <v>0.53730351196528636</v>
      </c>
      <c r="R274" s="72">
        <v>0.56986543700585546</v>
      </c>
      <c r="S274" s="72">
        <v>0.72194979243186375</v>
      </c>
      <c r="T274" s="72">
        <v>0.58350259522016978</v>
      </c>
      <c r="U274" s="72">
        <v>0.45523696640581807</v>
      </c>
      <c r="V274" s="72">
        <v>0.64188674406017487</v>
      </c>
      <c r="W274" s="8">
        <v>0.38201034278084656</v>
      </c>
      <c r="X274" s="8">
        <v>0.40815332254227515</v>
      </c>
      <c r="Y274" s="8">
        <v>0.41830409410137315</v>
      </c>
      <c r="Z274" s="8">
        <v>0.46262562179264488</v>
      </c>
      <c r="AA274" s="8">
        <v>0.47512246540893122</v>
      </c>
      <c r="AB274" s="8">
        <v>0.46639338768224187</v>
      </c>
      <c r="AC274" s="8">
        <v>0.52067638717423526</v>
      </c>
      <c r="AD274" s="8">
        <v>0.55614737167992401</v>
      </c>
      <c r="AE274" s="8">
        <v>0.68098125578726842</v>
      </c>
      <c r="AF274" s="8">
        <v>0.66974940932170823</v>
      </c>
      <c r="AG274" s="8">
        <v>0.55875029481308491</v>
      </c>
      <c r="AH274" s="8">
        <v>0.55892472793620696</v>
      </c>
      <c r="AI274" s="8">
        <v>0.58606927064621317</v>
      </c>
      <c r="AJ274" s="8">
        <v>0.77488223337202211</v>
      </c>
      <c r="AK274" s="8">
        <v>0.66019061075816454</v>
      </c>
      <c r="AL274" s="8">
        <v>0.56171789995510168</v>
      </c>
      <c r="AM274" s="8">
        <v>1.1999213042477579</v>
      </c>
    </row>
    <row r="275" spans="1:39" x14ac:dyDescent="0.45">
      <c r="A275" s="3" t="s">
        <v>219</v>
      </c>
      <c r="B275" s="3" t="s">
        <v>82</v>
      </c>
      <c r="C275" s="3" t="s">
        <v>890</v>
      </c>
      <c r="D275" s="66">
        <v>1.0069268434842311</v>
      </c>
      <c r="E275" s="69">
        <v>4607.4484740301959</v>
      </c>
      <c r="F275" s="71">
        <v>0.19650000000000001</v>
      </c>
      <c r="G275" s="71">
        <v>0.20551</v>
      </c>
      <c r="H275" s="71">
        <v>0.21096000000000001</v>
      </c>
      <c r="I275" s="71">
        <v>0.23205999999999999</v>
      </c>
      <c r="J275" s="71">
        <v>0.24046999999999999</v>
      </c>
      <c r="K275" s="71">
        <v>0.23496</v>
      </c>
      <c r="L275" s="71">
        <v>0.25933</v>
      </c>
      <c r="M275" s="71">
        <v>0.28090999999999999</v>
      </c>
      <c r="N275" s="71">
        <v>0.33953</v>
      </c>
      <c r="O275" s="71">
        <v>0.32941999999999999</v>
      </c>
      <c r="P275" s="71">
        <v>0.26740999999999998</v>
      </c>
      <c r="Q275" s="71">
        <v>0.25594</v>
      </c>
      <c r="R275" s="71">
        <v>0.25995000000000001</v>
      </c>
      <c r="S275" s="71">
        <v>0.32894000000000001</v>
      </c>
      <c r="T275" s="71">
        <v>0.26887</v>
      </c>
      <c r="U275" s="71">
        <v>0.20652999999999999</v>
      </c>
      <c r="V275" s="71">
        <v>0.27665000000000001</v>
      </c>
      <c r="W275" s="65">
        <v>0.18379999999999999</v>
      </c>
      <c r="X275" s="65">
        <v>0.19553999999999999</v>
      </c>
      <c r="Y275" s="65">
        <v>0.19824</v>
      </c>
      <c r="Z275" s="65">
        <v>0.21995000000000001</v>
      </c>
      <c r="AA275" s="65">
        <v>0.23569999999999999</v>
      </c>
      <c r="AB275" s="65">
        <v>0.23324</v>
      </c>
      <c r="AC275" s="65">
        <v>0.25935000000000002</v>
      </c>
      <c r="AD275" s="65">
        <v>0.27761000000000002</v>
      </c>
      <c r="AE275" s="65">
        <v>0.33790999999999999</v>
      </c>
      <c r="AF275" s="65">
        <v>0.3322</v>
      </c>
      <c r="AG275" s="65">
        <v>0.27638000000000001</v>
      </c>
      <c r="AH275" s="65">
        <v>0.26822000000000001</v>
      </c>
      <c r="AI275" s="65">
        <v>0.27006999999999998</v>
      </c>
      <c r="AJ275" s="65">
        <v>0.36053000000000002</v>
      </c>
      <c r="AK275" s="65">
        <v>0.30937999999999999</v>
      </c>
      <c r="AL275" s="65">
        <v>0.25785000000000002</v>
      </c>
      <c r="AM275" s="65">
        <v>0.52439000000000002</v>
      </c>
    </row>
    <row r="276" spans="1:39" x14ac:dyDescent="0.45">
      <c r="A276" s="3" t="s">
        <v>219</v>
      </c>
      <c r="B276" s="3" t="s">
        <v>82</v>
      </c>
      <c r="C276" s="3" t="s">
        <v>891</v>
      </c>
      <c r="D276" s="66">
        <v>1.0184234625262198</v>
      </c>
      <c r="E276" s="69">
        <v>4660.0541625211563</v>
      </c>
      <c r="F276" s="71">
        <v>0.15348999999999999</v>
      </c>
      <c r="G276" s="71">
        <v>0.16903000000000001</v>
      </c>
      <c r="H276" s="71">
        <v>0.17380999999999999</v>
      </c>
      <c r="I276" s="71">
        <v>0.1857</v>
      </c>
      <c r="J276" s="71">
        <v>0.18274000000000001</v>
      </c>
      <c r="K276" s="71">
        <v>0.1807</v>
      </c>
      <c r="L276" s="71">
        <v>0.20043</v>
      </c>
      <c r="M276" s="71">
        <v>0.21176</v>
      </c>
      <c r="N276" s="71">
        <v>0.26312999999999998</v>
      </c>
      <c r="O276" s="71">
        <v>0.25774000000000002</v>
      </c>
      <c r="P276" s="71">
        <v>0.20494999999999999</v>
      </c>
      <c r="Q276" s="71">
        <v>0.19228999999999999</v>
      </c>
      <c r="R276" s="71">
        <v>0.20669000000000001</v>
      </c>
      <c r="S276" s="71">
        <v>0.26407999999999998</v>
      </c>
      <c r="T276" s="71">
        <v>0.22509999999999999</v>
      </c>
      <c r="U276" s="71">
        <v>0.17604</v>
      </c>
      <c r="V276" s="71">
        <v>0.22882</v>
      </c>
      <c r="W276" s="65">
        <v>0.14754</v>
      </c>
      <c r="X276" s="65">
        <v>0.159</v>
      </c>
      <c r="Y276" s="65">
        <v>0.15967000000000001</v>
      </c>
      <c r="Z276" s="65">
        <v>0.17588999999999999</v>
      </c>
      <c r="AA276" s="65">
        <v>0.17806</v>
      </c>
      <c r="AB276" s="65">
        <v>0.17630999999999999</v>
      </c>
      <c r="AC276" s="65">
        <v>0.19581999999999999</v>
      </c>
      <c r="AD276" s="65">
        <v>0.20646999999999999</v>
      </c>
      <c r="AE276" s="65">
        <v>0.25817000000000001</v>
      </c>
      <c r="AF276" s="65">
        <v>0.25548999999999999</v>
      </c>
      <c r="AG276" s="65">
        <v>0.20630999999999999</v>
      </c>
      <c r="AH276" s="65">
        <v>0.19993</v>
      </c>
      <c r="AI276" s="65">
        <v>0.21229000000000001</v>
      </c>
      <c r="AJ276" s="65">
        <v>0.28533999999999998</v>
      </c>
      <c r="AK276" s="65">
        <v>0.25020999999999999</v>
      </c>
      <c r="AL276" s="65">
        <v>0.20987</v>
      </c>
      <c r="AM276" s="65">
        <v>0.40832000000000002</v>
      </c>
    </row>
    <row r="277" spans="1:39" x14ac:dyDescent="0.45">
      <c r="A277" s="3" t="s">
        <v>219</v>
      </c>
      <c r="B277" s="3" t="s">
        <v>82</v>
      </c>
      <c r="C277" s="3" t="s">
        <v>892</v>
      </c>
      <c r="D277" s="66">
        <v>1.1888013069777386</v>
      </c>
      <c r="E277" s="69">
        <v>5439.6610868041289</v>
      </c>
      <c r="F277" s="71">
        <v>8.3700000000000007E-3</v>
      </c>
      <c r="G277" s="71">
        <v>1.043E-2</v>
      </c>
      <c r="H277" s="71">
        <v>1.257E-2</v>
      </c>
      <c r="I277" s="71">
        <v>1.444E-2</v>
      </c>
      <c r="J277" s="71">
        <v>1.6930000000000001E-2</v>
      </c>
      <c r="K277" s="71">
        <v>1.2670000000000001E-2</v>
      </c>
      <c r="L277" s="71">
        <v>1.3520000000000001E-2</v>
      </c>
      <c r="M277" s="71">
        <v>1.388E-2</v>
      </c>
      <c r="N277" s="71">
        <v>1.618E-2</v>
      </c>
      <c r="O277" s="71">
        <v>1.555E-2</v>
      </c>
      <c r="P277" s="71">
        <v>1.5389999999999999E-2</v>
      </c>
      <c r="Q277" s="71">
        <v>1.9959999999999999E-2</v>
      </c>
      <c r="R277" s="71">
        <v>2.376E-2</v>
      </c>
      <c r="S277" s="71">
        <v>2.8969999999999999E-2</v>
      </c>
      <c r="T277" s="71">
        <v>1.9210000000000001E-2</v>
      </c>
      <c r="U277" s="71">
        <v>1.686E-2</v>
      </c>
      <c r="V277" s="71">
        <v>3.6749999999999998E-2</v>
      </c>
      <c r="W277" s="65">
        <v>8.43E-3</v>
      </c>
      <c r="X277" s="65">
        <v>9.0900000000000009E-3</v>
      </c>
      <c r="Y277" s="65">
        <v>1.09E-2</v>
      </c>
      <c r="Z277" s="65">
        <v>1.3599999999999999E-2</v>
      </c>
      <c r="AA277" s="65">
        <v>1.3559999999999999E-2</v>
      </c>
      <c r="AB277" s="65">
        <v>1.0120000000000001E-2</v>
      </c>
      <c r="AC277" s="65">
        <v>1.1560000000000001E-2</v>
      </c>
      <c r="AD277" s="65">
        <v>1.2540000000000001E-2</v>
      </c>
      <c r="AE277" s="65">
        <v>1.5339999999999999E-2</v>
      </c>
      <c r="AF277" s="65">
        <v>1.5180000000000001E-2</v>
      </c>
      <c r="AG277" s="65">
        <v>1.485E-2</v>
      </c>
      <c r="AH277" s="65">
        <v>1.9900000000000001E-2</v>
      </c>
      <c r="AI277" s="65">
        <v>2.2790000000000001E-2</v>
      </c>
      <c r="AJ277" s="65">
        <v>2.7310000000000001E-2</v>
      </c>
      <c r="AK277" s="65">
        <v>2.257E-2</v>
      </c>
      <c r="AL277" s="65">
        <v>2.2710000000000001E-2</v>
      </c>
      <c r="AM277" s="65">
        <v>6.9199999999999998E-2</v>
      </c>
    </row>
    <row r="278" spans="1:39" x14ac:dyDescent="0.45">
      <c r="A278" s="3" t="s">
        <v>219</v>
      </c>
      <c r="B278" s="3" t="s">
        <v>82</v>
      </c>
      <c r="C278" s="3" t="s">
        <v>893</v>
      </c>
      <c r="D278" s="66">
        <v>1.1552887955033024</v>
      </c>
      <c r="E278" s="69">
        <v>5286.3161135789433</v>
      </c>
      <c r="F278" s="71">
        <v>7.8218791946308725E-3</v>
      </c>
      <c r="G278" s="71">
        <v>9.3528187919463077E-3</v>
      </c>
      <c r="H278" s="71">
        <v>1.0302662192393737E-2</v>
      </c>
      <c r="I278" s="71">
        <v>1.1053445190156599E-2</v>
      </c>
      <c r="J278" s="71">
        <v>9.7729753914988816E-3</v>
      </c>
      <c r="K278" s="71">
        <v>8.9728187919463076E-3</v>
      </c>
      <c r="L278" s="71">
        <v>1.0873445190156599E-2</v>
      </c>
      <c r="M278" s="71">
        <v>1.2383601789709174E-2</v>
      </c>
      <c r="N278" s="71">
        <v>1.4423131991051455E-2</v>
      </c>
      <c r="O278" s="71">
        <v>1.2373758389261745E-2</v>
      </c>
      <c r="P278" s="71">
        <v>1.1993131991051455E-2</v>
      </c>
      <c r="Q278" s="71">
        <v>1.5275794183445192E-2</v>
      </c>
      <c r="R278" s="71">
        <v>1.7756577181208055E-2</v>
      </c>
      <c r="S278" s="71">
        <v>2.2684854586129753E-2</v>
      </c>
      <c r="T278" s="71">
        <v>1.4614697986577182E-2</v>
      </c>
      <c r="U278" s="71">
        <v>1.234407158836689E-2</v>
      </c>
      <c r="V278" s="71">
        <v>2.4560335570469796E-2</v>
      </c>
      <c r="W278" s="65">
        <v>8.2412851405622503E-3</v>
      </c>
      <c r="X278" s="65">
        <v>8.7616064257028115E-3</v>
      </c>
      <c r="Y278" s="65">
        <v>9.5312048192771094E-3</v>
      </c>
      <c r="Z278" s="65">
        <v>1.1041847389558233E-2</v>
      </c>
      <c r="AA278" s="65">
        <v>8.5216867469879512E-3</v>
      </c>
      <c r="AB278" s="65">
        <v>8.0410441767068269E-3</v>
      </c>
      <c r="AC278" s="65">
        <v>9.9313654618473895E-3</v>
      </c>
      <c r="AD278" s="65">
        <v>1.149128514056225E-2</v>
      </c>
      <c r="AE278" s="65">
        <v>1.3041847389558233E-2</v>
      </c>
      <c r="AF278" s="65">
        <v>1.1961526104417671E-2</v>
      </c>
      <c r="AG278" s="65">
        <v>1.1822088353413656E-2</v>
      </c>
      <c r="AH278" s="65">
        <v>1.5452168674698796E-2</v>
      </c>
      <c r="AI278" s="65">
        <v>1.7972650602409636E-2</v>
      </c>
      <c r="AJ278" s="65">
        <v>2.1813132530120485E-2</v>
      </c>
      <c r="AK278" s="65">
        <v>1.62325702811245E-2</v>
      </c>
      <c r="AL278" s="65">
        <v>1.6533212851405622E-2</v>
      </c>
      <c r="AM278" s="65">
        <v>4.7429477911646582E-2</v>
      </c>
    </row>
    <row r="279" spans="1:39" x14ac:dyDescent="0.45">
      <c r="A279" s="3" t="s">
        <v>219</v>
      </c>
      <c r="B279" s="3" t="s">
        <v>82</v>
      </c>
      <c r="C279" s="3" t="s">
        <v>894</v>
      </c>
      <c r="D279" s="66">
        <v>1.087091895303816</v>
      </c>
      <c r="E279" s="69">
        <v>4974.2639463425912</v>
      </c>
      <c r="F279" s="71">
        <v>3.4941176233512568E-2</v>
      </c>
      <c r="G279" s="71">
        <v>3.9652173507958001E-2</v>
      </c>
      <c r="H279" s="71">
        <v>4.2072114838997594E-2</v>
      </c>
      <c r="I279" s="71">
        <v>4.4252575113902064E-2</v>
      </c>
      <c r="J279" s="71">
        <v>4.1283651744123614E-2</v>
      </c>
      <c r="K279" s="71">
        <v>4.1433220290586478E-2</v>
      </c>
      <c r="L279" s="71">
        <v>4.6796019122920064E-2</v>
      </c>
      <c r="M279" s="71">
        <v>5.0276886241942036E-2</v>
      </c>
      <c r="N279" s="71">
        <v>6.0156331026548424E-2</v>
      </c>
      <c r="O279" s="71">
        <v>5.6234357753623974E-2</v>
      </c>
      <c r="P279" s="71">
        <v>4.8932778132913753E-2</v>
      </c>
      <c r="Q279" s="71">
        <v>5.3837717781841092E-2</v>
      </c>
      <c r="R279" s="71">
        <v>6.1708859824647397E-2</v>
      </c>
      <c r="S279" s="71">
        <v>7.7274937845733971E-2</v>
      </c>
      <c r="T279" s="71">
        <v>5.5707897233592721E-2</v>
      </c>
      <c r="U279" s="71">
        <v>4.3462894817451234E-2</v>
      </c>
      <c r="V279" s="71">
        <v>7.510640848970504E-2</v>
      </c>
      <c r="W279" s="65">
        <v>3.3999057640284297E-2</v>
      </c>
      <c r="X279" s="65">
        <v>3.5761716116572369E-2</v>
      </c>
      <c r="Y279" s="65">
        <v>3.9962889282095959E-2</v>
      </c>
      <c r="Z279" s="65">
        <v>4.2143774403086698E-2</v>
      </c>
      <c r="AA279" s="65">
        <v>3.9280778661943246E-2</v>
      </c>
      <c r="AB279" s="65">
        <v>3.8682343505535059E-2</v>
      </c>
      <c r="AC279" s="65">
        <v>4.401502171238781E-2</v>
      </c>
      <c r="AD279" s="65">
        <v>4.8036086539361679E-2</v>
      </c>
      <c r="AE279" s="65">
        <v>5.651940839771017E-2</v>
      </c>
      <c r="AF279" s="65">
        <v>5.4917883217290728E-2</v>
      </c>
      <c r="AG279" s="65">
        <v>4.9388206459671222E-2</v>
      </c>
      <c r="AH279" s="65">
        <v>5.5422559261508186E-2</v>
      </c>
      <c r="AI279" s="65">
        <v>6.2946620043803511E-2</v>
      </c>
      <c r="AJ279" s="65">
        <v>7.9889100841901609E-2</v>
      </c>
      <c r="AK279" s="65">
        <v>6.1798040477040038E-2</v>
      </c>
      <c r="AL279" s="65">
        <v>5.4754687103696013E-2</v>
      </c>
      <c r="AM279" s="65">
        <v>0.15058182633611139</v>
      </c>
    </row>
    <row r="280" spans="1:39" x14ac:dyDescent="0.45">
      <c r="A280" s="2" t="s">
        <v>217</v>
      </c>
      <c r="B280" s="2" t="s">
        <v>83</v>
      </c>
      <c r="C280" s="2" t="s">
        <v>895</v>
      </c>
      <c r="D280" s="4">
        <v>1.0137223527042061</v>
      </c>
      <c r="E280" s="11">
        <v>4638.5430453870295</v>
      </c>
      <c r="F280" s="72">
        <v>0.60151126245847175</v>
      </c>
      <c r="G280" s="72">
        <v>0.65345132890365454</v>
      </c>
      <c r="H280" s="72">
        <v>0.65630149501661128</v>
      </c>
      <c r="I280" s="72">
        <v>0.70101212624584719</v>
      </c>
      <c r="J280" s="72">
        <v>0.73422146179402004</v>
      </c>
      <c r="K280" s="72">
        <v>0.73869126245847172</v>
      </c>
      <c r="L280" s="72">
        <v>0.80661182724252489</v>
      </c>
      <c r="M280" s="72">
        <v>0.87197179401993363</v>
      </c>
      <c r="N280" s="72">
        <v>1.0634229235880399</v>
      </c>
      <c r="O280" s="72">
        <v>1.0418227076411961</v>
      </c>
      <c r="P280" s="72">
        <v>0.84833262458471759</v>
      </c>
      <c r="Q280" s="72">
        <v>0.80813322259136211</v>
      </c>
      <c r="R280" s="72">
        <v>0.83437420265780737</v>
      </c>
      <c r="S280" s="72">
        <v>1.0631753986710963</v>
      </c>
      <c r="T280" s="72">
        <v>0.86634418604651164</v>
      </c>
      <c r="U280" s="72">
        <v>0.65986353820598009</v>
      </c>
      <c r="V280" s="72">
        <v>0.86785863787375406</v>
      </c>
      <c r="W280" s="8">
        <v>0.57622626639463714</v>
      </c>
      <c r="X280" s="8">
        <v>0.62427633925969106</v>
      </c>
      <c r="Y280" s="8">
        <v>0.62405692218012243</v>
      </c>
      <c r="Z280" s="8">
        <v>0.65634728650539209</v>
      </c>
      <c r="AA280" s="8">
        <v>0.6896168493150685</v>
      </c>
      <c r="AB280" s="8">
        <v>0.67527597493442137</v>
      </c>
      <c r="AC280" s="8">
        <v>0.76637626639463707</v>
      </c>
      <c r="AD280" s="8">
        <v>0.8461082337510929</v>
      </c>
      <c r="AE280" s="8">
        <v>1.0377390352666862</v>
      </c>
      <c r="AF280" s="8">
        <v>1.0386304197027107</v>
      </c>
      <c r="AG280" s="8">
        <v>0.8617499825123871</v>
      </c>
      <c r="AH280" s="8">
        <v>0.83041420868551441</v>
      </c>
      <c r="AI280" s="8">
        <v>0.86458668609734768</v>
      </c>
      <c r="AJ280" s="8">
        <v>1.1394741911979016</v>
      </c>
      <c r="AK280" s="8">
        <v>0.97739164092101438</v>
      </c>
      <c r="AL280" s="8">
        <v>0.8269612765957447</v>
      </c>
      <c r="AM280" s="8">
        <v>1.6361284202856308</v>
      </c>
    </row>
    <row r="281" spans="1:39" x14ac:dyDescent="0.45">
      <c r="A281" s="3" t="s">
        <v>219</v>
      </c>
      <c r="B281" s="3" t="s">
        <v>83</v>
      </c>
      <c r="C281" s="3" t="s">
        <v>896</v>
      </c>
      <c r="D281" s="66">
        <v>0.97077407259624315</v>
      </c>
      <c r="E281" s="69">
        <v>4442.0223260059356</v>
      </c>
      <c r="F281" s="71">
        <v>0.30855126245847175</v>
      </c>
      <c r="G281" s="71">
        <v>0.32864132890365449</v>
      </c>
      <c r="H281" s="71">
        <v>0.32755149501661129</v>
      </c>
      <c r="I281" s="71">
        <v>0.3420621262458472</v>
      </c>
      <c r="J281" s="71">
        <v>0.35421146179401991</v>
      </c>
      <c r="K281" s="71">
        <v>0.36595126245847176</v>
      </c>
      <c r="L281" s="71">
        <v>0.40394182724252486</v>
      </c>
      <c r="M281" s="71">
        <v>0.4415417940199336</v>
      </c>
      <c r="N281" s="71">
        <v>0.5440329235880399</v>
      </c>
      <c r="O281" s="71">
        <v>0.53637270764119604</v>
      </c>
      <c r="P281" s="71">
        <v>0.43225262458471764</v>
      </c>
      <c r="Q281" s="71">
        <v>0.38534322259136211</v>
      </c>
      <c r="R281" s="71">
        <v>0.37394420265780731</v>
      </c>
      <c r="S281" s="71">
        <v>0.47176539867109635</v>
      </c>
      <c r="T281" s="71">
        <v>0.38542418604651163</v>
      </c>
      <c r="U281" s="71">
        <v>0.28907353820598009</v>
      </c>
      <c r="V281" s="71">
        <v>0.34927863787375413</v>
      </c>
      <c r="W281" s="65">
        <v>0.29603626639463715</v>
      </c>
      <c r="X281" s="65">
        <v>0.31587633925969105</v>
      </c>
      <c r="Y281" s="65">
        <v>0.31227692218012243</v>
      </c>
      <c r="Z281" s="65">
        <v>0.32444728650539201</v>
      </c>
      <c r="AA281" s="65">
        <v>0.34900684931506848</v>
      </c>
      <c r="AB281" s="65">
        <v>0.35380597493442145</v>
      </c>
      <c r="AC281" s="65">
        <v>0.40118626639463711</v>
      </c>
      <c r="AD281" s="65">
        <v>0.44141823375109301</v>
      </c>
      <c r="AE281" s="65">
        <v>0.54077903526668614</v>
      </c>
      <c r="AF281" s="65">
        <v>0.54327041970271062</v>
      </c>
      <c r="AG281" s="65">
        <v>0.43646998251238706</v>
      </c>
      <c r="AH281" s="65">
        <v>0.39340420868551446</v>
      </c>
      <c r="AI281" s="65">
        <v>0.3906966860973477</v>
      </c>
      <c r="AJ281" s="65">
        <v>0.51256419119790142</v>
      </c>
      <c r="AK281" s="65">
        <v>0.43827164092101428</v>
      </c>
      <c r="AL281" s="65">
        <v>0.36230127659574474</v>
      </c>
      <c r="AM281" s="65">
        <v>0.64496842028563095</v>
      </c>
    </row>
    <row r="282" spans="1:39" x14ac:dyDescent="0.45">
      <c r="A282" s="3" t="s">
        <v>219</v>
      </c>
      <c r="B282" s="3" t="s">
        <v>83</v>
      </c>
      <c r="C282" s="3" t="s">
        <v>897</v>
      </c>
      <c r="D282" s="66">
        <v>1.0379809745830793</v>
      </c>
      <c r="E282" s="69">
        <v>4749.5445060007269</v>
      </c>
      <c r="F282" s="71">
        <v>2.9780000000000001E-2</v>
      </c>
      <c r="G282" s="71">
        <v>3.2399999999999998E-2</v>
      </c>
      <c r="H282" s="71">
        <v>3.279E-2</v>
      </c>
      <c r="I282" s="71">
        <v>3.4270000000000002E-2</v>
      </c>
      <c r="J282" s="71">
        <v>3.3450000000000001E-2</v>
      </c>
      <c r="K282" s="71">
        <v>3.508E-2</v>
      </c>
      <c r="L282" s="71">
        <v>3.9719999999999998E-2</v>
      </c>
      <c r="M282" s="71">
        <v>4.267E-2</v>
      </c>
      <c r="N282" s="71">
        <v>4.8899999999999999E-2</v>
      </c>
      <c r="O282" s="71">
        <v>4.897E-2</v>
      </c>
      <c r="P282" s="71">
        <v>4.1570000000000003E-2</v>
      </c>
      <c r="Q282" s="71">
        <v>4.2900000000000001E-2</v>
      </c>
      <c r="R282" s="71">
        <v>4.845E-2</v>
      </c>
      <c r="S282" s="71">
        <v>6.046E-2</v>
      </c>
      <c r="T282" s="71">
        <v>4.7730000000000002E-2</v>
      </c>
      <c r="U282" s="71">
        <v>3.3869999999999997E-2</v>
      </c>
      <c r="V282" s="71">
        <v>4.6769999999999999E-2</v>
      </c>
      <c r="W282" s="65">
        <v>2.8979999999999999E-2</v>
      </c>
      <c r="X282" s="65">
        <v>2.971E-2</v>
      </c>
      <c r="Y282" s="65">
        <v>3.0120000000000001E-2</v>
      </c>
      <c r="Z282" s="65">
        <v>3.1850000000000003E-2</v>
      </c>
      <c r="AA282" s="65">
        <v>3.4970000000000001E-2</v>
      </c>
      <c r="AB282" s="65">
        <v>3.2509999999999997E-2</v>
      </c>
      <c r="AC282" s="65">
        <v>3.9079999999999997E-2</v>
      </c>
      <c r="AD282" s="65">
        <v>4.1640000000000003E-2</v>
      </c>
      <c r="AE282" s="65">
        <v>4.8840000000000001E-2</v>
      </c>
      <c r="AF282" s="65">
        <v>4.9230000000000003E-2</v>
      </c>
      <c r="AG282" s="65">
        <v>4.3740000000000001E-2</v>
      </c>
      <c r="AH282" s="65">
        <v>4.6620000000000002E-2</v>
      </c>
      <c r="AI282" s="65">
        <v>5.1889999999999999E-2</v>
      </c>
      <c r="AJ282" s="65">
        <v>6.4350000000000004E-2</v>
      </c>
      <c r="AK282" s="65">
        <v>5.1479999999999998E-2</v>
      </c>
      <c r="AL282" s="65">
        <v>4.1230000000000003E-2</v>
      </c>
      <c r="AM282" s="65">
        <v>8.5800000000000001E-2</v>
      </c>
    </row>
    <row r="283" spans="1:39" x14ac:dyDescent="0.45">
      <c r="A283" s="3" t="s">
        <v>219</v>
      </c>
      <c r="B283" s="3" t="s">
        <v>83</v>
      </c>
      <c r="C283" s="3" t="s">
        <v>898</v>
      </c>
      <c r="D283" s="66">
        <v>1.1079467946928736</v>
      </c>
      <c r="E283" s="69">
        <v>5069.6908137341461</v>
      </c>
      <c r="F283" s="71">
        <v>4.197E-2</v>
      </c>
      <c r="G283" s="71">
        <v>4.8439999999999997E-2</v>
      </c>
      <c r="H283" s="71">
        <v>4.8849999999999998E-2</v>
      </c>
      <c r="I283" s="71">
        <v>5.8749999999999997E-2</v>
      </c>
      <c r="J283" s="71">
        <v>6.6390000000000005E-2</v>
      </c>
      <c r="K283" s="71">
        <v>6.3049999999999995E-2</v>
      </c>
      <c r="L283" s="71">
        <v>6.4320000000000002E-2</v>
      </c>
      <c r="M283" s="71">
        <v>6.7349999999999993E-2</v>
      </c>
      <c r="N283" s="71">
        <v>8.3830000000000002E-2</v>
      </c>
      <c r="O283" s="71">
        <v>8.727E-2</v>
      </c>
      <c r="P283" s="71">
        <v>7.145E-2</v>
      </c>
      <c r="Q283" s="71">
        <v>6.8949999999999997E-2</v>
      </c>
      <c r="R283" s="71">
        <v>7.5759999999999994E-2</v>
      </c>
      <c r="S283" s="71">
        <v>0.10471999999999999</v>
      </c>
      <c r="T283" s="71">
        <v>9.4289999999999999E-2</v>
      </c>
      <c r="U283" s="71">
        <v>7.4980000000000005E-2</v>
      </c>
      <c r="V283" s="71">
        <v>9.9659999999999999E-2</v>
      </c>
      <c r="W283" s="65">
        <v>4.0509999999999997E-2</v>
      </c>
      <c r="X283" s="65">
        <v>4.5859999999999998E-2</v>
      </c>
      <c r="Y283" s="65">
        <v>4.7780000000000003E-2</v>
      </c>
      <c r="Z283" s="65">
        <v>5.2220000000000003E-2</v>
      </c>
      <c r="AA283" s="65">
        <v>5.4280000000000002E-2</v>
      </c>
      <c r="AB283" s="65">
        <v>5.0639999999999998E-2</v>
      </c>
      <c r="AC283" s="65">
        <v>5.3499999999999999E-2</v>
      </c>
      <c r="AD283" s="65">
        <v>6.1920000000000003E-2</v>
      </c>
      <c r="AE283" s="65">
        <v>7.8E-2</v>
      </c>
      <c r="AF283" s="65">
        <v>8.3110000000000003E-2</v>
      </c>
      <c r="AG283" s="65">
        <v>7.1260000000000004E-2</v>
      </c>
      <c r="AH283" s="65">
        <v>7.2770000000000001E-2</v>
      </c>
      <c r="AI283" s="65">
        <v>7.6630000000000004E-2</v>
      </c>
      <c r="AJ283" s="65">
        <v>0.11149000000000001</v>
      </c>
      <c r="AK283" s="65">
        <v>0.11029</v>
      </c>
      <c r="AL283" s="65">
        <v>9.529E-2</v>
      </c>
      <c r="AM283" s="65">
        <v>0.19489000000000001</v>
      </c>
    </row>
    <row r="284" spans="1:39" x14ac:dyDescent="0.45">
      <c r="A284" s="3" t="s">
        <v>219</v>
      </c>
      <c r="B284" s="3" t="s">
        <v>83</v>
      </c>
      <c r="C284" s="3" t="s">
        <v>899</v>
      </c>
      <c r="D284" s="66">
        <v>0.98025979463800772</v>
      </c>
      <c r="E284" s="69">
        <v>4485.4266466169265</v>
      </c>
      <c r="F284" s="71">
        <v>4.9689999999999998E-2</v>
      </c>
      <c r="G284" s="71">
        <v>5.466E-2</v>
      </c>
      <c r="H284" s="71">
        <v>5.28E-2</v>
      </c>
      <c r="I284" s="71">
        <v>5.987E-2</v>
      </c>
      <c r="J284" s="71">
        <v>7.0569999999999994E-2</v>
      </c>
      <c r="K284" s="71">
        <v>6.2080000000000003E-2</v>
      </c>
      <c r="L284" s="71">
        <v>6.5780000000000005E-2</v>
      </c>
      <c r="M284" s="71">
        <v>7.1510000000000004E-2</v>
      </c>
      <c r="N284" s="71">
        <v>8.3449999999999996E-2</v>
      </c>
      <c r="O284" s="71">
        <v>8.0430000000000001E-2</v>
      </c>
      <c r="P284" s="71">
        <v>6.7140000000000005E-2</v>
      </c>
      <c r="Q284" s="71">
        <v>6.3020000000000007E-2</v>
      </c>
      <c r="R284" s="71">
        <v>6.232E-2</v>
      </c>
      <c r="S284" s="71">
        <v>7.8589999999999993E-2</v>
      </c>
      <c r="T284" s="71">
        <v>6.4740000000000006E-2</v>
      </c>
      <c r="U284" s="71">
        <v>4.7809999999999998E-2</v>
      </c>
      <c r="V284" s="71">
        <v>6.1330000000000003E-2</v>
      </c>
      <c r="W284" s="65">
        <v>4.6629999999999998E-2</v>
      </c>
      <c r="X284" s="65">
        <v>5.1749999999999997E-2</v>
      </c>
      <c r="Y284" s="65">
        <v>5.076E-2</v>
      </c>
      <c r="Z284" s="65">
        <v>5.3260000000000002E-2</v>
      </c>
      <c r="AA284" s="65">
        <v>5.9889999999999999E-2</v>
      </c>
      <c r="AB284" s="65">
        <v>5.4019999999999999E-2</v>
      </c>
      <c r="AC284" s="65">
        <v>5.8459999999999998E-2</v>
      </c>
      <c r="AD284" s="65">
        <v>6.5600000000000006E-2</v>
      </c>
      <c r="AE284" s="65">
        <v>7.7909999999999993E-2</v>
      </c>
      <c r="AF284" s="65">
        <v>7.5300000000000006E-2</v>
      </c>
      <c r="AG284" s="65">
        <v>6.4250000000000002E-2</v>
      </c>
      <c r="AH284" s="65">
        <v>6.2909999999999994E-2</v>
      </c>
      <c r="AI284" s="65">
        <v>6.3350000000000004E-2</v>
      </c>
      <c r="AJ284" s="65">
        <v>8.4269999999999998E-2</v>
      </c>
      <c r="AK284" s="65">
        <v>7.0110000000000006E-2</v>
      </c>
      <c r="AL284" s="65">
        <v>5.704E-2</v>
      </c>
      <c r="AM284" s="65">
        <v>0.11521000000000001</v>
      </c>
    </row>
    <row r="285" spans="1:39" x14ac:dyDescent="0.45">
      <c r="A285" s="3" t="s">
        <v>219</v>
      </c>
      <c r="B285" s="3" t="s">
        <v>83</v>
      </c>
      <c r="C285" s="3" t="s">
        <v>900</v>
      </c>
      <c r="D285" s="66">
        <v>1.109921265436312</v>
      </c>
      <c r="E285" s="69">
        <v>5078.7255040621876</v>
      </c>
      <c r="F285" s="71">
        <v>4.3659999999999997E-2</v>
      </c>
      <c r="G285" s="71">
        <v>5.0720000000000001E-2</v>
      </c>
      <c r="H285" s="71">
        <v>5.2440000000000001E-2</v>
      </c>
      <c r="I285" s="71">
        <v>5.7709999999999997E-2</v>
      </c>
      <c r="J285" s="71">
        <v>5.7799999999999997E-2</v>
      </c>
      <c r="K285" s="71">
        <v>5.7480000000000003E-2</v>
      </c>
      <c r="L285" s="71">
        <v>6.3009999999999997E-2</v>
      </c>
      <c r="M285" s="71">
        <v>6.7530000000000007E-2</v>
      </c>
      <c r="N285" s="71">
        <v>8.1909999999999997E-2</v>
      </c>
      <c r="O285" s="71">
        <v>7.8630000000000005E-2</v>
      </c>
      <c r="P285" s="71">
        <v>6.7229999999999998E-2</v>
      </c>
      <c r="Q285" s="71">
        <v>7.5380000000000003E-2</v>
      </c>
      <c r="R285" s="71">
        <v>8.4870000000000001E-2</v>
      </c>
      <c r="S285" s="71">
        <v>0.109</v>
      </c>
      <c r="T285" s="71">
        <v>8.7770000000000001E-2</v>
      </c>
      <c r="U285" s="71">
        <v>6.701E-2</v>
      </c>
      <c r="V285" s="71">
        <v>0.10532</v>
      </c>
      <c r="W285" s="65">
        <v>4.1619999999999997E-2</v>
      </c>
      <c r="X285" s="65">
        <v>4.8660000000000002E-2</v>
      </c>
      <c r="Y285" s="65">
        <v>4.9919999999999999E-2</v>
      </c>
      <c r="Z285" s="65">
        <v>5.3069999999999999E-2</v>
      </c>
      <c r="AA285" s="65">
        <v>5.0709999999999998E-2</v>
      </c>
      <c r="AB285" s="65">
        <v>4.7849999999999997E-2</v>
      </c>
      <c r="AC285" s="65">
        <v>5.6090000000000001E-2</v>
      </c>
      <c r="AD285" s="65">
        <v>6.2440000000000002E-2</v>
      </c>
      <c r="AE285" s="65">
        <v>7.8229999999999994E-2</v>
      </c>
      <c r="AF285" s="65">
        <v>7.9869999999999997E-2</v>
      </c>
      <c r="AG285" s="65">
        <v>7.0349999999999996E-2</v>
      </c>
      <c r="AH285" s="65">
        <v>7.7660000000000007E-2</v>
      </c>
      <c r="AI285" s="65">
        <v>8.7279999999999996E-2</v>
      </c>
      <c r="AJ285" s="65">
        <v>0.11497</v>
      </c>
      <c r="AK285" s="65">
        <v>9.7790000000000002E-2</v>
      </c>
      <c r="AL285" s="65">
        <v>8.7309999999999999E-2</v>
      </c>
      <c r="AM285" s="65">
        <v>0.20357</v>
      </c>
    </row>
    <row r="286" spans="1:39" x14ac:dyDescent="0.45">
      <c r="A286" s="3" t="s">
        <v>219</v>
      </c>
      <c r="B286" s="3" t="s">
        <v>83</v>
      </c>
      <c r="C286" s="3" t="s">
        <v>901</v>
      </c>
      <c r="D286" s="66">
        <v>1.016506188024384</v>
      </c>
      <c r="E286" s="69">
        <v>4651.2811880643285</v>
      </c>
      <c r="F286" s="71">
        <v>0.11262</v>
      </c>
      <c r="G286" s="71">
        <v>0.12019000000000001</v>
      </c>
      <c r="H286" s="71">
        <v>0.12259</v>
      </c>
      <c r="I286" s="71">
        <v>0.12898999999999999</v>
      </c>
      <c r="J286" s="71">
        <v>0.13403000000000001</v>
      </c>
      <c r="K286" s="71">
        <v>0.13658999999999999</v>
      </c>
      <c r="L286" s="71">
        <v>0.14981</v>
      </c>
      <c r="M286" s="71">
        <v>0.15840000000000001</v>
      </c>
      <c r="N286" s="71">
        <v>0.19344</v>
      </c>
      <c r="O286" s="71">
        <v>0.18476000000000001</v>
      </c>
      <c r="P286" s="71">
        <v>0.14660999999999999</v>
      </c>
      <c r="Q286" s="71">
        <v>0.14534</v>
      </c>
      <c r="R286" s="71">
        <v>0.15703</v>
      </c>
      <c r="S286" s="71">
        <v>0.19816</v>
      </c>
      <c r="T286" s="71">
        <v>0.1573</v>
      </c>
      <c r="U286" s="71">
        <v>0.12436999999999999</v>
      </c>
      <c r="V286" s="71">
        <v>0.15939999999999999</v>
      </c>
      <c r="W286" s="65">
        <v>0.10723000000000001</v>
      </c>
      <c r="X286" s="65">
        <v>0.11562</v>
      </c>
      <c r="Y286" s="65">
        <v>0.11508</v>
      </c>
      <c r="Z286" s="65">
        <v>0.12296</v>
      </c>
      <c r="AA286" s="65">
        <v>0.12371</v>
      </c>
      <c r="AB286" s="65">
        <v>0.12116</v>
      </c>
      <c r="AC286" s="65">
        <v>0.13952000000000001</v>
      </c>
      <c r="AD286" s="65">
        <v>0.15211</v>
      </c>
      <c r="AE286" s="65">
        <v>0.18779999999999999</v>
      </c>
      <c r="AF286" s="65">
        <v>0.18376999999999999</v>
      </c>
      <c r="AG286" s="65">
        <v>0.15351000000000001</v>
      </c>
      <c r="AH286" s="65">
        <v>0.14957000000000001</v>
      </c>
      <c r="AI286" s="65">
        <v>0.16284000000000001</v>
      </c>
      <c r="AJ286" s="65">
        <v>0.21231</v>
      </c>
      <c r="AK286" s="65">
        <v>0.17643</v>
      </c>
      <c r="AL286" s="65">
        <v>0.15279000000000001</v>
      </c>
      <c r="AM286" s="65">
        <v>0.29725000000000001</v>
      </c>
    </row>
    <row r="287" spans="1:39" x14ac:dyDescent="0.45">
      <c r="A287" s="3" t="s">
        <v>219</v>
      </c>
      <c r="B287" s="3" t="s">
        <v>83</v>
      </c>
      <c r="C287" s="3" t="s">
        <v>902</v>
      </c>
      <c r="D287" s="66">
        <v>1.1623215818496266</v>
      </c>
      <c r="E287" s="69">
        <v>5318.4964064465248</v>
      </c>
      <c r="F287" s="71">
        <v>1.524E-2</v>
      </c>
      <c r="G287" s="71">
        <v>1.84E-2</v>
      </c>
      <c r="H287" s="71">
        <v>1.9279999999999999E-2</v>
      </c>
      <c r="I287" s="71">
        <v>1.9359999999999999E-2</v>
      </c>
      <c r="J287" s="71">
        <v>1.7770000000000001E-2</v>
      </c>
      <c r="K287" s="71">
        <v>1.8460000000000001E-2</v>
      </c>
      <c r="L287" s="71">
        <v>2.0029999999999999E-2</v>
      </c>
      <c r="M287" s="71">
        <v>2.2970000000000001E-2</v>
      </c>
      <c r="N287" s="71">
        <v>2.7859999999999999E-2</v>
      </c>
      <c r="O287" s="71">
        <v>2.5389999999999999E-2</v>
      </c>
      <c r="P287" s="71">
        <v>2.2079999999999999E-2</v>
      </c>
      <c r="Q287" s="71">
        <v>2.7199999999999998E-2</v>
      </c>
      <c r="R287" s="71">
        <v>3.2000000000000001E-2</v>
      </c>
      <c r="S287" s="71">
        <v>4.0480000000000002E-2</v>
      </c>
      <c r="T287" s="71">
        <v>2.9090000000000001E-2</v>
      </c>
      <c r="U287" s="71">
        <v>2.2749999999999999E-2</v>
      </c>
      <c r="V287" s="71">
        <v>4.6100000000000002E-2</v>
      </c>
      <c r="W287" s="65">
        <v>1.5219999999999999E-2</v>
      </c>
      <c r="X287" s="65">
        <v>1.6799999999999999E-2</v>
      </c>
      <c r="Y287" s="65">
        <v>1.8120000000000001E-2</v>
      </c>
      <c r="Z287" s="65">
        <v>1.8540000000000001E-2</v>
      </c>
      <c r="AA287" s="65">
        <v>1.7049999999999999E-2</v>
      </c>
      <c r="AB287" s="65">
        <v>1.529E-2</v>
      </c>
      <c r="AC287" s="65">
        <v>1.8540000000000001E-2</v>
      </c>
      <c r="AD287" s="65">
        <v>2.0979999999999999E-2</v>
      </c>
      <c r="AE287" s="65">
        <v>2.6179999999999998E-2</v>
      </c>
      <c r="AF287" s="65">
        <v>2.4080000000000001E-2</v>
      </c>
      <c r="AG287" s="65">
        <v>2.2169999999999999E-2</v>
      </c>
      <c r="AH287" s="65">
        <v>2.7480000000000001E-2</v>
      </c>
      <c r="AI287" s="65">
        <v>3.1899999999999998E-2</v>
      </c>
      <c r="AJ287" s="65">
        <v>3.952E-2</v>
      </c>
      <c r="AK287" s="65">
        <v>3.3020000000000001E-2</v>
      </c>
      <c r="AL287" s="65">
        <v>3.1E-2</v>
      </c>
      <c r="AM287" s="65">
        <v>9.4439999999999996E-2</v>
      </c>
    </row>
    <row r="288" spans="1:39" x14ac:dyDescent="0.45">
      <c r="A288" s="2" t="s">
        <v>217</v>
      </c>
      <c r="B288" s="2" t="s">
        <v>84</v>
      </c>
      <c r="C288" s="2" t="s">
        <v>903</v>
      </c>
      <c r="D288" s="4">
        <v>1.0850932309723822</v>
      </c>
      <c r="E288" s="11">
        <v>4965.1185521329198</v>
      </c>
      <c r="F288" s="72">
        <v>0.26142095744680849</v>
      </c>
      <c r="G288" s="72">
        <v>0.28894159574468087</v>
      </c>
      <c r="H288" s="72">
        <v>0.30288170212765958</v>
      </c>
      <c r="I288" s="72">
        <v>0.32938132978723406</v>
      </c>
      <c r="J288" s="72">
        <v>0.31721071808510637</v>
      </c>
      <c r="K288" s="72">
        <v>0.30276098404255319</v>
      </c>
      <c r="L288" s="72">
        <v>0.34217148936170211</v>
      </c>
      <c r="M288" s="72">
        <v>0.38200188829787235</v>
      </c>
      <c r="N288" s="72">
        <v>0.47674218085106385</v>
      </c>
      <c r="O288" s="72">
        <v>0.46329212765957445</v>
      </c>
      <c r="P288" s="72">
        <v>0.38483183510638302</v>
      </c>
      <c r="Q288" s="72">
        <v>0.39760276595744681</v>
      </c>
      <c r="R288" s="72">
        <v>0.45003388297872343</v>
      </c>
      <c r="S288" s="72">
        <v>0.59927561170212762</v>
      </c>
      <c r="T288" s="72">
        <v>0.45325297872340425</v>
      </c>
      <c r="U288" s="72">
        <v>0.3642924734042553</v>
      </c>
      <c r="V288" s="72">
        <v>0.50940547872340425</v>
      </c>
      <c r="W288" s="8">
        <v>0.24341455203265366</v>
      </c>
      <c r="X288" s="8">
        <v>0.27816629947180699</v>
      </c>
      <c r="Y288" s="8">
        <v>0.28883484367050888</v>
      </c>
      <c r="Z288" s="8">
        <v>0.31686501536265771</v>
      </c>
      <c r="AA288" s="8">
        <v>0.2935638288422045</v>
      </c>
      <c r="AB288" s="8">
        <v>0.27568403582797424</v>
      </c>
      <c r="AC288" s="8">
        <v>0.33490517411819587</v>
      </c>
      <c r="AD288" s="8">
        <v>0.37383798574411814</v>
      </c>
      <c r="AE288" s="8">
        <v>0.46270867602892424</v>
      </c>
      <c r="AF288" s="8">
        <v>0.4689197331832714</v>
      </c>
      <c r="AG288" s="8">
        <v>0.40685895711814679</v>
      </c>
      <c r="AH288" s="8">
        <v>0.42274423585746057</v>
      </c>
      <c r="AI288" s="8">
        <v>0.47670578221503296</v>
      </c>
      <c r="AJ288" s="8">
        <v>0.64890436655944994</v>
      </c>
      <c r="AK288" s="8">
        <v>0.53835763553504901</v>
      </c>
      <c r="AL288" s="8">
        <v>0.48911964522262535</v>
      </c>
      <c r="AM288" s="8">
        <v>1.0168792332099199</v>
      </c>
    </row>
    <row r="289" spans="1:39" x14ac:dyDescent="0.45">
      <c r="A289" s="3" t="s">
        <v>219</v>
      </c>
      <c r="B289" s="3" t="s">
        <v>84</v>
      </c>
      <c r="C289" s="3" t="s">
        <v>904</v>
      </c>
      <c r="D289" s="66">
        <v>1.0991901935818977</v>
      </c>
      <c r="E289" s="69">
        <v>5029.6227703727727</v>
      </c>
      <c r="F289" s="71">
        <v>2.615E-2</v>
      </c>
      <c r="G289" s="71">
        <v>2.9499999999999998E-2</v>
      </c>
      <c r="H289" s="71">
        <v>3.1699999999999999E-2</v>
      </c>
      <c r="I289" s="71">
        <v>3.4160000000000003E-2</v>
      </c>
      <c r="J289" s="71">
        <v>3.048E-2</v>
      </c>
      <c r="K289" s="71">
        <v>2.9690000000000001E-2</v>
      </c>
      <c r="L289" s="71">
        <v>3.3300000000000003E-2</v>
      </c>
      <c r="M289" s="71">
        <v>3.6450000000000003E-2</v>
      </c>
      <c r="N289" s="71">
        <v>4.7149999999999997E-2</v>
      </c>
      <c r="O289" s="71">
        <v>4.7629999999999999E-2</v>
      </c>
      <c r="P289" s="71">
        <v>4.0629999999999999E-2</v>
      </c>
      <c r="Q289" s="71">
        <v>4.1480000000000003E-2</v>
      </c>
      <c r="R289" s="71">
        <v>4.8820000000000002E-2</v>
      </c>
      <c r="S289" s="71">
        <v>6.1420000000000002E-2</v>
      </c>
      <c r="T289" s="71">
        <v>4.6739999999999997E-2</v>
      </c>
      <c r="U289" s="71">
        <v>3.7589999999999998E-2</v>
      </c>
      <c r="V289" s="71">
        <v>5.8180000000000003E-2</v>
      </c>
      <c r="W289" s="65">
        <v>2.5170000000000001E-2</v>
      </c>
      <c r="X289" s="65">
        <v>2.9090000000000001E-2</v>
      </c>
      <c r="Y289" s="65">
        <v>2.9960000000000001E-2</v>
      </c>
      <c r="Z289" s="65">
        <v>3.3090000000000001E-2</v>
      </c>
      <c r="AA289" s="65">
        <v>2.928E-2</v>
      </c>
      <c r="AB289" s="65">
        <v>2.8580000000000001E-2</v>
      </c>
      <c r="AC289" s="65">
        <v>3.3169999999999998E-2</v>
      </c>
      <c r="AD289" s="65">
        <v>3.6819999999999999E-2</v>
      </c>
      <c r="AE289" s="65">
        <v>4.6129999999999997E-2</v>
      </c>
      <c r="AF289" s="65">
        <v>4.7960000000000003E-2</v>
      </c>
      <c r="AG289" s="65">
        <v>4.1660000000000003E-2</v>
      </c>
      <c r="AH289" s="65">
        <v>4.301E-2</v>
      </c>
      <c r="AI289" s="65">
        <v>4.8759999999999998E-2</v>
      </c>
      <c r="AJ289" s="65">
        <v>6.3719999999999999E-2</v>
      </c>
      <c r="AK289" s="65">
        <v>5.3800000000000001E-2</v>
      </c>
      <c r="AL289" s="65">
        <v>5.11E-2</v>
      </c>
      <c r="AM289" s="65">
        <v>0.11029</v>
      </c>
    </row>
    <row r="290" spans="1:39" x14ac:dyDescent="0.45">
      <c r="A290" s="3" t="s">
        <v>219</v>
      </c>
      <c r="B290" s="3" t="s">
        <v>84</v>
      </c>
      <c r="C290" s="3" t="s">
        <v>905</v>
      </c>
      <c r="D290" s="66">
        <v>1.1971218099819885</v>
      </c>
      <c r="E290" s="69">
        <v>5477.7336529673685</v>
      </c>
      <c r="F290" s="71">
        <v>1.115E-2</v>
      </c>
      <c r="G290" s="71">
        <v>1.3639999999999999E-2</v>
      </c>
      <c r="H290" s="71">
        <v>1.511E-2</v>
      </c>
      <c r="I290" s="71">
        <v>1.7659999999999999E-2</v>
      </c>
      <c r="J290" s="71">
        <v>1.4319999999999999E-2</v>
      </c>
      <c r="K290" s="71">
        <v>1.274E-2</v>
      </c>
      <c r="L290" s="71">
        <v>1.5800000000000002E-2</v>
      </c>
      <c r="M290" s="71">
        <v>1.8249999999999999E-2</v>
      </c>
      <c r="N290" s="71">
        <v>2.427E-2</v>
      </c>
      <c r="O290" s="71">
        <v>2.46E-2</v>
      </c>
      <c r="P290" s="71">
        <v>2.0549999999999999E-2</v>
      </c>
      <c r="Q290" s="71">
        <v>2.3029999999999998E-2</v>
      </c>
      <c r="R290" s="71">
        <v>2.7650000000000001E-2</v>
      </c>
      <c r="S290" s="71">
        <v>3.8030000000000001E-2</v>
      </c>
      <c r="T290" s="71">
        <v>3.1E-2</v>
      </c>
      <c r="U290" s="71">
        <v>2.537E-2</v>
      </c>
      <c r="V290" s="71">
        <v>3.9300000000000002E-2</v>
      </c>
      <c r="W290" s="65">
        <v>1.0280271668822769E-2</v>
      </c>
      <c r="X290" s="65">
        <v>1.3080413971539456E-2</v>
      </c>
      <c r="Y290" s="65">
        <v>1.4860349288486419E-2</v>
      </c>
      <c r="Z290" s="65">
        <v>1.6210413971539456E-2</v>
      </c>
      <c r="AA290" s="65">
        <v>1.3820297542043987E-2</v>
      </c>
      <c r="AB290" s="65">
        <v>1.1920504527813715E-2</v>
      </c>
      <c r="AC290" s="65">
        <v>1.4720465717981888E-2</v>
      </c>
      <c r="AD290" s="65">
        <v>1.7380388098318239E-2</v>
      </c>
      <c r="AE290" s="65">
        <v>2.3000543337645535E-2</v>
      </c>
      <c r="AF290" s="65">
        <v>2.382053040103493E-2</v>
      </c>
      <c r="AG290" s="65">
        <v>2.2320931435963774E-2</v>
      </c>
      <c r="AH290" s="65">
        <v>2.4441073738680465E-2</v>
      </c>
      <c r="AI290" s="65">
        <v>2.8641228978007763E-2</v>
      </c>
      <c r="AJ290" s="65">
        <v>4.0372108667529105E-2</v>
      </c>
      <c r="AK290" s="65">
        <v>3.6241798188874512E-2</v>
      </c>
      <c r="AL290" s="65">
        <v>3.3702095730918501E-2</v>
      </c>
      <c r="AM290" s="65">
        <v>8.0476584734799475E-2</v>
      </c>
    </row>
    <row r="291" spans="1:39" x14ac:dyDescent="0.45">
      <c r="A291" s="3" t="s">
        <v>219</v>
      </c>
      <c r="B291" s="3" t="s">
        <v>84</v>
      </c>
      <c r="C291" s="3" t="s">
        <v>906</v>
      </c>
      <c r="D291" s="66">
        <v>1.0582026631343977</v>
      </c>
      <c r="E291" s="69">
        <v>4842.0739570338246</v>
      </c>
      <c r="F291" s="71">
        <v>4.9250000000000002E-2</v>
      </c>
      <c r="G291" s="71">
        <v>5.5539999999999999E-2</v>
      </c>
      <c r="H291" s="71">
        <v>5.8029999999999998E-2</v>
      </c>
      <c r="I291" s="71">
        <v>6.2050000000000001E-2</v>
      </c>
      <c r="J291" s="71">
        <v>6.2590000000000007E-2</v>
      </c>
      <c r="K291" s="71">
        <v>6.198E-2</v>
      </c>
      <c r="L291" s="71">
        <v>6.5310000000000007E-2</v>
      </c>
      <c r="M291" s="71">
        <v>7.22E-2</v>
      </c>
      <c r="N291" s="71">
        <v>9.085E-2</v>
      </c>
      <c r="O291" s="71">
        <v>9.2520000000000005E-2</v>
      </c>
      <c r="P291" s="71">
        <v>7.1129999999999999E-2</v>
      </c>
      <c r="Q291" s="71">
        <v>6.9970000000000004E-2</v>
      </c>
      <c r="R291" s="71">
        <v>7.7020000000000005E-2</v>
      </c>
      <c r="S291" s="71">
        <v>0.10340000000000001</v>
      </c>
      <c r="T291" s="71">
        <v>8.5730000000000001E-2</v>
      </c>
      <c r="U291" s="71">
        <v>7.1569999999999995E-2</v>
      </c>
      <c r="V291" s="71">
        <v>8.1619999999999998E-2</v>
      </c>
      <c r="W291" s="65">
        <v>4.6440000000000002E-2</v>
      </c>
      <c r="X291" s="65">
        <v>5.2679999999999998E-2</v>
      </c>
      <c r="Y291" s="65">
        <v>5.4969999999999998E-2</v>
      </c>
      <c r="Z291" s="65">
        <v>5.8810000000000001E-2</v>
      </c>
      <c r="AA291" s="65">
        <v>5.0259999999999999E-2</v>
      </c>
      <c r="AB291" s="65">
        <v>5.0110000000000002E-2</v>
      </c>
      <c r="AC291" s="65">
        <v>6.0440000000000001E-2</v>
      </c>
      <c r="AD291" s="65">
        <v>6.8190000000000001E-2</v>
      </c>
      <c r="AE291" s="65">
        <v>9.0249999999999997E-2</v>
      </c>
      <c r="AF291" s="65">
        <v>9.1829999999999995E-2</v>
      </c>
      <c r="AG291" s="65">
        <v>7.288E-2</v>
      </c>
      <c r="AH291" s="65">
        <v>7.3630000000000001E-2</v>
      </c>
      <c r="AI291" s="65">
        <v>8.029E-2</v>
      </c>
      <c r="AJ291" s="65">
        <v>0.11593000000000001</v>
      </c>
      <c r="AK291" s="65">
        <v>9.9820000000000006E-2</v>
      </c>
      <c r="AL291" s="65">
        <v>8.7559999999999999E-2</v>
      </c>
      <c r="AM291" s="65">
        <v>0.15811</v>
      </c>
    </row>
    <row r="292" spans="1:39" x14ac:dyDescent="0.45">
      <c r="A292" s="3" t="s">
        <v>219</v>
      </c>
      <c r="B292" s="3" t="s">
        <v>84</v>
      </c>
      <c r="C292" s="3" t="s">
        <v>907</v>
      </c>
      <c r="D292" s="66">
        <v>1.0277988487773304</v>
      </c>
      <c r="E292" s="69">
        <v>4702.9536138126241</v>
      </c>
      <c r="F292" s="71">
        <v>6.7750000000000005E-2</v>
      </c>
      <c r="G292" s="71">
        <v>7.077E-2</v>
      </c>
      <c r="H292" s="71">
        <v>7.1599999999999997E-2</v>
      </c>
      <c r="I292" s="71">
        <v>7.7549999999999994E-2</v>
      </c>
      <c r="J292" s="71">
        <v>7.3669999999999999E-2</v>
      </c>
      <c r="K292" s="71">
        <v>7.4620000000000006E-2</v>
      </c>
      <c r="L292" s="71">
        <v>8.5050000000000001E-2</v>
      </c>
      <c r="M292" s="71">
        <v>9.2189999999999994E-2</v>
      </c>
      <c r="N292" s="71">
        <v>0.11430999999999999</v>
      </c>
      <c r="O292" s="71">
        <v>0.10799</v>
      </c>
      <c r="P292" s="71">
        <v>8.8020000000000001E-2</v>
      </c>
      <c r="Q292" s="71">
        <v>8.9249999999999996E-2</v>
      </c>
      <c r="R292" s="71">
        <v>9.3630000000000005E-2</v>
      </c>
      <c r="S292" s="71">
        <v>0.12024</v>
      </c>
      <c r="T292" s="71">
        <v>8.9730000000000004E-2</v>
      </c>
      <c r="U292" s="71">
        <v>6.8640000000000007E-2</v>
      </c>
      <c r="V292" s="71">
        <v>0.10011</v>
      </c>
      <c r="W292" s="65">
        <v>6.1499999999999999E-2</v>
      </c>
      <c r="X292" s="65">
        <v>6.8690000000000001E-2</v>
      </c>
      <c r="Y292" s="65">
        <v>6.9220000000000004E-2</v>
      </c>
      <c r="Z292" s="65">
        <v>7.5819999999999999E-2</v>
      </c>
      <c r="AA292" s="65">
        <v>7.3109999999999994E-2</v>
      </c>
      <c r="AB292" s="65">
        <v>6.9470000000000004E-2</v>
      </c>
      <c r="AC292" s="65">
        <v>8.4089999999999998E-2</v>
      </c>
      <c r="AD292" s="65">
        <v>9.0329999999999994E-2</v>
      </c>
      <c r="AE292" s="65">
        <v>0.10911</v>
      </c>
      <c r="AF292" s="65">
        <v>0.10825</v>
      </c>
      <c r="AG292" s="65">
        <v>9.1329999999999995E-2</v>
      </c>
      <c r="AH292" s="65">
        <v>9.3740000000000004E-2</v>
      </c>
      <c r="AI292" s="65">
        <v>0.10005</v>
      </c>
      <c r="AJ292" s="65">
        <v>0.12761</v>
      </c>
      <c r="AK292" s="65">
        <v>0.10575</v>
      </c>
      <c r="AL292" s="65">
        <v>9.1770000000000004E-2</v>
      </c>
      <c r="AM292" s="65">
        <v>0.19306000000000001</v>
      </c>
    </row>
    <row r="293" spans="1:39" x14ac:dyDescent="0.45">
      <c r="A293" s="3" t="s">
        <v>219</v>
      </c>
      <c r="B293" s="3" t="s">
        <v>84</v>
      </c>
      <c r="C293" s="3" t="s">
        <v>908</v>
      </c>
      <c r="D293" s="66">
        <v>1.0791727017918418</v>
      </c>
      <c r="E293" s="69">
        <v>4938.027673272305</v>
      </c>
      <c r="F293" s="71">
        <v>4.8849999999999998E-2</v>
      </c>
      <c r="G293" s="71">
        <v>5.2540000000000003E-2</v>
      </c>
      <c r="H293" s="71">
        <v>5.5750000000000001E-2</v>
      </c>
      <c r="I293" s="71">
        <v>6.0760000000000002E-2</v>
      </c>
      <c r="J293" s="71">
        <v>6.089E-2</v>
      </c>
      <c r="K293" s="71">
        <v>5.5719999999999999E-2</v>
      </c>
      <c r="L293" s="71">
        <v>6.336E-2</v>
      </c>
      <c r="M293" s="71">
        <v>7.2020000000000001E-2</v>
      </c>
      <c r="N293" s="71">
        <v>8.7599999999999997E-2</v>
      </c>
      <c r="O293" s="71">
        <v>8.251E-2</v>
      </c>
      <c r="P293" s="71">
        <v>7.1010000000000004E-2</v>
      </c>
      <c r="Q293" s="71">
        <v>7.1349999999999997E-2</v>
      </c>
      <c r="R293" s="71">
        <v>8.1699999999999995E-2</v>
      </c>
      <c r="S293" s="71">
        <v>0.11462</v>
      </c>
      <c r="T293" s="71">
        <v>8.3879999999999996E-2</v>
      </c>
      <c r="U293" s="71">
        <v>6.5519999999999995E-2</v>
      </c>
      <c r="V293" s="71">
        <v>8.7389999999999995E-2</v>
      </c>
      <c r="W293" s="65">
        <v>4.4889999999999999E-2</v>
      </c>
      <c r="X293" s="65">
        <v>4.9919999999999999E-2</v>
      </c>
      <c r="Y293" s="65">
        <v>5.2720000000000003E-2</v>
      </c>
      <c r="Z293" s="65">
        <v>5.8110000000000002E-2</v>
      </c>
      <c r="AA293" s="65">
        <v>5.4100000000000002E-2</v>
      </c>
      <c r="AB293" s="65">
        <v>5.1249999999999997E-2</v>
      </c>
      <c r="AC293" s="65">
        <v>6.2549999999999994E-2</v>
      </c>
      <c r="AD293" s="65">
        <v>7.0900000000000005E-2</v>
      </c>
      <c r="AE293" s="65">
        <v>8.412E-2</v>
      </c>
      <c r="AF293" s="65">
        <v>8.3820000000000006E-2</v>
      </c>
      <c r="AG293" s="65">
        <v>7.3370000000000005E-2</v>
      </c>
      <c r="AH293" s="65">
        <v>7.5840000000000005E-2</v>
      </c>
      <c r="AI293" s="65">
        <v>8.8870000000000005E-2</v>
      </c>
      <c r="AJ293" s="65">
        <v>0.12206</v>
      </c>
      <c r="AK293" s="65">
        <v>9.5949999999999994E-2</v>
      </c>
      <c r="AL293" s="65">
        <v>8.7739999999999999E-2</v>
      </c>
      <c r="AM293" s="65">
        <v>0.18448000000000001</v>
      </c>
    </row>
    <row r="294" spans="1:39" x14ac:dyDescent="0.45">
      <c r="A294" s="3" t="s">
        <v>219</v>
      </c>
      <c r="B294" s="3" t="s">
        <v>84</v>
      </c>
      <c r="C294" s="3" t="s">
        <v>909</v>
      </c>
      <c r="D294" s="66">
        <v>1.1022495419494824</v>
      </c>
      <c r="E294" s="69">
        <v>5043.6215926893774</v>
      </c>
      <c r="F294" s="71">
        <v>4.6690000000000002E-2</v>
      </c>
      <c r="G294" s="71">
        <v>5.287E-2</v>
      </c>
      <c r="H294" s="71">
        <v>5.4260000000000003E-2</v>
      </c>
      <c r="I294" s="71">
        <v>6.0130000000000003E-2</v>
      </c>
      <c r="J294" s="71">
        <v>6.0639999999999999E-2</v>
      </c>
      <c r="K294" s="71">
        <v>5.457E-2</v>
      </c>
      <c r="L294" s="71">
        <v>6.2899999999999998E-2</v>
      </c>
      <c r="M294" s="71">
        <v>7.0610000000000006E-2</v>
      </c>
      <c r="N294" s="71">
        <v>8.745E-2</v>
      </c>
      <c r="O294" s="71">
        <v>8.4470000000000003E-2</v>
      </c>
      <c r="P294" s="71">
        <v>7.1790000000000007E-2</v>
      </c>
      <c r="Q294" s="71">
        <v>7.6560000000000003E-2</v>
      </c>
      <c r="R294" s="71">
        <v>8.6440000000000003E-2</v>
      </c>
      <c r="S294" s="71">
        <v>0.11523</v>
      </c>
      <c r="T294" s="71">
        <v>8.4839999999999999E-2</v>
      </c>
      <c r="U294" s="71">
        <v>6.9559999999999997E-2</v>
      </c>
      <c r="V294" s="71">
        <v>0.10048</v>
      </c>
      <c r="W294" s="65">
        <v>4.4159999999999998E-2</v>
      </c>
      <c r="X294" s="65">
        <v>5.0720000000000001E-2</v>
      </c>
      <c r="Y294" s="65">
        <v>5.2499999999999998E-2</v>
      </c>
      <c r="Z294" s="65">
        <v>5.8099999999999999E-2</v>
      </c>
      <c r="AA294" s="65">
        <v>5.833E-2</v>
      </c>
      <c r="AB294" s="65">
        <v>5.1610000000000003E-2</v>
      </c>
      <c r="AC294" s="65">
        <v>6.3619999999999996E-2</v>
      </c>
      <c r="AD294" s="65">
        <v>7.1470000000000006E-2</v>
      </c>
      <c r="AE294" s="65">
        <v>8.6029999999999995E-2</v>
      </c>
      <c r="AF294" s="65">
        <v>8.8569999999999996E-2</v>
      </c>
      <c r="AG294" s="65">
        <v>8.1659999999999996E-2</v>
      </c>
      <c r="AH294" s="65">
        <v>8.3290000000000003E-2</v>
      </c>
      <c r="AI294" s="65">
        <v>9.3640000000000001E-2</v>
      </c>
      <c r="AJ294" s="65">
        <v>0.13102</v>
      </c>
      <c r="AK294" s="65">
        <v>0.10675</v>
      </c>
      <c r="AL294" s="65">
        <v>0.10018000000000001</v>
      </c>
      <c r="AM294" s="65">
        <v>0.20315</v>
      </c>
    </row>
    <row r="295" spans="1:39" x14ac:dyDescent="0.45">
      <c r="A295" s="3" t="s">
        <v>219</v>
      </c>
      <c r="B295" s="3" t="s">
        <v>84</v>
      </c>
      <c r="C295" s="3" t="s">
        <v>910</v>
      </c>
      <c r="D295" s="66">
        <v>1.1999525601992742</v>
      </c>
      <c r="E295" s="69">
        <v>5490.686466623486</v>
      </c>
      <c r="F295" s="71">
        <v>4.8500000000000001E-3</v>
      </c>
      <c r="G295" s="71">
        <v>5.8999999999999999E-3</v>
      </c>
      <c r="H295" s="71">
        <v>6.8599999999999998E-3</v>
      </c>
      <c r="I295" s="71">
        <v>7.0000000000000001E-3</v>
      </c>
      <c r="J295" s="71">
        <v>6.2399999999999999E-3</v>
      </c>
      <c r="K295" s="71">
        <v>5.4400000000000004E-3</v>
      </c>
      <c r="L295" s="71">
        <v>6.6699999999999997E-3</v>
      </c>
      <c r="M295" s="71">
        <v>8.5199999999999998E-3</v>
      </c>
      <c r="N295" s="71">
        <v>9.8499999999999994E-3</v>
      </c>
      <c r="O295" s="71">
        <v>9.4299999999999991E-3</v>
      </c>
      <c r="P295" s="71">
        <v>8.3700000000000007E-3</v>
      </c>
      <c r="Q295" s="71">
        <v>1.0410000000000001E-2</v>
      </c>
      <c r="R295" s="71">
        <v>1.405E-2</v>
      </c>
      <c r="S295" s="71">
        <v>1.874E-2</v>
      </c>
      <c r="T295" s="71">
        <v>1.2449999999999999E-2</v>
      </c>
      <c r="U295" s="71">
        <v>1.042E-2</v>
      </c>
      <c r="V295" s="71">
        <v>1.685E-2</v>
      </c>
      <c r="W295" s="65">
        <v>4.3200000000000001E-3</v>
      </c>
      <c r="X295" s="65">
        <v>5.7200000000000003E-3</v>
      </c>
      <c r="Y295" s="65">
        <v>5.8399999999999997E-3</v>
      </c>
      <c r="Z295" s="65">
        <v>6.5199999999999998E-3</v>
      </c>
      <c r="AA295" s="65">
        <v>5.7600000000000004E-3</v>
      </c>
      <c r="AB295" s="65">
        <v>5.2599999999999999E-3</v>
      </c>
      <c r="AC295" s="65">
        <v>6.8700000000000002E-3</v>
      </c>
      <c r="AD295" s="65">
        <v>7.3899999999999999E-3</v>
      </c>
      <c r="AE295" s="65">
        <v>9.3799999999999994E-3</v>
      </c>
      <c r="AF295" s="65">
        <v>1.0030000000000001E-2</v>
      </c>
      <c r="AG295" s="65">
        <v>9.2999999999999992E-3</v>
      </c>
      <c r="AH295" s="65">
        <v>1.184E-2</v>
      </c>
      <c r="AI295" s="65">
        <v>1.4619999999999999E-2</v>
      </c>
      <c r="AJ295" s="65">
        <v>1.9650000000000001E-2</v>
      </c>
      <c r="AK295" s="65">
        <v>1.566E-2</v>
      </c>
      <c r="AL295" s="65">
        <v>1.461E-2</v>
      </c>
      <c r="AM295" s="65">
        <v>3.4110000000000001E-2</v>
      </c>
    </row>
    <row r="296" spans="1:39" x14ac:dyDescent="0.45">
      <c r="A296" s="3" t="s">
        <v>219</v>
      </c>
      <c r="B296" s="3" t="s">
        <v>84</v>
      </c>
      <c r="C296" s="3" t="s">
        <v>911</v>
      </c>
      <c r="D296" s="66">
        <v>1.2110727643942698</v>
      </c>
      <c r="E296" s="69">
        <v>5541.5697737680721</v>
      </c>
      <c r="F296" s="71">
        <v>6.7309574468085113E-3</v>
      </c>
      <c r="G296" s="71">
        <v>8.1815957446808515E-3</v>
      </c>
      <c r="H296" s="71">
        <v>9.5717021276595753E-3</v>
      </c>
      <c r="I296" s="71">
        <v>1.0071329787234042E-2</v>
      </c>
      <c r="J296" s="71">
        <v>8.3807180851063826E-3</v>
      </c>
      <c r="K296" s="71">
        <v>8.0009840425531911E-3</v>
      </c>
      <c r="L296" s="71">
        <v>9.7814893617021274E-3</v>
      </c>
      <c r="M296" s="71">
        <v>1.1761888297872339E-2</v>
      </c>
      <c r="N296" s="71">
        <v>1.5262180851063829E-2</v>
      </c>
      <c r="O296" s="71">
        <v>1.4142127659574469E-2</v>
      </c>
      <c r="P296" s="71">
        <v>1.3331835106382977E-2</v>
      </c>
      <c r="Q296" s="71">
        <v>1.5552765957446809E-2</v>
      </c>
      <c r="R296" s="71">
        <v>2.0723882978723403E-2</v>
      </c>
      <c r="S296" s="71">
        <v>2.7595611702127657E-2</v>
      </c>
      <c r="T296" s="71">
        <v>1.8882978723404255E-2</v>
      </c>
      <c r="U296" s="71">
        <v>1.562247340425532E-2</v>
      </c>
      <c r="V296" s="71">
        <v>2.5475478723404259E-2</v>
      </c>
      <c r="W296" s="65">
        <v>6.6542803638309257E-3</v>
      </c>
      <c r="X296" s="65">
        <v>8.2658855002675224E-3</v>
      </c>
      <c r="Y296" s="65">
        <v>8.7644943820224721E-3</v>
      </c>
      <c r="Z296" s="65">
        <v>1.0204601391118244E-2</v>
      </c>
      <c r="AA296" s="65">
        <v>8.9035313001605138E-3</v>
      </c>
      <c r="AB296" s="65">
        <v>7.4835313001605144E-3</v>
      </c>
      <c r="AC296" s="65">
        <v>9.4447084002140178E-3</v>
      </c>
      <c r="AD296" s="65">
        <v>1.1357597645799892E-2</v>
      </c>
      <c r="AE296" s="65">
        <v>1.4688132691278758E-2</v>
      </c>
      <c r="AF296" s="65">
        <v>1.463920278223649E-2</v>
      </c>
      <c r="AG296" s="65">
        <v>1.4338025682182986E-2</v>
      </c>
      <c r="AH296" s="65">
        <v>1.6953162118780098E-2</v>
      </c>
      <c r="AI296" s="65">
        <v>2.1834553237025149E-2</v>
      </c>
      <c r="AJ296" s="65">
        <v>2.8542257891920813E-2</v>
      </c>
      <c r="AK296" s="65">
        <v>2.4385837346174426E-2</v>
      </c>
      <c r="AL296" s="65">
        <v>2.2457549491706797E-2</v>
      </c>
      <c r="AM296" s="65">
        <v>5.3202648475120386E-2</v>
      </c>
    </row>
    <row r="297" spans="1:39" x14ac:dyDescent="0.45">
      <c r="A297" s="2" t="s">
        <v>217</v>
      </c>
      <c r="B297" s="2" t="s">
        <v>85</v>
      </c>
      <c r="C297" s="2" t="s">
        <v>912</v>
      </c>
      <c r="D297" s="4">
        <v>1.0665451977805016</v>
      </c>
      <c r="E297" s="11">
        <v>4880.2473345472608</v>
      </c>
      <c r="F297" s="72">
        <v>0.14111037371672827</v>
      </c>
      <c r="G297" s="72">
        <v>0.15266236997195437</v>
      </c>
      <c r="H297" s="72">
        <v>0.15997563419208574</v>
      </c>
      <c r="I297" s="72">
        <v>0.175435722410964</v>
      </c>
      <c r="J297" s="72">
        <v>0.16833546384401565</v>
      </c>
      <c r="K297" s="72">
        <v>0.16811585040497012</v>
      </c>
      <c r="L297" s="72">
        <v>0.19468886253508363</v>
      </c>
      <c r="M297" s="72">
        <v>0.22382276219772812</v>
      </c>
      <c r="N297" s="72">
        <v>0.2542527622440266</v>
      </c>
      <c r="O297" s="72">
        <v>0.2437326519742834</v>
      </c>
      <c r="P297" s="72">
        <v>0.22067630450233716</v>
      </c>
      <c r="Q297" s="72">
        <v>0.22932848194155675</v>
      </c>
      <c r="R297" s="72">
        <v>0.2622028991081935</v>
      </c>
      <c r="S297" s="72">
        <v>0.33212710247796312</v>
      </c>
      <c r="T297" s="72">
        <v>0.2307169804434121</v>
      </c>
      <c r="U297" s="72">
        <v>0.18468657047259546</v>
      </c>
      <c r="V297" s="72">
        <v>0.27434920756210196</v>
      </c>
      <c r="W297" s="8">
        <v>0.1310907181927814</v>
      </c>
      <c r="X297" s="8">
        <v>0.14393151359366849</v>
      </c>
      <c r="Y297" s="8">
        <v>0.15194658123760207</v>
      </c>
      <c r="Z297" s="8">
        <v>0.1708624181574116</v>
      </c>
      <c r="AA297" s="8">
        <v>0.16293251004031009</v>
      </c>
      <c r="AB297" s="8">
        <v>0.15905804712770708</v>
      </c>
      <c r="AC297" s="8">
        <v>0.19278611893735004</v>
      </c>
      <c r="AD297" s="8">
        <v>0.21364874793348218</v>
      </c>
      <c r="AE297" s="8">
        <v>0.25770403933298525</v>
      </c>
      <c r="AF297" s="8">
        <v>0.25354895647213582</v>
      </c>
      <c r="AG297" s="8">
        <v>0.23367258768200325</v>
      </c>
      <c r="AH297" s="8">
        <v>0.24291003780252976</v>
      </c>
      <c r="AI297" s="8">
        <v>0.27210910158544427</v>
      </c>
      <c r="AJ297" s="8">
        <v>0.34442906050007688</v>
      </c>
      <c r="AK297" s="8">
        <v>0.25421653224336049</v>
      </c>
      <c r="AL297" s="8">
        <v>0.2343502411370994</v>
      </c>
      <c r="AM297" s="8">
        <v>0.53835278802405195</v>
      </c>
    </row>
    <row r="298" spans="1:39" x14ac:dyDescent="0.45">
      <c r="A298" s="3" t="s">
        <v>219</v>
      </c>
      <c r="B298" s="3" t="s">
        <v>85</v>
      </c>
      <c r="C298" s="3" t="s">
        <v>913</v>
      </c>
      <c r="D298" s="66">
        <v>1.0360331266737637</v>
      </c>
      <c r="E298" s="69">
        <v>4740.6316351844471</v>
      </c>
      <c r="F298" s="71">
        <v>0.1045031191051955</v>
      </c>
      <c r="G298" s="71">
        <v>0.11110404723837694</v>
      </c>
      <c r="H298" s="71">
        <v>0.11411503931757166</v>
      </c>
      <c r="I298" s="71">
        <v>0.12368432242806988</v>
      </c>
      <c r="J298" s="71">
        <v>0.12034529466861189</v>
      </c>
      <c r="K298" s="71">
        <v>0.12122535755540899</v>
      </c>
      <c r="L298" s="71">
        <v>0.14098681454390419</v>
      </c>
      <c r="M298" s="71">
        <v>0.16147890020718003</v>
      </c>
      <c r="N298" s="71">
        <v>0.18616773381697546</v>
      </c>
      <c r="O298" s="71">
        <v>0.17726728325705643</v>
      </c>
      <c r="P298" s="71">
        <v>0.15659892722052349</v>
      </c>
      <c r="Q298" s="71">
        <v>0.15670022318817409</v>
      </c>
      <c r="R298" s="71">
        <v>0.17352744861469177</v>
      </c>
      <c r="S298" s="71">
        <v>0.22233207599043373</v>
      </c>
      <c r="T298" s="71">
        <v>0.15736287463943349</v>
      </c>
      <c r="U298" s="71">
        <v>0.11996292043221349</v>
      </c>
      <c r="V298" s="71">
        <v>0.16905761777617895</v>
      </c>
      <c r="W298" s="65">
        <v>9.8205209716599184E-2</v>
      </c>
      <c r="X298" s="65">
        <v>0.10513553360323888</v>
      </c>
      <c r="Y298" s="65">
        <v>0.10906642510121457</v>
      </c>
      <c r="Z298" s="65">
        <v>0.12108902429149797</v>
      </c>
      <c r="AA298" s="65">
        <v>0.11901127611336031</v>
      </c>
      <c r="AB298" s="65">
        <v>0.11745869473684212</v>
      </c>
      <c r="AC298" s="65">
        <v>0.14174283319838057</v>
      </c>
      <c r="AD298" s="65">
        <v>0.15761315708502024</v>
      </c>
      <c r="AE298" s="65">
        <v>0.19147261862348175</v>
      </c>
      <c r="AF298" s="65">
        <v>0.18559462186234818</v>
      </c>
      <c r="AG298" s="65">
        <v>0.16724661376518218</v>
      </c>
      <c r="AH298" s="65">
        <v>0.16873510607287448</v>
      </c>
      <c r="AI298" s="65">
        <v>0.1847419012145749</v>
      </c>
      <c r="AJ298" s="65">
        <v>0.23457725587044534</v>
      </c>
      <c r="AK298" s="65">
        <v>0.17192639028340084</v>
      </c>
      <c r="AL298" s="65">
        <v>0.1534972914979757</v>
      </c>
      <c r="AM298" s="65">
        <v>0.33107604696356269</v>
      </c>
    </row>
    <row r="299" spans="1:39" x14ac:dyDescent="0.45">
      <c r="A299" s="3" t="s">
        <v>219</v>
      </c>
      <c r="B299" s="3" t="s">
        <v>85</v>
      </c>
      <c r="C299" s="3" t="s">
        <v>914</v>
      </c>
      <c r="D299" s="66">
        <v>1.1147591934374428</v>
      </c>
      <c r="E299" s="69">
        <v>5100.8626673829585</v>
      </c>
      <c r="F299" s="71">
        <v>2.4365707294010316E-2</v>
      </c>
      <c r="G299" s="71">
        <v>2.7886568186029644E-2</v>
      </c>
      <c r="H299" s="71">
        <v>3.1128398236245629E-2</v>
      </c>
      <c r="I299" s="71">
        <v>3.5178913222590182E-2</v>
      </c>
      <c r="J299" s="71">
        <v>3.325816595182559E-2</v>
      </c>
      <c r="K299" s="71">
        <v>3.2218724486678361E-2</v>
      </c>
      <c r="L299" s="71">
        <v>3.531922966283501E-2</v>
      </c>
      <c r="M299" s="71">
        <v>4.1670850247513325E-2</v>
      </c>
      <c r="N299" s="71">
        <v>4.5881961422676289E-2</v>
      </c>
      <c r="O299" s="71">
        <v>4.5762356974192196E-2</v>
      </c>
      <c r="P299" s="71">
        <v>4.249397870939825E-2</v>
      </c>
      <c r="Q299" s="71">
        <v>4.524389310751576E-2</v>
      </c>
      <c r="R299" s="71">
        <v>5.2139523714777307E-2</v>
      </c>
      <c r="S299" s="71">
        <v>6.8878671433419345E-2</v>
      </c>
      <c r="T299" s="71">
        <v>4.8729753973446713E-2</v>
      </c>
      <c r="U299" s="71">
        <v>4.2529574516550511E-2</v>
      </c>
      <c r="V299" s="71">
        <v>6.4943728860295549E-2</v>
      </c>
      <c r="W299" s="65">
        <v>2.2450985679829626E-2</v>
      </c>
      <c r="X299" s="65">
        <v>2.6481359929639358E-2</v>
      </c>
      <c r="Y299" s="65">
        <v>2.9343396257968061E-2</v>
      </c>
      <c r="Z299" s="65">
        <v>3.3335564078679589E-2</v>
      </c>
      <c r="AA299" s="65">
        <v>2.9493793197466516E-2</v>
      </c>
      <c r="AB299" s="65">
        <v>2.7882787041320922E-2</v>
      </c>
      <c r="AC299" s="65">
        <v>3.3366039538361536E-2</v>
      </c>
      <c r="AD299" s="65">
        <v>3.7556447991319089E-2</v>
      </c>
      <c r="AE299" s="65">
        <v>4.4941159311327139E-2</v>
      </c>
      <c r="AF299" s="65">
        <v>4.6142662877264817E-2</v>
      </c>
      <c r="AG299" s="65">
        <v>4.4084399448735968E-2</v>
      </c>
      <c r="AH299" s="65">
        <v>4.591907762631179E-2</v>
      </c>
      <c r="AI299" s="65">
        <v>5.3708331069957503E-2</v>
      </c>
      <c r="AJ299" s="65">
        <v>7.0820941407747084E-2</v>
      </c>
      <c r="AK299" s="65">
        <v>5.5573072051145055E-2</v>
      </c>
      <c r="AL299" s="65">
        <v>5.1412961797178386E-2</v>
      </c>
      <c r="AM299" s="65">
        <v>0.12084702069574754</v>
      </c>
    </row>
    <row r="300" spans="1:39" x14ac:dyDescent="0.45">
      <c r="A300" s="3" t="s">
        <v>219</v>
      </c>
      <c r="B300" s="3" t="s">
        <v>85</v>
      </c>
      <c r="C300" s="3" t="s">
        <v>915</v>
      </c>
      <c r="D300" s="66">
        <v>1.1767357393692359</v>
      </c>
      <c r="E300" s="69">
        <v>5384.4520302318142</v>
      </c>
      <c r="F300" s="71">
        <v>1.2241547317522449E-2</v>
      </c>
      <c r="G300" s="71">
        <v>1.3671754547547777E-2</v>
      </c>
      <c r="H300" s="71">
        <v>1.4732196638268479E-2</v>
      </c>
      <c r="I300" s="71">
        <v>1.6572486760303935E-2</v>
      </c>
      <c r="J300" s="71">
        <v>1.4732003223578172E-2</v>
      </c>
      <c r="K300" s="71">
        <v>1.4671768362882798E-2</v>
      </c>
      <c r="L300" s="71">
        <v>1.8382818328344461E-2</v>
      </c>
      <c r="M300" s="71">
        <v>2.0673011743034767E-2</v>
      </c>
      <c r="N300" s="71">
        <v>2.2203067004374858E-2</v>
      </c>
      <c r="O300" s="71">
        <v>2.0703011743034766E-2</v>
      </c>
      <c r="P300" s="71">
        <v>2.1583398572415379E-2</v>
      </c>
      <c r="Q300" s="71">
        <v>2.7384365645866909E-2</v>
      </c>
      <c r="R300" s="71">
        <v>3.6535926778724387E-2</v>
      </c>
      <c r="S300" s="71">
        <v>4.0916355054110065E-2</v>
      </c>
      <c r="T300" s="71">
        <v>2.4624351830531892E-2</v>
      </c>
      <c r="U300" s="71">
        <v>2.2194075523831451E-2</v>
      </c>
      <c r="V300" s="71">
        <v>4.0347860925627442E-2</v>
      </c>
      <c r="W300" s="65">
        <v>1.0434522796352584E-2</v>
      </c>
      <c r="X300" s="65">
        <v>1.2314620060790274E-2</v>
      </c>
      <c r="Y300" s="65">
        <v>1.3536759878419452E-2</v>
      </c>
      <c r="Z300" s="65">
        <v>1.6437829787234043E-2</v>
      </c>
      <c r="AA300" s="65">
        <v>1.4427440729483283E-2</v>
      </c>
      <c r="AB300" s="65">
        <v>1.3716565349544073E-2</v>
      </c>
      <c r="AC300" s="65">
        <v>1.7677246200607902E-2</v>
      </c>
      <c r="AD300" s="65">
        <v>1.8479142857142857E-2</v>
      </c>
      <c r="AE300" s="65">
        <v>2.1290261398176288E-2</v>
      </c>
      <c r="AF300" s="65">
        <v>2.1811671732522797E-2</v>
      </c>
      <c r="AG300" s="65">
        <v>2.2341574468085108E-2</v>
      </c>
      <c r="AH300" s="65">
        <v>2.8255854103343463E-2</v>
      </c>
      <c r="AI300" s="65">
        <v>3.3658869300911859E-2</v>
      </c>
      <c r="AJ300" s="65">
        <v>3.9030863221884496E-2</v>
      </c>
      <c r="AK300" s="65">
        <v>2.6717069908814593E-2</v>
      </c>
      <c r="AL300" s="65">
        <v>2.9439987841945289E-2</v>
      </c>
      <c r="AM300" s="65">
        <v>8.6429720364741641E-2</v>
      </c>
    </row>
    <row r="301" spans="1:39" x14ac:dyDescent="0.45">
      <c r="A301" s="2" t="s">
        <v>217</v>
      </c>
      <c r="B301" s="2" t="s">
        <v>86</v>
      </c>
      <c r="C301" s="2" t="s">
        <v>916</v>
      </c>
      <c r="D301" s="4">
        <v>1.0398587396580956</v>
      </c>
      <c r="E301" s="11">
        <v>4758.1366950812508</v>
      </c>
      <c r="F301" s="72">
        <v>0.2001819910657307</v>
      </c>
      <c r="G301" s="72">
        <v>0.21926206764518189</v>
      </c>
      <c r="H301" s="72">
        <v>0.22581149329929801</v>
      </c>
      <c r="I301" s="72">
        <v>0.24538268028079133</v>
      </c>
      <c r="J301" s="72">
        <v>0.23311398213146137</v>
      </c>
      <c r="K301" s="72">
        <v>0.23732413529036372</v>
      </c>
      <c r="L301" s="72">
        <v>0.2708239438417358</v>
      </c>
      <c r="M301" s="72">
        <v>0.29834336949585194</v>
      </c>
      <c r="N301" s="72">
        <v>0.36684390555201019</v>
      </c>
      <c r="O301" s="72">
        <v>0.34777356094447992</v>
      </c>
      <c r="P301" s="72">
        <v>0.28218356094447988</v>
      </c>
      <c r="Q301" s="72">
        <v>0.28389371410338227</v>
      </c>
      <c r="R301" s="72">
        <v>0.30661271857051692</v>
      </c>
      <c r="S301" s="72">
        <v>0.40235547543075939</v>
      </c>
      <c r="T301" s="72">
        <v>0.30324455647734527</v>
      </c>
      <c r="U301" s="72">
        <v>0.2336135226547543</v>
      </c>
      <c r="V301" s="72">
        <v>0.34499532227185709</v>
      </c>
      <c r="W301" s="8">
        <v>0.18831500996677739</v>
      </c>
      <c r="X301" s="8">
        <v>0.20638483720930231</v>
      </c>
      <c r="Y301" s="8">
        <v>0.21807431893687707</v>
      </c>
      <c r="Z301" s="8">
        <v>0.23194457807308969</v>
      </c>
      <c r="AA301" s="8">
        <v>0.21734449169435213</v>
      </c>
      <c r="AB301" s="8">
        <v>0.21742509634551493</v>
      </c>
      <c r="AC301" s="8">
        <v>0.25671691029900334</v>
      </c>
      <c r="AD301" s="8">
        <v>0.28969630564784055</v>
      </c>
      <c r="AE301" s="8">
        <v>0.36004881063122923</v>
      </c>
      <c r="AF301" s="8">
        <v>0.34248673754152825</v>
      </c>
      <c r="AG301" s="8">
        <v>0.28987604651162791</v>
      </c>
      <c r="AH301" s="8">
        <v>0.29473561461794018</v>
      </c>
      <c r="AI301" s="8">
        <v>0.31744881063122926</v>
      </c>
      <c r="AJ301" s="8">
        <v>0.43064217940199334</v>
      </c>
      <c r="AK301" s="8">
        <v>0.34053984717607977</v>
      </c>
      <c r="AL301" s="8">
        <v>0.28785984717607976</v>
      </c>
      <c r="AM301" s="8">
        <v>0.64075055813953496</v>
      </c>
    </row>
    <row r="302" spans="1:39" x14ac:dyDescent="0.45">
      <c r="A302" s="3" t="s">
        <v>219</v>
      </c>
      <c r="B302" s="3" t="s">
        <v>86</v>
      </c>
      <c r="C302" s="3" t="s">
        <v>917</v>
      </c>
      <c r="D302" s="66">
        <v>1.1969843625708334</v>
      </c>
      <c r="E302" s="69">
        <v>5477.1047275703704</v>
      </c>
      <c r="F302" s="71">
        <v>4.1700000000000001E-3</v>
      </c>
      <c r="G302" s="71">
        <v>4.7000000000000002E-3</v>
      </c>
      <c r="H302" s="71">
        <v>5.0800000000000003E-3</v>
      </c>
      <c r="I302" s="71">
        <v>5.6600000000000001E-3</v>
      </c>
      <c r="J302" s="71">
        <v>5.1700000000000001E-3</v>
      </c>
      <c r="K302" s="71">
        <v>5.1900000000000002E-3</v>
      </c>
      <c r="L302" s="71">
        <v>6.0299999999999998E-3</v>
      </c>
      <c r="M302" s="71">
        <v>7.0899999999999999E-3</v>
      </c>
      <c r="N302" s="71">
        <v>8.3000000000000001E-3</v>
      </c>
      <c r="O302" s="71">
        <v>8.1799999999999998E-3</v>
      </c>
      <c r="P302" s="71">
        <v>8.0599999999999995E-3</v>
      </c>
      <c r="Q302" s="71">
        <v>9.2200000000000008E-3</v>
      </c>
      <c r="R302" s="71">
        <v>1.145E-2</v>
      </c>
      <c r="S302" s="71">
        <v>1.523E-2</v>
      </c>
      <c r="T302" s="71">
        <v>1.081E-2</v>
      </c>
      <c r="U302" s="71">
        <v>9.0900000000000009E-3</v>
      </c>
      <c r="V302" s="71">
        <v>1.4930000000000001E-2</v>
      </c>
      <c r="W302" s="65">
        <v>3.9899999999999996E-3</v>
      </c>
      <c r="X302" s="65">
        <v>4.3099999999999996E-3</v>
      </c>
      <c r="Y302" s="65">
        <v>4.4200000000000003E-3</v>
      </c>
      <c r="Z302" s="65">
        <v>5.3099999999999996E-3</v>
      </c>
      <c r="AA302" s="65">
        <v>4.79E-3</v>
      </c>
      <c r="AB302" s="65">
        <v>4.5700000000000003E-3</v>
      </c>
      <c r="AC302" s="65">
        <v>6.1799999999999997E-3</v>
      </c>
      <c r="AD302" s="65">
        <v>6.5399999999999998E-3</v>
      </c>
      <c r="AE302" s="65">
        <v>7.8200000000000006E-3</v>
      </c>
      <c r="AF302" s="65">
        <v>8.3499999999999998E-3</v>
      </c>
      <c r="AG302" s="65">
        <v>8.3400000000000002E-3</v>
      </c>
      <c r="AH302" s="65">
        <v>9.3399999999999993E-3</v>
      </c>
      <c r="AI302" s="65">
        <v>1.1679999999999999E-2</v>
      </c>
      <c r="AJ302" s="65">
        <v>1.5299999999999999E-2</v>
      </c>
      <c r="AK302" s="65">
        <v>1.235E-2</v>
      </c>
      <c r="AL302" s="65">
        <v>1.0970000000000001E-2</v>
      </c>
      <c r="AM302" s="65">
        <v>2.9270000000000001E-2</v>
      </c>
    </row>
    <row r="303" spans="1:39" x14ac:dyDescent="0.45">
      <c r="A303" s="3" t="s">
        <v>219</v>
      </c>
      <c r="B303" s="3" t="s">
        <v>86</v>
      </c>
      <c r="C303" s="3" t="s">
        <v>918</v>
      </c>
      <c r="D303" s="66">
        <v>1.0208908819945068</v>
      </c>
      <c r="E303" s="69">
        <v>4671.3444644308893</v>
      </c>
      <c r="F303" s="71">
        <v>0.11170199106573069</v>
      </c>
      <c r="G303" s="71">
        <v>0.12294206764518187</v>
      </c>
      <c r="H303" s="71">
        <v>0.12549149329929801</v>
      </c>
      <c r="I303" s="71">
        <v>0.13455268028079131</v>
      </c>
      <c r="J303" s="71">
        <v>0.12544398213146141</v>
      </c>
      <c r="K303" s="71">
        <v>0.12820413529036376</v>
      </c>
      <c r="L303" s="71">
        <v>0.14955394384173579</v>
      </c>
      <c r="M303" s="71">
        <v>0.16453336949585196</v>
      </c>
      <c r="N303" s="71">
        <v>0.20784390555201021</v>
      </c>
      <c r="O303" s="71">
        <v>0.19882356094447989</v>
      </c>
      <c r="P303" s="71">
        <v>0.15899356094447992</v>
      </c>
      <c r="Q303" s="71">
        <v>0.15558371410338226</v>
      </c>
      <c r="R303" s="71">
        <v>0.16125271857051693</v>
      </c>
      <c r="S303" s="71">
        <v>0.2101754754307594</v>
      </c>
      <c r="T303" s="71">
        <v>0.15952455647734526</v>
      </c>
      <c r="U303" s="71">
        <v>0.12473352265475431</v>
      </c>
      <c r="V303" s="71">
        <v>0.17364532227185708</v>
      </c>
      <c r="W303" s="65">
        <v>0.10606500996677741</v>
      </c>
      <c r="X303" s="65">
        <v>0.11583483720930234</v>
      </c>
      <c r="Y303" s="65">
        <v>0.12135431893687708</v>
      </c>
      <c r="Z303" s="65">
        <v>0.12834457807308972</v>
      </c>
      <c r="AA303" s="65">
        <v>0.11797449169435216</v>
      </c>
      <c r="AB303" s="65">
        <v>0.12210509634551496</v>
      </c>
      <c r="AC303" s="65">
        <v>0.14626691029900332</v>
      </c>
      <c r="AD303" s="65">
        <v>0.16353630564784052</v>
      </c>
      <c r="AE303" s="65">
        <v>0.20772881063122925</v>
      </c>
      <c r="AF303" s="65">
        <v>0.19699673754152824</v>
      </c>
      <c r="AG303" s="65">
        <v>0.1645960465116279</v>
      </c>
      <c r="AH303" s="65">
        <v>0.16035561461794018</v>
      </c>
      <c r="AI303" s="65">
        <v>0.16807881063122923</v>
      </c>
      <c r="AJ303" s="65">
        <v>0.22835217940199334</v>
      </c>
      <c r="AK303" s="65">
        <v>0.18159984717607974</v>
      </c>
      <c r="AL303" s="65">
        <v>0.15409984717607972</v>
      </c>
      <c r="AM303" s="65">
        <v>0.32073055813953488</v>
      </c>
    </row>
    <row r="304" spans="1:39" x14ac:dyDescent="0.45">
      <c r="A304" s="3" t="s">
        <v>219</v>
      </c>
      <c r="B304" s="3" t="s">
        <v>86</v>
      </c>
      <c r="C304" s="3" t="s">
        <v>919</v>
      </c>
      <c r="D304" s="66">
        <v>1.0533287800187785</v>
      </c>
      <c r="E304" s="69">
        <v>4819.7722719918838</v>
      </c>
      <c r="F304" s="71">
        <v>8.4309999999999996E-2</v>
      </c>
      <c r="G304" s="71">
        <v>9.1619999999999993E-2</v>
      </c>
      <c r="H304" s="71">
        <v>9.5240000000000005E-2</v>
      </c>
      <c r="I304" s="71">
        <v>0.10517</v>
      </c>
      <c r="J304" s="71">
        <v>0.10249999999999999</v>
      </c>
      <c r="K304" s="71">
        <v>0.10392999999999999</v>
      </c>
      <c r="L304" s="71">
        <v>0.11524</v>
      </c>
      <c r="M304" s="71">
        <v>0.12672</v>
      </c>
      <c r="N304" s="71">
        <v>0.1507</v>
      </c>
      <c r="O304" s="71">
        <v>0.14077000000000001</v>
      </c>
      <c r="P304" s="71">
        <v>0.11513</v>
      </c>
      <c r="Q304" s="71">
        <v>0.11909</v>
      </c>
      <c r="R304" s="71">
        <v>0.13391</v>
      </c>
      <c r="S304" s="71">
        <v>0.17695</v>
      </c>
      <c r="T304" s="71">
        <v>0.13291</v>
      </c>
      <c r="U304" s="71">
        <v>9.9790000000000004E-2</v>
      </c>
      <c r="V304" s="71">
        <v>0.15642</v>
      </c>
      <c r="W304" s="65">
        <v>7.8259999999999996E-2</v>
      </c>
      <c r="X304" s="65">
        <v>8.6239999999999997E-2</v>
      </c>
      <c r="Y304" s="65">
        <v>9.2299999999999993E-2</v>
      </c>
      <c r="Z304" s="65">
        <v>9.8290000000000002E-2</v>
      </c>
      <c r="AA304" s="65">
        <v>9.4579999999999997E-2</v>
      </c>
      <c r="AB304" s="65">
        <v>9.0749999999999997E-2</v>
      </c>
      <c r="AC304" s="65">
        <v>0.10427</v>
      </c>
      <c r="AD304" s="65">
        <v>0.11962</v>
      </c>
      <c r="AE304" s="65">
        <v>0.14449999999999999</v>
      </c>
      <c r="AF304" s="65">
        <v>0.13714000000000001</v>
      </c>
      <c r="AG304" s="65">
        <v>0.11694</v>
      </c>
      <c r="AH304" s="65">
        <v>0.12504000000000001</v>
      </c>
      <c r="AI304" s="65">
        <v>0.13769000000000001</v>
      </c>
      <c r="AJ304" s="65">
        <v>0.18698999999999999</v>
      </c>
      <c r="AK304" s="65">
        <v>0.14659</v>
      </c>
      <c r="AL304" s="65">
        <v>0.12279</v>
      </c>
      <c r="AM304" s="65">
        <v>0.29075000000000001</v>
      </c>
    </row>
    <row r="305" spans="1:39" x14ac:dyDescent="0.45">
      <c r="A305" s="2" t="s">
        <v>217</v>
      </c>
      <c r="B305" s="2" t="s">
        <v>87</v>
      </c>
      <c r="C305" s="2" t="s">
        <v>920</v>
      </c>
      <c r="D305" s="4">
        <v>1.063077658959553</v>
      </c>
      <c r="E305" s="11">
        <v>4864.3807335597076</v>
      </c>
      <c r="F305" s="72">
        <v>0.26163502127618093</v>
      </c>
      <c r="G305" s="72">
        <v>0.29435646010228678</v>
      </c>
      <c r="H305" s="72">
        <v>0.30862803993778742</v>
      </c>
      <c r="I305" s="72">
        <v>0.33327780385492689</v>
      </c>
      <c r="J305" s="72">
        <v>0.31111644616727646</v>
      </c>
      <c r="K305" s="72">
        <v>0.30710677067127629</v>
      </c>
      <c r="L305" s="72">
        <v>0.35123723341413171</v>
      </c>
      <c r="M305" s="72">
        <v>0.39774852792959065</v>
      </c>
      <c r="N305" s="72">
        <v>0.48083082717814413</v>
      </c>
      <c r="O305" s="72">
        <v>0.46358061775441195</v>
      </c>
      <c r="P305" s="72">
        <v>0.4042316085026742</v>
      </c>
      <c r="Q305" s="72">
        <v>0.4174554536449161</v>
      </c>
      <c r="R305" s="72">
        <v>0.44704767510608845</v>
      </c>
      <c r="S305" s="72">
        <v>0.57958011856564484</v>
      </c>
      <c r="T305" s="72">
        <v>0.42288254462214309</v>
      </c>
      <c r="U305" s="72">
        <v>0.33622410727120311</v>
      </c>
      <c r="V305" s="72">
        <v>0.49446074400131707</v>
      </c>
      <c r="W305" s="8">
        <v>0.24628210468687764</v>
      </c>
      <c r="X305" s="8">
        <v>0.28230685023093754</v>
      </c>
      <c r="Y305" s="8">
        <v>0.29310199083354049</v>
      </c>
      <c r="Z305" s="8">
        <v>0.31799675237421726</v>
      </c>
      <c r="AA305" s="8">
        <v>0.29965445332049234</v>
      </c>
      <c r="AB305" s="8">
        <v>0.29566422699467843</v>
      </c>
      <c r="AC305" s="8">
        <v>0.35150203488837733</v>
      </c>
      <c r="AD305" s="8">
        <v>0.39196356247555503</v>
      </c>
      <c r="AE305" s="8">
        <v>0.47812539878761495</v>
      </c>
      <c r="AF305" s="8">
        <v>0.47566763388913924</v>
      </c>
      <c r="AG305" s="8">
        <v>0.431999928727751</v>
      </c>
      <c r="AH305" s="8">
        <v>0.44444004064241571</v>
      </c>
      <c r="AI305" s="8">
        <v>0.48134533184951622</v>
      </c>
      <c r="AJ305" s="8">
        <v>0.63054219703933612</v>
      </c>
      <c r="AK305" s="8">
        <v>0.49260339088574162</v>
      </c>
      <c r="AL305" s="8">
        <v>0.44711772503600944</v>
      </c>
      <c r="AM305" s="8">
        <v>0.97167637733779955</v>
      </c>
    </row>
    <row r="306" spans="1:39" x14ac:dyDescent="0.45">
      <c r="A306" s="3" t="s">
        <v>219</v>
      </c>
      <c r="B306" s="3" t="s">
        <v>87</v>
      </c>
      <c r="C306" s="3" t="s">
        <v>921</v>
      </c>
      <c r="D306" s="66">
        <v>1.0529208565630181</v>
      </c>
      <c r="E306" s="69">
        <v>4817.9057150360077</v>
      </c>
      <c r="F306" s="71">
        <v>1.6590000000000001E-2</v>
      </c>
      <c r="G306" s="71">
        <v>1.8339999999999999E-2</v>
      </c>
      <c r="H306" s="71">
        <v>1.9890000000000001E-2</v>
      </c>
      <c r="I306" s="71">
        <v>2.147E-2</v>
      </c>
      <c r="J306" s="71">
        <v>2.104E-2</v>
      </c>
      <c r="K306" s="71">
        <v>2.128E-2</v>
      </c>
      <c r="L306" s="71">
        <v>2.4039999999999999E-2</v>
      </c>
      <c r="M306" s="71">
        <v>2.6210000000000001E-2</v>
      </c>
      <c r="N306" s="71">
        <v>3.159E-2</v>
      </c>
      <c r="O306" s="71">
        <v>2.9780000000000001E-2</v>
      </c>
      <c r="P306" s="71">
        <v>2.691E-2</v>
      </c>
      <c r="Q306" s="71">
        <v>2.6929999999999999E-2</v>
      </c>
      <c r="R306" s="71">
        <v>2.988E-2</v>
      </c>
      <c r="S306" s="71">
        <v>3.8260000000000002E-2</v>
      </c>
      <c r="T306" s="71">
        <v>2.6509999999999999E-2</v>
      </c>
      <c r="U306" s="71">
        <v>2.146E-2</v>
      </c>
      <c r="V306" s="71">
        <v>3.1440000000000003E-2</v>
      </c>
      <c r="W306" s="65">
        <v>1.5299999999999999E-2</v>
      </c>
      <c r="X306" s="65">
        <v>1.8460000000000001E-2</v>
      </c>
      <c r="Y306" s="65">
        <v>1.813E-2</v>
      </c>
      <c r="Z306" s="65">
        <v>1.915E-2</v>
      </c>
      <c r="AA306" s="65">
        <v>1.9699999999999999E-2</v>
      </c>
      <c r="AB306" s="65">
        <v>2.0129999999999999E-2</v>
      </c>
      <c r="AC306" s="65">
        <v>2.231E-2</v>
      </c>
      <c r="AD306" s="65">
        <v>2.3269999999999999E-2</v>
      </c>
      <c r="AE306" s="65">
        <v>2.9479999999999999E-2</v>
      </c>
      <c r="AF306" s="65">
        <v>2.811E-2</v>
      </c>
      <c r="AG306" s="65">
        <v>2.6499999999999999E-2</v>
      </c>
      <c r="AH306" s="65">
        <v>2.7179999999999999E-2</v>
      </c>
      <c r="AI306" s="65">
        <v>3.0769999999999999E-2</v>
      </c>
      <c r="AJ306" s="65">
        <v>3.9100000000000003E-2</v>
      </c>
      <c r="AK306" s="65">
        <v>2.9409999999999999E-2</v>
      </c>
      <c r="AL306" s="65">
        <v>2.7380000000000002E-2</v>
      </c>
      <c r="AM306" s="65">
        <v>6.0339999999999998E-2</v>
      </c>
    </row>
    <row r="307" spans="1:39" x14ac:dyDescent="0.45">
      <c r="A307" s="3" t="s">
        <v>219</v>
      </c>
      <c r="B307" s="3" t="s">
        <v>87</v>
      </c>
      <c r="C307" s="3" t="s">
        <v>922</v>
      </c>
      <c r="D307" s="66">
        <v>1.0588578351510869</v>
      </c>
      <c r="E307" s="69">
        <v>4845.0718623216371</v>
      </c>
      <c r="F307" s="71">
        <v>4.6859999999999999E-2</v>
      </c>
      <c r="G307" s="71">
        <v>5.1330000000000001E-2</v>
      </c>
      <c r="H307" s="71">
        <v>5.314E-2</v>
      </c>
      <c r="I307" s="71">
        <v>5.5579999999999997E-2</v>
      </c>
      <c r="J307" s="71">
        <v>5.2470000000000003E-2</v>
      </c>
      <c r="K307" s="71">
        <v>5.4100000000000002E-2</v>
      </c>
      <c r="L307" s="71">
        <v>6.2710000000000002E-2</v>
      </c>
      <c r="M307" s="71">
        <v>6.7900000000000002E-2</v>
      </c>
      <c r="N307" s="71">
        <v>8.3690000000000001E-2</v>
      </c>
      <c r="O307" s="71">
        <v>7.6950000000000005E-2</v>
      </c>
      <c r="P307" s="71">
        <v>6.8250000000000005E-2</v>
      </c>
      <c r="Q307" s="71">
        <v>6.7799999999999999E-2</v>
      </c>
      <c r="R307" s="71">
        <v>7.0959999999999995E-2</v>
      </c>
      <c r="S307" s="71">
        <v>9.4409999999999994E-2</v>
      </c>
      <c r="T307" s="71">
        <v>7.1150000000000005E-2</v>
      </c>
      <c r="U307" s="71">
        <v>5.4940000000000003E-2</v>
      </c>
      <c r="V307" s="71">
        <v>8.2189999999999999E-2</v>
      </c>
      <c r="W307" s="65">
        <v>4.419E-2</v>
      </c>
      <c r="X307" s="65">
        <v>4.9180000000000001E-2</v>
      </c>
      <c r="Y307" s="65">
        <v>4.9369999999999997E-2</v>
      </c>
      <c r="Z307" s="65">
        <v>5.4260000000000003E-2</v>
      </c>
      <c r="AA307" s="65">
        <v>4.7710000000000002E-2</v>
      </c>
      <c r="AB307" s="65">
        <v>4.7820000000000001E-2</v>
      </c>
      <c r="AC307" s="65">
        <v>5.7930000000000002E-2</v>
      </c>
      <c r="AD307" s="65">
        <v>6.4490000000000006E-2</v>
      </c>
      <c r="AE307" s="65">
        <v>7.8609999999999999E-2</v>
      </c>
      <c r="AF307" s="65">
        <v>7.4770000000000003E-2</v>
      </c>
      <c r="AG307" s="65">
        <v>6.8349999999999994E-2</v>
      </c>
      <c r="AH307" s="65">
        <v>7.0489999999999997E-2</v>
      </c>
      <c r="AI307" s="65">
        <v>7.4450000000000002E-2</v>
      </c>
      <c r="AJ307" s="65">
        <v>0.10549</v>
      </c>
      <c r="AK307" s="65">
        <v>7.8969999999999999E-2</v>
      </c>
      <c r="AL307" s="65">
        <v>7.399E-2</v>
      </c>
      <c r="AM307" s="65">
        <v>0.16231999999999999</v>
      </c>
    </row>
    <row r="308" spans="1:39" x14ac:dyDescent="0.45">
      <c r="A308" s="3" t="s">
        <v>219</v>
      </c>
      <c r="B308" s="3" t="s">
        <v>87</v>
      </c>
      <c r="C308" s="3" t="s">
        <v>923</v>
      </c>
      <c r="D308" s="66">
        <v>1.0966165230899645</v>
      </c>
      <c r="E308" s="69">
        <v>5017.8462900282002</v>
      </c>
      <c r="F308" s="71">
        <v>2.8199999999999999E-2</v>
      </c>
      <c r="G308" s="71">
        <v>3.4459999999999998E-2</v>
      </c>
      <c r="H308" s="71">
        <v>3.4759999999999999E-2</v>
      </c>
      <c r="I308" s="71">
        <v>3.9899999999999998E-2</v>
      </c>
      <c r="J308" s="71">
        <v>3.7139999999999999E-2</v>
      </c>
      <c r="K308" s="71">
        <v>3.8960000000000002E-2</v>
      </c>
      <c r="L308" s="71">
        <v>4.3229999999999998E-2</v>
      </c>
      <c r="M308" s="71">
        <v>4.6359999999999998E-2</v>
      </c>
      <c r="N308" s="71">
        <v>5.629E-2</v>
      </c>
      <c r="O308" s="71">
        <v>5.602E-2</v>
      </c>
      <c r="P308" s="71">
        <v>4.648E-2</v>
      </c>
      <c r="Q308" s="71">
        <v>4.7370000000000002E-2</v>
      </c>
      <c r="R308" s="71">
        <v>5.1549999999999999E-2</v>
      </c>
      <c r="S308" s="71">
        <v>7.5090000000000004E-2</v>
      </c>
      <c r="T308" s="71">
        <v>5.8040000000000001E-2</v>
      </c>
      <c r="U308" s="71">
        <v>4.7280000000000003E-2</v>
      </c>
      <c r="V308" s="71">
        <v>6.3170000000000004E-2</v>
      </c>
      <c r="W308" s="65">
        <v>2.7220000000000001E-2</v>
      </c>
      <c r="X308" s="65">
        <v>3.1469999999999998E-2</v>
      </c>
      <c r="Y308" s="65">
        <v>3.3700000000000001E-2</v>
      </c>
      <c r="Z308" s="65">
        <v>3.8289999999999998E-2</v>
      </c>
      <c r="AA308" s="65">
        <v>3.2870000000000003E-2</v>
      </c>
      <c r="AB308" s="65">
        <v>3.2239999999999998E-2</v>
      </c>
      <c r="AC308" s="65">
        <v>3.9260000000000003E-2</v>
      </c>
      <c r="AD308" s="65">
        <v>4.3299999999999998E-2</v>
      </c>
      <c r="AE308" s="65">
        <v>5.6259999999999998E-2</v>
      </c>
      <c r="AF308" s="65">
        <v>5.7250000000000002E-2</v>
      </c>
      <c r="AG308" s="65">
        <v>4.9329999999999999E-2</v>
      </c>
      <c r="AH308" s="65">
        <v>5.0709999999999998E-2</v>
      </c>
      <c r="AI308" s="65">
        <v>5.6390000000000003E-2</v>
      </c>
      <c r="AJ308" s="65">
        <v>8.2739999999999994E-2</v>
      </c>
      <c r="AK308" s="65">
        <v>6.8879999999999997E-2</v>
      </c>
      <c r="AL308" s="65">
        <v>6.0879999999999997E-2</v>
      </c>
      <c r="AM308" s="65">
        <v>0.12429</v>
      </c>
    </row>
    <row r="309" spans="1:39" x14ac:dyDescent="0.45">
      <c r="A309" s="3" t="s">
        <v>219</v>
      </c>
      <c r="B309" s="3" t="s">
        <v>87</v>
      </c>
      <c r="C309" s="3" t="s">
        <v>924</v>
      </c>
      <c r="D309" s="66">
        <v>1.0130189796687701</v>
      </c>
      <c r="E309" s="69">
        <v>4635.3245841455155</v>
      </c>
      <c r="F309" s="71">
        <v>0.13108283458646616</v>
      </c>
      <c r="G309" s="71">
        <v>0.14375361654135338</v>
      </c>
      <c r="H309" s="71">
        <v>0.14953491979949876</v>
      </c>
      <c r="I309" s="71">
        <v>0.15840439849624061</v>
      </c>
      <c r="J309" s="71">
        <v>0.15464384461152883</v>
      </c>
      <c r="K309" s="71">
        <v>0.15080433333333332</v>
      </c>
      <c r="L309" s="71">
        <v>0.1699743984962406</v>
      </c>
      <c r="M309" s="71">
        <v>0.19575485463659148</v>
      </c>
      <c r="N309" s="71">
        <v>0.23260654887218046</v>
      </c>
      <c r="O309" s="71">
        <v>0.22614658145363409</v>
      </c>
      <c r="P309" s="71">
        <v>0.18955762406015036</v>
      </c>
      <c r="Q309" s="71">
        <v>0.18930032832080201</v>
      </c>
      <c r="R309" s="71">
        <v>0.19915202255639097</v>
      </c>
      <c r="S309" s="71">
        <v>0.2442031954887218</v>
      </c>
      <c r="T309" s="71">
        <v>0.17651772180451128</v>
      </c>
      <c r="U309" s="71">
        <v>0.13925987218045113</v>
      </c>
      <c r="V309" s="71">
        <v>0.19170290476190477</v>
      </c>
      <c r="W309" s="65">
        <v>0.12383472937000888</v>
      </c>
      <c r="X309" s="65">
        <v>0.13980570984915705</v>
      </c>
      <c r="Y309" s="65">
        <v>0.14326778615794145</v>
      </c>
      <c r="Z309" s="65">
        <v>0.15081882431233365</v>
      </c>
      <c r="AA309" s="65">
        <v>0.15709634427684116</v>
      </c>
      <c r="AB309" s="65">
        <v>0.15747628660159715</v>
      </c>
      <c r="AC309" s="65">
        <v>0.18190720940550134</v>
      </c>
      <c r="AD309" s="65">
        <v>0.20335772848269743</v>
      </c>
      <c r="AE309" s="65">
        <v>0.24092118899733805</v>
      </c>
      <c r="AF309" s="65">
        <v>0.23912124667258208</v>
      </c>
      <c r="AG309" s="65">
        <v>0.21183286157941439</v>
      </c>
      <c r="AH309" s="65">
        <v>0.21081511091393079</v>
      </c>
      <c r="AI309" s="65">
        <v>0.21799845607808341</v>
      </c>
      <c r="AJ309" s="65">
        <v>0.27247076308784385</v>
      </c>
      <c r="AK309" s="65">
        <v>0.21256805235137533</v>
      </c>
      <c r="AL309" s="65">
        <v>0.18370560780834072</v>
      </c>
      <c r="AM309" s="65">
        <v>0.37755209405501322</v>
      </c>
    </row>
    <row r="310" spans="1:39" x14ac:dyDescent="0.45">
      <c r="A310" s="3" t="s">
        <v>219</v>
      </c>
      <c r="B310" s="3" t="s">
        <v>87</v>
      </c>
      <c r="C310" s="3" t="s">
        <v>925</v>
      </c>
      <c r="D310" s="66">
        <v>1.1744665467865958</v>
      </c>
      <c r="E310" s="69">
        <v>5374.0687655787551</v>
      </c>
      <c r="F310" s="71">
        <v>2.2032186689714781E-2</v>
      </c>
      <c r="G310" s="71">
        <v>2.6892843560933449E-2</v>
      </c>
      <c r="H310" s="71">
        <v>2.9013120138288679E-2</v>
      </c>
      <c r="I310" s="71">
        <v>3.2273405358686259E-2</v>
      </c>
      <c r="J310" s="71">
        <v>2.5582601555747625E-2</v>
      </c>
      <c r="K310" s="71">
        <v>2.4672437337942957E-2</v>
      </c>
      <c r="L310" s="71">
        <v>2.9512834917891095E-2</v>
      </c>
      <c r="M310" s="71">
        <v>3.4563673292999135E-2</v>
      </c>
      <c r="N310" s="71">
        <v>4.2204278305963697E-2</v>
      </c>
      <c r="O310" s="71">
        <v>4.0844036300777875E-2</v>
      </c>
      <c r="P310" s="71">
        <v>4.096398444252377E-2</v>
      </c>
      <c r="Q310" s="71">
        <v>4.9065125324114091E-2</v>
      </c>
      <c r="R310" s="71">
        <v>5.2975652549697494E-2</v>
      </c>
      <c r="S310" s="71">
        <v>6.9436923076923077E-2</v>
      </c>
      <c r="T310" s="71">
        <v>4.8854822817631802E-2</v>
      </c>
      <c r="U310" s="71">
        <v>4.1654235090751945E-2</v>
      </c>
      <c r="V310" s="71">
        <v>7.3477839239412285E-2</v>
      </c>
      <c r="W310" s="65">
        <v>2.0526592382035247E-2</v>
      </c>
      <c r="X310" s="65">
        <v>2.5258632177373508E-2</v>
      </c>
      <c r="Y310" s="65">
        <v>2.7289755542922116E-2</v>
      </c>
      <c r="Z310" s="65">
        <v>3.017132234223991E-2</v>
      </c>
      <c r="AA310" s="65">
        <v>2.4138188743604318E-2</v>
      </c>
      <c r="AB310" s="65">
        <v>2.2397804434337691E-2</v>
      </c>
      <c r="AC310" s="65">
        <v>2.9390376350198977E-2</v>
      </c>
      <c r="AD310" s="65">
        <v>3.3192031836270605E-2</v>
      </c>
      <c r="AE310" s="65">
        <v>3.9092859579306423E-2</v>
      </c>
      <c r="AF310" s="65">
        <v>4.2413096077316657E-2</v>
      </c>
      <c r="AG310" s="65">
        <v>4.2033776009096073E-2</v>
      </c>
      <c r="AH310" s="65">
        <v>4.6205815804434336E-2</v>
      </c>
      <c r="AI310" s="65">
        <v>5.5228919840818645E-2</v>
      </c>
      <c r="AJ310" s="65">
        <v>6.9012910744741335E-2</v>
      </c>
      <c r="AK310" s="65">
        <v>5.522738260375213E-2</v>
      </c>
      <c r="AL310" s="65">
        <v>5.6739984081864696E-2</v>
      </c>
      <c r="AM310" s="65">
        <v>0.14097055144968734</v>
      </c>
    </row>
    <row r="311" spans="1:39" x14ac:dyDescent="0.45">
      <c r="A311" s="3" t="s">
        <v>219</v>
      </c>
      <c r="B311" s="3" t="s">
        <v>87</v>
      </c>
      <c r="C311" s="3" t="s">
        <v>926</v>
      </c>
      <c r="D311" s="66">
        <v>1.1727378755994662</v>
      </c>
      <c r="E311" s="69">
        <v>5366.1587932954853</v>
      </c>
      <c r="F311" s="71">
        <v>1.687E-2</v>
      </c>
      <c r="G311" s="71">
        <v>1.958E-2</v>
      </c>
      <c r="H311" s="71">
        <v>2.2290000000000001E-2</v>
      </c>
      <c r="I311" s="71">
        <v>2.5649999999999999E-2</v>
      </c>
      <c r="J311" s="71">
        <v>2.0240000000000001E-2</v>
      </c>
      <c r="K311" s="71">
        <v>1.729E-2</v>
      </c>
      <c r="L311" s="71">
        <v>2.1770000000000001E-2</v>
      </c>
      <c r="M311" s="71">
        <v>2.6960000000000001E-2</v>
      </c>
      <c r="N311" s="71">
        <v>3.4450000000000001E-2</v>
      </c>
      <c r="O311" s="71">
        <v>3.3840000000000002E-2</v>
      </c>
      <c r="P311" s="71">
        <v>3.2070000000000001E-2</v>
      </c>
      <c r="Q311" s="71">
        <v>3.6990000000000002E-2</v>
      </c>
      <c r="R311" s="71">
        <v>4.2529999999999998E-2</v>
      </c>
      <c r="S311" s="71">
        <v>5.8180000000000003E-2</v>
      </c>
      <c r="T311" s="71">
        <v>4.181E-2</v>
      </c>
      <c r="U311" s="71">
        <v>3.1629999999999998E-2</v>
      </c>
      <c r="V311" s="71">
        <v>5.2479999999999999E-2</v>
      </c>
      <c r="W311" s="65">
        <v>1.5210782934833567E-2</v>
      </c>
      <c r="X311" s="65">
        <v>1.8132508204406938E-2</v>
      </c>
      <c r="Y311" s="65">
        <v>2.1344449132676982E-2</v>
      </c>
      <c r="Z311" s="65">
        <v>2.5306605719643695E-2</v>
      </c>
      <c r="AA311" s="65">
        <v>1.8139920300046884E-2</v>
      </c>
      <c r="AB311" s="65">
        <v>1.5600135958743554E-2</v>
      </c>
      <c r="AC311" s="65">
        <v>2.0704449132676984E-2</v>
      </c>
      <c r="AD311" s="65">
        <v>2.4353802156586966E-2</v>
      </c>
      <c r="AE311" s="65">
        <v>3.3761350210970466E-2</v>
      </c>
      <c r="AF311" s="65">
        <v>3.4003291139240506E-2</v>
      </c>
      <c r="AG311" s="65">
        <v>3.3953291139240505E-2</v>
      </c>
      <c r="AH311" s="65">
        <v>3.9039113924050635E-2</v>
      </c>
      <c r="AI311" s="65">
        <v>4.6507955930614152E-2</v>
      </c>
      <c r="AJ311" s="65">
        <v>6.1728523206751054E-2</v>
      </c>
      <c r="AK311" s="65">
        <v>4.7547955930614151E-2</v>
      </c>
      <c r="AL311" s="65">
        <v>4.4422133145804038E-2</v>
      </c>
      <c r="AM311" s="65">
        <v>0.10620373183309892</v>
      </c>
    </row>
    <row r="312" spans="1:39" x14ac:dyDescent="0.45">
      <c r="A312" s="2" t="s">
        <v>217</v>
      </c>
      <c r="B312" s="2" t="s">
        <v>88</v>
      </c>
      <c r="C312" s="2" t="s">
        <v>927</v>
      </c>
      <c r="D312" s="4">
        <v>1.0980642554659685</v>
      </c>
      <c r="E312" s="11">
        <v>5024.4707557178253</v>
      </c>
      <c r="F312" s="72">
        <v>0.1272376484735967</v>
      </c>
      <c r="G312" s="72">
        <v>0.14080560834278266</v>
      </c>
      <c r="H312" s="72">
        <v>0.14921851756726701</v>
      </c>
      <c r="I312" s="72">
        <v>0.17177586863571148</v>
      </c>
      <c r="J312" s="72">
        <v>0.15368971183963223</v>
      </c>
      <c r="K312" s="72">
        <v>0.14152578375873015</v>
      </c>
      <c r="L312" s="72">
        <v>0.17305751731147118</v>
      </c>
      <c r="M312" s="72">
        <v>0.20087646872182363</v>
      </c>
      <c r="N312" s="72">
        <v>0.24838108639492781</v>
      </c>
      <c r="O312" s="72">
        <v>0.23551077864099662</v>
      </c>
      <c r="P312" s="72">
        <v>0.20456892328908019</v>
      </c>
      <c r="Q312" s="72">
        <v>0.21998773581284622</v>
      </c>
      <c r="R312" s="72">
        <v>0.24000530541259621</v>
      </c>
      <c r="S312" s="72">
        <v>0.30948752144947722</v>
      </c>
      <c r="T312" s="72">
        <v>0.23869801364512699</v>
      </c>
      <c r="U312" s="72">
        <v>0.1849454356410668</v>
      </c>
      <c r="V312" s="72">
        <v>0.2822380750628668</v>
      </c>
      <c r="W312" s="8">
        <v>0.12256722520892857</v>
      </c>
      <c r="X312" s="8">
        <v>0.13377401146073223</v>
      </c>
      <c r="Y312" s="8">
        <v>0.14467807152457962</v>
      </c>
      <c r="Z312" s="8">
        <v>0.16032530264816755</v>
      </c>
      <c r="AA312" s="8">
        <v>0.14480902091324274</v>
      </c>
      <c r="AB312" s="8">
        <v>0.13822716336714813</v>
      </c>
      <c r="AC312" s="8">
        <v>0.17146135963715733</v>
      </c>
      <c r="AD312" s="8">
        <v>0.19643245855105779</v>
      </c>
      <c r="AE312" s="8">
        <v>0.24527351532050704</v>
      </c>
      <c r="AF312" s="8">
        <v>0.2424764329870551</v>
      </c>
      <c r="AG312" s="8">
        <v>0.21657574458179601</v>
      </c>
      <c r="AH312" s="8">
        <v>0.2321200082284684</v>
      </c>
      <c r="AI312" s="8">
        <v>0.25239715835275978</v>
      </c>
      <c r="AJ312" s="8">
        <v>0.3322878357299387</v>
      </c>
      <c r="AK312" s="8">
        <v>0.27808409612268764</v>
      </c>
      <c r="AL312" s="8">
        <v>0.24381082754396546</v>
      </c>
      <c r="AM312" s="8">
        <v>0.57557976782180786</v>
      </c>
    </row>
    <row r="313" spans="1:39" x14ac:dyDescent="0.45">
      <c r="A313" s="3" t="s">
        <v>219</v>
      </c>
      <c r="B313" s="3" t="s">
        <v>88</v>
      </c>
      <c r="C313" s="3" t="s">
        <v>928</v>
      </c>
      <c r="D313" s="66">
        <v>1.2211261313602411</v>
      </c>
      <c r="E313" s="69">
        <v>5587.5714973152853</v>
      </c>
      <c r="F313" s="71">
        <v>6.1351487085328314E-3</v>
      </c>
      <c r="G313" s="71">
        <v>7.3892966498418948E-3</v>
      </c>
      <c r="H313" s="71">
        <v>8.0384159026600475E-3</v>
      </c>
      <c r="I313" s="71">
        <v>9.4231128423937095E-3</v>
      </c>
      <c r="J313" s="71">
        <v>8.689897095461134E-3</v>
      </c>
      <c r="K313" s="71">
        <v>7.6467725393483624E-3</v>
      </c>
      <c r="L313" s="71">
        <v>9.8422275869847423E-3</v>
      </c>
      <c r="M313" s="71">
        <v>1.1516607812123068E-2</v>
      </c>
      <c r="N313" s="71">
        <v>1.3152176175937504E-2</v>
      </c>
      <c r="O313" s="71">
        <v>1.4291992229544772E-2</v>
      </c>
      <c r="P313" s="71">
        <v>1.4641167742968999E-2</v>
      </c>
      <c r="Q313" s="71">
        <v>1.6386412527414945E-2</v>
      </c>
      <c r="R313" s="71">
        <v>1.8248325012791333E-2</v>
      </c>
      <c r="S313" s="71">
        <v>2.5340692604807272E-2</v>
      </c>
      <c r="T313" s="71">
        <v>1.9729853473978404E-2</v>
      </c>
      <c r="U313" s="71">
        <v>1.6493168909569689E-2</v>
      </c>
      <c r="V313" s="71">
        <v>2.5054732185641301E-2</v>
      </c>
      <c r="W313" s="65">
        <v>6.1702418287166959E-3</v>
      </c>
      <c r="X313" s="65">
        <v>6.8120689250528539E-3</v>
      </c>
      <c r="Y313" s="65">
        <v>7.7739627334852028E-3</v>
      </c>
      <c r="Z313" s="65">
        <v>8.2745020772601215E-3</v>
      </c>
      <c r="AA313" s="65">
        <v>7.5627932112293413E-3</v>
      </c>
      <c r="AB313" s="65">
        <v>7.0507388043683263E-3</v>
      </c>
      <c r="AC313" s="65">
        <v>8.9371477767954191E-3</v>
      </c>
      <c r="AD313" s="65">
        <v>9.5987951531739581E-3</v>
      </c>
      <c r="AE313" s="65">
        <v>1.258821352236505E-2</v>
      </c>
      <c r="AF313" s="65">
        <v>1.338822429370385E-2</v>
      </c>
      <c r="AG313" s="65">
        <v>1.3618639963102301E-2</v>
      </c>
      <c r="AH313" s="65">
        <v>1.532156864056719E-2</v>
      </c>
      <c r="AI313" s="65">
        <v>1.8929891138584291E-2</v>
      </c>
      <c r="AJ313" s="65">
        <v>2.6850820598290019E-2</v>
      </c>
      <c r="AK313" s="65">
        <v>2.2460878968538427E-2</v>
      </c>
      <c r="AL313" s="65">
        <v>2.1475200250988702E-2</v>
      </c>
      <c r="AM313" s="65">
        <v>4.9406312113778265E-2</v>
      </c>
    </row>
    <row r="314" spans="1:39" x14ac:dyDescent="0.45">
      <c r="A314" s="3" t="s">
        <v>219</v>
      </c>
      <c r="B314" s="3" t="s">
        <v>88</v>
      </c>
      <c r="C314" s="3" t="s">
        <v>929</v>
      </c>
      <c r="D314" s="66">
        <v>1.0638155535592704</v>
      </c>
      <c r="E314" s="69">
        <v>4867.7571569508045</v>
      </c>
      <c r="F314" s="71">
        <v>0.10029420719648725</v>
      </c>
      <c r="G314" s="71">
        <v>0.10897657028752726</v>
      </c>
      <c r="H314" s="71">
        <v>0.11410803547803615</v>
      </c>
      <c r="I314" s="71">
        <v>0.1288999763510755</v>
      </c>
      <c r="J314" s="71">
        <v>0.11941838392613241</v>
      </c>
      <c r="K314" s="71">
        <v>0.11024882251187923</v>
      </c>
      <c r="L314" s="71">
        <v>0.13180186270066191</v>
      </c>
      <c r="M314" s="71">
        <v>0.15332414084606741</v>
      </c>
      <c r="N314" s="71">
        <v>0.19136977743916919</v>
      </c>
      <c r="O314" s="71">
        <v>0.17999977550774768</v>
      </c>
      <c r="P314" s="71">
        <v>0.15177069023141904</v>
      </c>
      <c r="Q314" s="71">
        <v>0.15749888247885471</v>
      </c>
      <c r="R314" s="71">
        <v>0.16737884608465015</v>
      </c>
      <c r="S314" s="71">
        <v>0.21220901128046113</v>
      </c>
      <c r="T314" s="71">
        <v>0.16666344602128483</v>
      </c>
      <c r="U314" s="71">
        <v>0.12605036023528485</v>
      </c>
      <c r="V314" s="71">
        <v>0.18416721142326137</v>
      </c>
      <c r="W314" s="65">
        <v>9.5742805720840665E-2</v>
      </c>
      <c r="X314" s="65">
        <v>0.10353401025466329</v>
      </c>
      <c r="Y314" s="65">
        <v>0.11092364311171578</v>
      </c>
      <c r="Z314" s="65">
        <v>0.12184008389692812</v>
      </c>
      <c r="AA314" s="65">
        <v>0.11488095950373309</v>
      </c>
      <c r="AB314" s="65">
        <v>0.11004121504490566</v>
      </c>
      <c r="AC314" s="65">
        <v>0.13418097279836944</v>
      </c>
      <c r="AD314" s="65">
        <v>0.15441048903957738</v>
      </c>
      <c r="AE314" s="65">
        <v>0.1916392163712885</v>
      </c>
      <c r="AF314" s="65">
        <v>0.18806578918020253</v>
      </c>
      <c r="AG314" s="65">
        <v>0.16456905800077992</v>
      </c>
      <c r="AH314" s="65">
        <v>0.1707893484758545</v>
      </c>
      <c r="AI314" s="65">
        <v>0.17758071225808614</v>
      </c>
      <c r="AJ314" s="65">
        <v>0.23270764197189189</v>
      </c>
      <c r="AK314" s="65">
        <v>0.19690514337945159</v>
      </c>
      <c r="AL314" s="65">
        <v>0.16709411647283606</v>
      </c>
      <c r="AM314" s="65">
        <v>0.3831947945188755</v>
      </c>
    </row>
    <row r="315" spans="1:39" x14ac:dyDescent="0.45">
      <c r="A315" s="3" t="s">
        <v>219</v>
      </c>
      <c r="B315" s="3" t="s">
        <v>88</v>
      </c>
      <c r="C315" s="3" t="s">
        <v>930</v>
      </c>
      <c r="D315" s="66">
        <v>1.203840884311604</v>
      </c>
      <c r="E315" s="69">
        <v>5508.4784771491932</v>
      </c>
      <c r="F315" s="71">
        <v>7.7662593136733609E-3</v>
      </c>
      <c r="G315" s="71">
        <v>9.057091909281936E-3</v>
      </c>
      <c r="H315" s="71">
        <v>1.0768477783194851E-2</v>
      </c>
      <c r="I315" s="71">
        <v>1.5329077218770307E-2</v>
      </c>
      <c r="J315" s="71">
        <v>9.5180276902086351E-3</v>
      </c>
      <c r="K315" s="71">
        <v>9.7773062368311636E-3</v>
      </c>
      <c r="L315" s="71">
        <v>1.257965334490266E-2</v>
      </c>
      <c r="M315" s="71">
        <v>1.3301964062491929E-2</v>
      </c>
      <c r="N315" s="71">
        <v>1.5844401957628627E-2</v>
      </c>
      <c r="O315" s="71">
        <v>1.5454004928407625E-2</v>
      </c>
      <c r="P315" s="71">
        <v>1.4432322707312621E-2</v>
      </c>
      <c r="Q315" s="71">
        <v>1.8205556830709322E-2</v>
      </c>
      <c r="R315" s="71">
        <v>2.1380137569520393E-2</v>
      </c>
      <c r="S315" s="71">
        <v>2.8248629956436375E-2</v>
      </c>
      <c r="T315" s="71">
        <v>2.0717955407115823E-2</v>
      </c>
      <c r="U315" s="71">
        <v>1.7325991448802674E-2</v>
      </c>
      <c r="V315" s="71">
        <v>3.1423141634711688E-2</v>
      </c>
      <c r="W315" s="65">
        <v>7.9307821427421106E-3</v>
      </c>
      <c r="X315" s="65">
        <v>8.8831914371106397E-3</v>
      </c>
      <c r="Y315" s="65">
        <v>9.5742863683579045E-3</v>
      </c>
      <c r="Z315" s="65">
        <v>1.2864997305316896E-2</v>
      </c>
      <c r="AA315" s="65">
        <v>9.0400823605552832E-3</v>
      </c>
      <c r="AB315" s="65">
        <v>8.2599270917043111E-3</v>
      </c>
      <c r="AC315" s="65">
        <v>1.0535216532932332E-2</v>
      </c>
      <c r="AD315" s="65">
        <v>1.1826386773654135E-2</v>
      </c>
      <c r="AE315" s="65">
        <v>1.4477957117645953E-2</v>
      </c>
      <c r="AF315" s="65">
        <v>1.4921376321305966E-2</v>
      </c>
      <c r="AG315" s="65">
        <v>1.4309201946696834E-2</v>
      </c>
      <c r="AH315" s="65">
        <v>1.7274923771764542E-2</v>
      </c>
      <c r="AI315" s="65">
        <v>2.1680630640394882E-2</v>
      </c>
      <c r="AJ315" s="65">
        <v>2.7179066751349422E-2</v>
      </c>
      <c r="AK315" s="65">
        <v>2.2660721337705698E-2</v>
      </c>
      <c r="AL315" s="65">
        <v>2.2463739837800985E-2</v>
      </c>
      <c r="AM315" s="65">
        <v>6.1247512262962107E-2</v>
      </c>
    </row>
    <row r="316" spans="1:39" x14ac:dyDescent="0.45">
      <c r="A316" s="3" t="s">
        <v>219</v>
      </c>
      <c r="B316" s="3" t="s">
        <v>88</v>
      </c>
      <c r="C316" s="3" t="s">
        <v>931</v>
      </c>
      <c r="D316" s="66">
        <v>1.16917447798053</v>
      </c>
      <c r="E316" s="69">
        <v>5349.8535661303031</v>
      </c>
      <c r="F316" s="71">
        <v>1.3042033254903256E-2</v>
      </c>
      <c r="G316" s="71">
        <v>1.5382649496131565E-2</v>
      </c>
      <c r="H316" s="71">
        <v>1.6303588403375941E-2</v>
      </c>
      <c r="I316" s="71">
        <v>1.8123702223471958E-2</v>
      </c>
      <c r="J316" s="71">
        <v>1.6063403127829994E-2</v>
      </c>
      <c r="K316" s="71">
        <v>1.3852882470671424E-2</v>
      </c>
      <c r="L316" s="71">
        <v>1.8833773678921882E-2</v>
      </c>
      <c r="M316" s="71">
        <v>2.27337560011413E-2</v>
      </c>
      <c r="N316" s="71">
        <v>2.8014730822192541E-2</v>
      </c>
      <c r="O316" s="71">
        <v>2.5765005975296594E-2</v>
      </c>
      <c r="P316" s="71">
        <v>2.3724742607379595E-2</v>
      </c>
      <c r="Q316" s="71">
        <v>2.7896883975867245E-2</v>
      </c>
      <c r="R316" s="71">
        <v>3.2997996745634306E-2</v>
      </c>
      <c r="S316" s="71">
        <v>4.3689187607772434E-2</v>
      </c>
      <c r="T316" s="71">
        <v>3.1586758742747974E-2</v>
      </c>
      <c r="U316" s="71">
        <v>2.5075915047409535E-2</v>
      </c>
      <c r="V316" s="71">
        <v>4.1592989819252454E-2</v>
      </c>
      <c r="W316" s="65">
        <v>1.2723395516629103E-2</v>
      </c>
      <c r="X316" s="65">
        <v>1.454474084390547E-2</v>
      </c>
      <c r="Y316" s="65">
        <v>1.6406179311020747E-2</v>
      </c>
      <c r="Z316" s="65">
        <v>1.7345719368662384E-2</v>
      </c>
      <c r="AA316" s="65">
        <v>1.3325185837725E-2</v>
      </c>
      <c r="AB316" s="65">
        <v>1.2875282426169836E-2</v>
      </c>
      <c r="AC316" s="65">
        <v>1.7808022529060115E-2</v>
      </c>
      <c r="AD316" s="65">
        <v>2.0596787584652283E-2</v>
      </c>
      <c r="AE316" s="65">
        <v>2.6568128309207597E-2</v>
      </c>
      <c r="AF316" s="65">
        <v>2.6101043191842786E-2</v>
      </c>
      <c r="AG316" s="65">
        <v>2.4078844671216876E-2</v>
      </c>
      <c r="AH316" s="65">
        <v>2.8734167340282148E-2</v>
      </c>
      <c r="AI316" s="65">
        <v>3.4205924315694455E-2</v>
      </c>
      <c r="AJ316" s="65">
        <v>4.5550306408407452E-2</v>
      </c>
      <c r="AK316" s="65">
        <v>3.6057352436991957E-2</v>
      </c>
      <c r="AL316" s="65">
        <v>3.2777770982339749E-2</v>
      </c>
      <c r="AM316" s="65">
        <v>8.1731148926192043E-2</v>
      </c>
    </row>
    <row r="317" spans="1:39" x14ac:dyDescent="0.45">
      <c r="A317" s="2" t="s">
        <v>217</v>
      </c>
      <c r="B317" s="2" t="s">
        <v>89</v>
      </c>
      <c r="C317" s="2" t="s">
        <v>932</v>
      </c>
      <c r="D317" s="4">
        <v>0.99236228046789021</v>
      </c>
      <c r="E317" s="11">
        <v>4540.8046318496117</v>
      </c>
      <c r="F317" s="72">
        <v>1.1568728357788722</v>
      </c>
      <c r="G317" s="72">
        <v>1.2141774345205569</v>
      </c>
      <c r="H317" s="72">
        <v>1.1793659648720418</v>
      </c>
      <c r="I317" s="72">
        <v>1.2449683542983321</v>
      </c>
      <c r="J317" s="72">
        <v>1.3352928322647186</v>
      </c>
      <c r="K317" s="72">
        <v>1.3175015467821687</v>
      </c>
      <c r="L317" s="72">
        <v>1.5075898115048441</v>
      </c>
      <c r="M317" s="72">
        <v>1.6599624426036199</v>
      </c>
      <c r="N317" s="72">
        <v>1.8608557427563763</v>
      </c>
      <c r="O317" s="72">
        <v>1.7740937488462165</v>
      </c>
      <c r="P317" s="72">
        <v>1.4751515782087137</v>
      </c>
      <c r="Q317" s="72">
        <v>1.453105131756701</v>
      </c>
      <c r="R317" s="72">
        <v>1.5404785531154281</v>
      </c>
      <c r="S317" s="72">
        <v>1.9031875891878904</v>
      </c>
      <c r="T317" s="72">
        <v>1.3373022157895778</v>
      </c>
      <c r="U317" s="72">
        <v>1.0748250241022548</v>
      </c>
      <c r="V317" s="72">
        <v>1.3590791936116882</v>
      </c>
      <c r="W317" s="8">
        <v>1.096913460515337</v>
      </c>
      <c r="X317" s="8">
        <v>1.1563674769637058</v>
      </c>
      <c r="Y317" s="8">
        <v>1.1234567694309716</v>
      </c>
      <c r="Z317" s="8">
        <v>1.1921087835137836</v>
      </c>
      <c r="AA317" s="8">
        <v>1.3353338035077975</v>
      </c>
      <c r="AB317" s="8">
        <v>1.3611531862606667</v>
      </c>
      <c r="AC317" s="8">
        <v>1.547069961001591</v>
      </c>
      <c r="AD317" s="8">
        <v>1.6923310984257391</v>
      </c>
      <c r="AE317" s="8">
        <v>1.8895652331471897</v>
      </c>
      <c r="AF317" s="8">
        <v>1.8276351879859816</v>
      </c>
      <c r="AG317" s="8">
        <v>1.5744833427223752</v>
      </c>
      <c r="AH317" s="8">
        <v>1.5480303344923887</v>
      </c>
      <c r="AI317" s="8">
        <v>1.6465137491703303</v>
      </c>
      <c r="AJ317" s="8">
        <v>2.1010994353905112</v>
      </c>
      <c r="AK317" s="8">
        <v>1.6012391924096527</v>
      </c>
      <c r="AL317" s="8">
        <v>1.4402501302144175</v>
      </c>
      <c r="AM317" s="8">
        <v>2.7803688548475605</v>
      </c>
    </row>
    <row r="318" spans="1:39" x14ac:dyDescent="0.45">
      <c r="A318" s="3" t="s">
        <v>219</v>
      </c>
      <c r="B318" s="3" t="s">
        <v>89</v>
      </c>
      <c r="C318" s="3" t="s">
        <v>933</v>
      </c>
      <c r="D318" s="66">
        <v>0.91980017109991441</v>
      </c>
      <c r="E318" s="69">
        <v>4208.7783458852455</v>
      </c>
      <c r="F318" s="71">
        <v>0.39139000000000002</v>
      </c>
      <c r="G318" s="71">
        <v>0.38577</v>
      </c>
      <c r="H318" s="71">
        <v>0.36342000000000002</v>
      </c>
      <c r="I318" s="71">
        <v>0.38239000000000001</v>
      </c>
      <c r="J318" s="71">
        <v>0.47846</v>
      </c>
      <c r="K318" s="71">
        <v>0.49723000000000001</v>
      </c>
      <c r="L318" s="71">
        <v>0.55325000000000002</v>
      </c>
      <c r="M318" s="71">
        <v>0.58942000000000005</v>
      </c>
      <c r="N318" s="71">
        <v>0.63961999999999997</v>
      </c>
      <c r="O318" s="71">
        <v>0.60699000000000003</v>
      </c>
      <c r="P318" s="71">
        <v>0.49669000000000002</v>
      </c>
      <c r="Q318" s="71">
        <v>0.44928000000000001</v>
      </c>
      <c r="R318" s="71">
        <v>0.43890000000000001</v>
      </c>
      <c r="S318" s="71">
        <v>0.51217000000000001</v>
      </c>
      <c r="T318" s="71">
        <v>0.35643000000000002</v>
      </c>
      <c r="U318" s="71">
        <v>0.26587</v>
      </c>
      <c r="V318" s="71">
        <v>0.32995000000000002</v>
      </c>
      <c r="W318" s="65">
        <v>0.36771999999999999</v>
      </c>
      <c r="X318" s="65">
        <v>0.36795</v>
      </c>
      <c r="Y318" s="65">
        <v>0.34678999999999999</v>
      </c>
      <c r="Z318" s="65">
        <v>0.37003999999999998</v>
      </c>
      <c r="AA318" s="65">
        <v>0.50751999999999997</v>
      </c>
      <c r="AB318" s="65">
        <v>0.55023999999999995</v>
      </c>
      <c r="AC318" s="65">
        <v>0.59521999999999997</v>
      </c>
      <c r="AD318" s="65">
        <v>0.62553000000000003</v>
      </c>
      <c r="AE318" s="65">
        <v>0.67157999999999995</v>
      </c>
      <c r="AF318" s="65">
        <v>0.63729999999999998</v>
      </c>
      <c r="AG318" s="65">
        <v>0.52703</v>
      </c>
      <c r="AH318" s="65">
        <v>0.47372999999999998</v>
      </c>
      <c r="AI318" s="65">
        <v>0.47204000000000002</v>
      </c>
      <c r="AJ318" s="65">
        <v>0.57032000000000005</v>
      </c>
      <c r="AK318" s="65">
        <v>0.43156</v>
      </c>
      <c r="AL318" s="65">
        <v>0.37042000000000003</v>
      </c>
      <c r="AM318" s="65">
        <v>0.67567999999999995</v>
      </c>
    </row>
    <row r="319" spans="1:39" x14ac:dyDescent="0.45">
      <c r="A319" s="3" t="s">
        <v>219</v>
      </c>
      <c r="B319" s="3" t="s">
        <v>89</v>
      </c>
      <c r="C319" s="3" t="s">
        <v>934</v>
      </c>
      <c r="D319" s="66">
        <v>0.93873748489321041</v>
      </c>
      <c r="E319" s="69">
        <v>4295.4308153310249</v>
      </c>
      <c r="F319" s="71">
        <v>7.9600000000000004E-2</v>
      </c>
      <c r="G319" s="71">
        <v>8.6370000000000002E-2</v>
      </c>
      <c r="H319" s="71">
        <v>8.0079999999999998E-2</v>
      </c>
      <c r="I319" s="71">
        <v>7.2069999999999995E-2</v>
      </c>
      <c r="J319" s="71">
        <v>6.6449999999999995E-2</v>
      </c>
      <c r="K319" s="71">
        <v>6.9459999999999994E-2</v>
      </c>
      <c r="L319" s="71">
        <v>9.0060000000000001E-2</v>
      </c>
      <c r="M319" s="71">
        <v>0.10632999999999999</v>
      </c>
      <c r="N319" s="71">
        <v>0.12579000000000001</v>
      </c>
      <c r="O319" s="71">
        <v>0.10922</v>
      </c>
      <c r="P319" s="71">
        <v>7.8609999999999999E-2</v>
      </c>
      <c r="Q319" s="71">
        <v>7.7240000000000003E-2</v>
      </c>
      <c r="R319" s="71">
        <v>8.2159999999999997E-2</v>
      </c>
      <c r="S319" s="71">
        <v>0.10100000000000001</v>
      </c>
      <c r="T319" s="71">
        <v>7.2059999999999999E-2</v>
      </c>
      <c r="U319" s="71">
        <v>5.3699999999999998E-2</v>
      </c>
      <c r="V319" s="71">
        <v>5.7239999999999999E-2</v>
      </c>
      <c r="W319" s="65">
        <v>7.5319999999999998E-2</v>
      </c>
      <c r="X319" s="65">
        <v>8.3119999999999999E-2</v>
      </c>
      <c r="Y319" s="65">
        <v>7.6050000000000006E-2</v>
      </c>
      <c r="Z319" s="65">
        <v>7.1029999999999996E-2</v>
      </c>
      <c r="AA319" s="65">
        <v>6.8669999999999995E-2</v>
      </c>
      <c r="AB319" s="65">
        <v>7.1739999999999998E-2</v>
      </c>
      <c r="AC319" s="65">
        <v>9.3539999999999998E-2</v>
      </c>
      <c r="AD319" s="65">
        <v>0.1086</v>
      </c>
      <c r="AE319" s="65">
        <v>0.12053999999999999</v>
      </c>
      <c r="AF319" s="65">
        <v>0.10173</v>
      </c>
      <c r="AG319" s="65">
        <v>7.9769999999999994E-2</v>
      </c>
      <c r="AH319" s="65">
        <v>8.0769999999999995E-2</v>
      </c>
      <c r="AI319" s="65">
        <v>8.8230000000000003E-2</v>
      </c>
      <c r="AJ319" s="65">
        <v>0.11025</v>
      </c>
      <c r="AK319" s="65">
        <v>8.1119999999999998E-2</v>
      </c>
      <c r="AL319" s="65">
        <v>6.7089999999999997E-2</v>
      </c>
      <c r="AM319" s="65">
        <v>0.11434999999999999</v>
      </c>
    </row>
    <row r="320" spans="1:39" x14ac:dyDescent="0.45">
      <c r="A320" s="3" t="s">
        <v>219</v>
      </c>
      <c r="B320" s="3" t="s">
        <v>89</v>
      </c>
      <c r="C320" s="3" t="s">
        <v>935</v>
      </c>
      <c r="D320" s="66">
        <v>1.0210145996823632</v>
      </c>
      <c r="E320" s="69">
        <v>4671.9105660060059</v>
      </c>
      <c r="F320" s="71">
        <v>4.0469999999999999E-2</v>
      </c>
      <c r="G320" s="71">
        <v>4.156E-2</v>
      </c>
      <c r="H320" s="71">
        <v>3.7769999999999998E-2</v>
      </c>
      <c r="I320" s="71">
        <v>3.5880000000000002E-2</v>
      </c>
      <c r="J320" s="71">
        <v>3.4340000000000002E-2</v>
      </c>
      <c r="K320" s="71">
        <v>3.5540000000000002E-2</v>
      </c>
      <c r="L320" s="71">
        <v>4.8430000000000001E-2</v>
      </c>
      <c r="M320" s="71">
        <v>5.423E-2</v>
      </c>
      <c r="N320" s="71">
        <v>5.3359999999999998E-2</v>
      </c>
      <c r="O320" s="71">
        <v>4.8680000000000001E-2</v>
      </c>
      <c r="P320" s="71">
        <v>4.0930000000000001E-2</v>
      </c>
      <c r="Q320" s="71">
        <v>4.4639999999999999E-2</v>
      </c>
      <c r="R320" s="71">
        <v>5.108E-2</v>
      </c>
      <c r="S320" s="71">
        <v>6.3439999999999996E-2</v>
      </c>
      <c r="T320" s="71">
        <v>4.6429999999999999E-2</v>
      </c>
      <c r="U320" s="71">
        <v>3.8330000000000003E-2</v>
      </c>
      <c r="V320" s="71">
        <v>4.5499999999999999E-2</v>
      </c>
      <c r="W320" s="65">
        <v>3.8059999999999997E-2</v>
      </c>
      <c r="X320" s="65">
        <v>3.9919999999999997E-2</v>
      </c>
      <c r="Y320" s="65">
        <v>3.5560000000000001E-2</v>
      </c>
      <c r="Z320" s="65">
        <v>3.5779999999999999E-2</v>
      </c>
      <c r="AA320" s="65">
        <v>3.6670000000000001E-2</v>
      </c>
      <c r="AB320" s="65">
        <v>3.9449999999999999E-2</v>
      </c>
      <c r="AC320" s="65">
        <v>4.9160000000000002E-2</v>
      </c>
      <c r="AD320" s="65">
        <v>5.2659999999999998E-2</v>
      </c>
      <c r="AE320" s="65">
        <v>5.4600000000000003E-2</v>
      </c>
      <c r="AF320" s="65">
        <v>5.2229999999999999E-2</v>
      </c>
      <c r="AG320" s="65">
        <v>4.6030000000000001E-2</v>
      </c>
      <c r="AH320" s="65">
        <v>5.0229999999999997E-2</v>
      </c>
      <c r="AI320" s="65">
        <v>5.8130000000000001E-2</v>
      </c>
      <c r="AJ320" s="65">
        <v>6.9290000000000004E-2</v>
      </c>
      <c r="AK320" s="65">
        <v>5.3260000000000002E-2</v>
      </c>
      <c r="AL320" s="65">
        <v>4.4389999999999999E-2</v>
      </c>
      <c r="AM320" s="65">
        <v>8.7929999999999994E-2</v>
      </c>
    </row>
    <row r="321" spans="1:39" x14ac:dyDescent="0.45">
      <c r="A321" s="3" t="s">
        <v>219</v>
      </c>
      <c r="B321" s="3" t="s">
        <v>89</v>
      </c>
      <c r="C321" s="3" t="s">
        <v>936</v>
      </c>
      <c r="D321" s="66">
        <v>0.93921658472721625</v>
      </c>
      <c r="E321" s="69">
        <v>4297.6230578095947</v>
      </c>
      <c r="F321" s="71">
        <v>0.10817</v>
      </c>
      <c r="G321" s="71">
        <v>0.11996</v>
      </c>
      <c r="H321" s="71">
        <v>0.11851</v>
      </c>
      <c r="I321" s="71">
        <v>0.12281</v>
      </c>
      <c r="J321" s="71">
        <v>0.10983</v>
      </c>
      <c r="K321" s="71">
        <v>0.10349</v>
      </c>
      <c r="L321" s="71">
        <v>0.12548999999999999</v>
      </c>
      <c r="M321" s="71">
        <v>0.14624000000000001</v>
      </c>
      <c r="N321" s="71">
        <v>0.17377000000000001</v>
      </c>
      <c r="O321" s="71">
        <v>0.16768</v>
      </c>
      <c r="P321" s="71">
        <v>0.13528999999999999</v>
      </c>
      <c r="Q321" s="71">
        <v>0.12395</v>
      </c>
      <c r="R321" s="71">
        <v>0.12567</v>
      </c>
      <c r="S321" s="71">
        <v>0.14817</v>
      </c>
      <c r="T321" s="71">
        <v>0.10996</v>
      </c>
      <c r="U321" s="71">
        <v>8.2350000000000007E-2</v>
      </c>
      <c r="V321" s="71">
        <v>9.4780000000000003E-2</v>
      </c>
      <c r="W321" s="65">
        <v>0.10549</v>
      </c>
      <c r="X321" s="65">
        <v>0.11419</v>
      </c>
      <c r="Y321" s="65">
        <v>0.11092</v>
      </c>
      <c r="Z321" s="65">
        <v>0.11584</v>
      </c>
      <c r="AA321" s="65">
        <v>0.11071</v>
      </c>
      <c r="AB321" s="65">
        <v>0.10852000000000001</v>
      </c>
      <c r="AC321" s="65">
        <v>0.13178999999999999</v>
      </c>
      <c r="AD321" s="65">
        <v>0.15437000000000001</v>
      </c>
      <c r="AE321" s="65">
        <v>0.18003</v>
      </c>
      <c r="AF321" s="65">
        <v>0.17352000000000001</v>
      </c>
      <c r="AG321" s="65">
        <v>0.14563000000000001</v>
      </c>
      <c r="AH321" s="65">
        <v>0.13184000000000001</v>
      </c>
      <c r="AI321" s="65">
        <v>0.13517999999999999</v>
      </c>
      <c r="AJ321" s="65">
        <v>0.16550000000000001</v>
      </c>
      <c r="AK321" s="65">
        <v>0.12282</v>
      </c>
      <c r="AL321" s="65">
        <v>0.10150000000000001</v>
      </c>
      <c r="AM321" s="65">
        <v>0.17133000000000001</v>
      </c>
    </row>
    <row r="322" spans="1:39" x14ac:dyDescent="0.45">
      <c r="A322" s="3" t="s">
        <v>219</v>
      </c>
      <c r="B322" s="3" t="s">
        <v>89</v>
      </c>
      <c r="C322" s="3" t="s">
        <v>937</v>
      </c>
      <c r="D322" s="66">
        <v>1.0670355558472804</v>
      </c>
      <c r="E322" s="69">
        <v>4882.4910919176473</v>
      </c>
      <c r="F322" s="71">
        <v>1.7490298804780879E-2</v>
      </c>
      <c r="G322" s="71">
        <v>1.8770408366533865E-2</v>
      </c>
      <c r="H322" s="71">
        <v>1.8600358565737052E-2</v>
      </c>
      <c r="I322" s="71">
        <v>2.1580488047808766E-2</v>
      </c>
      <c r="J322" s="71">
        <v>1.9410418326693227E-2</v>
      </c>
      <c r="K322" s="71">
        <v>1.7850358565737051E-2</v>
      </c>
      <c r="L322" s="71">
        <v>2.1400408366533865E-2</v>
      </c>
      <c r="M322" s="71">
        <v>2.5360348605577687E-2</v>
      </c>
      <c r="N322" s="71">
        <v>2.7590507968127492E-2</v>
      </c>
      <c r="O322" s="71">
        <v>2.6150478087649403E-2</v>
      </c>
      <c r="P322" s="71">
        <v>2.2730547808764941E-2</v>
      </c>
      <c r="Q322" s="71">
        <v>2.5750727091633466E-2</v>
      </c>
      <c r="R322" s="71">
        <v>3.1321175298804786E-2</v>
      </c>
      <c r="S322" s="71">
        <v>3.8241155378486054E-2</v>
      </c>
      <c r="T322" s="71">
        <v>2.6130607569721114E-2</v>
      </c>
      <c r="U322" s="71">
        <v>2.0040597609561752E-2</v>
      </c>
      <c r="V322" s="71">
        <v>2.840111553784861E-2</v>
      </c>
      <c r="W322" s="65">
        <v>1.6840616966580978E-2</v>
      </c>
      <c r="X322" s="65">
        <v>1.8771002570694088E-2</v>
      </c>
      <c r="Y322" s="65">
        <v>1.7680976863753212E-2</v>
      </c>
      <c r="Z322" s="65">
        <v>2.0381028277634963E-2</v>
      </c>
      <c r="AA322" s="65">
        <v>1.9391053984575836E-2</v>
      </c>
      <c r="AB322" s="65">
        <v>1.8431053984575837E-2</v>
      </c>
      <c r="AC322" s="65">
        <v>2.1360976863753212E-2</v>
      </c>
      <c r="AD322" s="65">
        <v>2.4820874035989718E-2</v>
      </c>
      <c r="AE322" s="65">
        <v>2.6591028277634959E-2</v>
      </c>
      <c r="AF322" s="65">
        <v>2.5391208226221079E-2</v>
      </c>
      <c r="AG322" s="65">
        <v>2.4951311053984578E-2</v>
      </c>
      <c r="AH322" s="65">
        <v>2.6842107969151669E-2</v>
      </c>
      <c r="AI322" s="65">
        <v>3.2972493573264781E-2</v>
      </c>
      <c r="AJ322" s="65">
        <v>4.0322544987146533E-2</v>
      </c>
      <c r="AK322" s="65">
        <v>2.9251825192802058E-2</v>
      </c>
      <c r="AL322" s="65">
        <v>2.662221079691517E-2</v>
      </c>
      <c r="AM322" s="65">
        <v>6.1837686375321325E-2</v>
      </c>
    </row>
    <row r="323" spans="1:39" x14ac:dyDescent="0.45">
      <c r="A323" s="3" t="s">
        <v>219</v>
      </c>
      <c r="B323" s="3" t="s">
        <v>89</v>
      </c>
      <c r="C323" s="3" t="s">
        <v>938</v>
      </c>
      <c r="D323" s="66">
        <v>1.0051139451035414</v>
      </c>
      <c r="E323" s="69">
        <v>4599.1530989175626</v>
      </c>
      <c r="F323" s="71">
        <v>0.10521999999999999</v>
      </c>
      <c r="G323" s="71">
        <v>0.11126</v>
      </c>
      <c r="H323" s="71">
        <v>0.10778</v>
      </c>
      <c r="I323" s="71">
        <v>0.11985</v>
      </c>
      <c r="J323" s="71">
        <v>0.1226</v>
      </c>
      <c r="K323" s="71">
        <v>0.11038000000000001</v>
      </c>
      <c r="L323" s="71">
        <v>0.12556</v>
      </c>
      <c r="M323" s="71">
        <v>0.14038999999999999</v>
      </c>
      <c r="N323" s="71">
        <v>0.15853</v>
      </c>
      <c r="O323" s="71">
        <v>0.15328</v>
      </c>
      <c r="P323" s="71">
        <v>0.13497999999999999</v>
      </c>
      <c r="Q323" s="71">
        <v>0.13220000000000001</v>
      </c>
      <c r="R323" s="71">
        <v>0.14363000000000001</v>
      </c>
      <c r="S323" s="71">
        <v>0.17491999999999999</v>
      </c>
      <c r="T323" s="71">
        <v>0.11905</v>
      </c>
      <c r="U323" s="71">
        <v>0.10009</v>
      </c>
      <c r="V323" s="71">
        <v>0.13073000000000001</v>
      </c>
      <c r="W323" s="65">
        <v>9.9419999999999994E-2</v>
      </c>
      <c r="X323" s="65">
        <v>0.10441</v>
      </c>
      <c r="Y323" s="65">
        <v>0.1041</v>
      </c>
      <c r="Z323" s="65">
        <v>0.11498999999999999</v>
      </c>
      <c r="AA323" s="65">
        <v>0.12177</v>
      </c>
      <c r="AB323" s="65">
        <v>0.11536</v>
      </c>
      <c r="AC323" s="65">
        <v>0.12845999999999999</v>
      </c>
      <c r="AD323" s="65">
        <v>0.14276</v>
      </c>
      <c r="AE323" s="65">
        <v>0.16127</v>
      </c>
      <c r="AF323" s="65">
        <v>0.15892999999999999</v>
      </c>
      <c r="AG323" s="65">
        <v>0.14537</v>
      </c>
      <c r="AH323" s="65">
        <v>0.14294999999999999</v>
      </c>
      <c r="AI323" s="65">
        <v>0.15143999999999999</v>
      </c>
      <c r="AJ323" s="65">
        <v>0.18855</v>
      </c>
      <c r="AK323" s="65">
        <v>0.14621000000000001</v>
      </c>
      <c r="AL323" s="65">
        <v>0.13378000000000001</v>
      </c>
      <c r="AM323" s="65">
        <v>0.26097999999999999</v>
      </c>
    </row>
    <row r="324" spans="1:39" x14ac:dyDescent="0.45">
      <c r="A324" s="3" t="s">
        <v>219</v>
      </c>
      <c r="B324" s="3" t="s">
        <v>89</v>
      </c>
      <c r="C324" s="3" t="s">
        <v>939</v>
      </c>
      <c r="D324" s="66">
        <v>1.0537168030258131</v>
      </c>
      <c r="E324" s="69">
        <v>4821.5477694108067</v>
      </c>
      <c r="F324" s="71">
        <v>2.8139999999999998E-2</v>
      </c>
      <c r="G324" s="71">
        <v>3.092E-2</v>
      </c>
      <c r="H324" s="71">
        <v>3.0609999999999998E-2</v>
      </c>
      <c r="I324" s="71">
        <v>3.3419999999999998E-2</v>
      </c>
      <c r="J324" s="71">
        <v>3.1220000000000001E-2</v>
      </c>
      <c r="K324" s="71">
        <v>3.0190000000000002E-2</v>
      </c>
      <c r="L324" s="71">
        <v>3.6200000000000003E-2</v>
      </c>
      <c r="M324" s="71">
        <v>3.8719999999999997E-2</v>
      </c>
      <c r="N324" s="71">
        <v>4.1230000000000003E-2</v>
      </c>
      <c r="O324" s="71">
        <v>4.113E-2</v>
      </c>
      <c r="P324" s="71">
        <v>3.832E-2</v>
      </c>
      <c r="Q324" s="71">
        <v>4.1689999999999998E-2</v>
      </c>
      <c r="R324" s="71">
        <v>4.6530000000000002E-2</v>
      </c>
      <c r="S324" s="71">
        <v>5.4140000000000001E-2</v>
      </c>
      <c r="T324" s="71">
        <v>3.6729999999999999E-2</v>
      </c>
      <c r="U324" s="71">
        <v>3.1879999999999999E-2</v>
      </c>
      <c r="V324" s="71">
        <v>4.6580000000000003E-2</v>
      </c>
      <c r="W324" s="65">
        <v>2.7820000000000001E-2</v>
      </c>
      <c r="X324" s="65">
        <v>2.8570000000000002E-2</v>
      </c>
      <c r="Y324" s="65">
        <v>2.903E-2</v>
      </c>
      <c r="Z324" s="65">
        <v>3.2219999999999999E-2</v>
      </c>
      <c r="AA324" s="65">
        <v>3.2070000000000001E-2</v>
      </c>
      <c r="AB324" s="65">
        <v>3.056E-2</v>
      </c>
      <c r="AC324" s="65">
        <v>3.4909999999999997E-2</v>
      </c>
      <c r="AD324" s="65">
        <v>3.637E-2</v>
      </c>
      <c r="AE324" s="65">
        <v>4.1480000000000003E-2</v>
      </c>
      <c r="AF324" s="65">
        <v>4.1660000000000003E-2</v>
      </c>
      <c r="AG324" s="65">
        <v>4.0840000000000001E-2</v>
      </c>
      <c r="AH324" s="65">
        <v>4.3060000000000001E-2</v>
      </c>
      <c r="AI324" s="65">
        <v>4.7019999999999999E-2</v>
      </c>
      <c r="AJ324" s="65">
        <v>5.6660000000000002E-2</v>
      </c>
      <c r="AK324" s="65">
        <v>4.2419999999999999E-2</v>
      </c>
      <c r="AL324" s="65">
        <v>4.2070000000000003E-2</v>
      </c>
      <c r="AM324" s="65">
        <v>9.3429999999999999E-2</v>
      </c>
    </row>
    <row r="325" spans="1:39" x14ac:dyDescent="0.45">
      <c r="A325" s="3" t="s">
        <v>219</v>
      </c>
      <c r="B325" s="3" t="s">
        <v>89</v>
      </c>
      <c r="C325" s="3" t="s">
        <v>940</v>
      </c>
      <c r="D325" s="66">
        <v>1.1101019132538326</v>
      </c>
      <c r="E325" s="69">
        <v>5079.5521038460329</v>
      </c>
      <c r="F325" s="71">
        <v>3.8600000000000002E-2</v>
      </c>
      <c r="G325" s="71">
        <v>4.5289999999999997E-2</v>
      </c>
      <c r="H325" s="71">
        <v>4.5780000000000001E-2</v>
      </c>
      <c r="I325" s="71">
        <v>5.1299999999999998E-2</v>
      </c>
      <c r="J325" s="71">
        <v>4.5940000000000002E-2</v>
      </c>
      <c r="K325" s="71">
        <v>4.5789999999999997E-2</v>
      </c>
      <c r="L325" s="71">
        <v>5.2389999999999999E-2</v>
      </c>
      <c r="M325" s="71">
        <v>5.6980000000000003E-2</v>
      </c>
      <c r="N325" s="71">
        <v>6.4360000000000001E-2</v>
      </c>
      <c r="O325" s="71">
        <v>6.4250000000000002E-2</v>
      </c>
      <c r="P325" s="71">
        <v>6.3009999999999997E-2</v>
      </c>
      <c r="Q325" s="71">
        <v>6.9889999999999994E-2</v>
      </c>
      <c r="R325" s="71">
        <v>7.9159999999999994E-2</v>
      </c>
      <c r="S325" s="71">
        <v>0.1004</v>
      </c>
      <c r="T325" s="71">
        <v>6.9489999999999996E-2</v>
      </c>
      <c r="U325" s="71">
        <v>5.8439999999999999E-2</v>
      </c>
      <c r="V325" s="71">
        <v>8.2949999999999996E-2</v>
      </c>
      <c r="W325" s="65">
        <v>3.6819999999999999E-2</v>
      </c>
      <c r="X325" s="65">
        <v>4.2369999999999998E-2</v>
      </c>
      <c r="Y325" s="65">
        <v>4.5690000000000001E-2</v>
      </c>
      <c r="Z325" s="65">
        <v>4.8349999999999997E-2</v>
      </c>
      <c r="AA325" s="65">
        <v>4.7300000000000002E-2</v>
      </c>
      <c r="AB325" s="65">
        <v>4.5699999999999998E-2</v>
      </c>
      <c r="AC325" s="65">
        <v>5.1200000000000002E-2</v>
      </c>
      <c r="AD325" s="65">
        <v>5.8279999999999998E-2</v>
      </c>
      <c r="AE325" s="65">
        <v>6.5060000000000007E-2</v>
      </c>
      <c r="AF325" s="65">
        <v>6.5680000000000002E-2</v>
      </c>
      <c r="AG325" s="65">
        <v>6.8260000000000001E-2</v>
      </c>
      <c r="AH325" s="65">
        <v>7.3950000000000002E-2</v>
      </c>
      <c r="AI325" s="65">
        <v>8.2909999999999998E-2</v>
      </c>
      <c r="AJ325" s="65">
        <v>0.10861999999999999</v>
      </c>
      <c r="AK325" s="65">
        <v>8.2640000000000005E-2</v>
      </c>
      <c r="AL325" s="65">
        <v>8.0110000000000001E-2</v>
      </c>
      <c r="AM325" s="65">
        <v>0.18115999999999999</v>
      </c>
    </row>
    <row r="326" spans="1:39" x14ac:dyDescent="0.45">
      <c r="A326" s="3" t="s">
        <v>219</v>
      </c>
      <c r="B326" s="3" t="s">
        <v>89</v>
      </c>
      <c r="C326" s="3" t="s">
        <v>941</v>
      </c>
      <c r="D326" s="66">
        <v>1.0661704136998007</v>
      </c>
      <c r="E326" s="69">
        <v>4878.532415184558</v>
      </c>
      <c r="F326" s="71">
        <v>3.7650000000000003E-2</v>
      </c>
      <c r="G326" s="71">
        <v>4.0869999999999997E-2</v>
      </c>
      <c r="H326" s="71">
        <v>4.0140000000000002E-2</v>
      </c>
      <c r="I326" s="71">
        <v>4.2520000000000002E-2</v>
      </c>
      <c r="J326" s="71">
        <v>4.4900000000000002E-2</v>
      </c>
      <c r="K326" s="71">
        <v>4.3240000000000001E-2</v>
      </c>
      <c r="L326" s="71">
        <v>4.9529999999999998E-2</v>
      </c>
      <c r="M326" s="71">
        <v>5.4850000000000003E-2</v>
      </c>
      <c r="N326" s="71">
        <v>6.0240000000000002E-2</v>
      </c>
      <c r="O326" s="71">
        <v>5.2440000000000001E-2</v>
      </c>
      <c r="P326" s="71">
        <v>4.444E-2</v>
      </c>
      <c r="Q326" s="71">
        <v>5.2269999999999997E-2</v>
      </c>
      <c r="R326" s="71">
        <v>6.2899999999999998E-2</v>
      </c>
      <c r="S326" s="71">
        <v>8.4589999999999999E-2</v>
      </c>
      <c r="T326" s="71">
        <v>5.3420000000000002E-2</v>
      </c>
      <c r="U326" s="71">
        <v>4.0680000000000001E-2</v>
      </c>
      <c r="V326" s="71">
        <v>5.7349999999999998E-2</v>
      </c>
      <c r="W326" s="65">
        <v>3.696E-2</v>
      </c>
      <c r="X326" s="65">
        <v>3.8690000000000002E-2</v>
      </c>
      <c r="Y326" s="65">
        <v>3.705E-2</v>
      </c>
      <c r="Z326" s="65">
        <v>3.9359999999999999E-2</v>
      </c>
      <c r="AA326" s="65">
        <v>4.0620000000000003E-2</v>
      </c>
      <c r="AB326" s="65">
        <v>4.0779999999999997E-2</v>
      </c>
      <c r="AC326" s="65">
        <v>4.7530000000000003E-2</v>
      </c>
      <c r="AD326" s="65">
        <v>5.2490000000000002E-2</v>
      </c>
      <c r="AE326" s="65">
        <v>5.8319999999999997E-2</v>
      </c>
      <c r="AF326" s="65">
        <v>5.3269999999999998E-2</v>
      </c>
      <c r="AG326" s="65">
        <v>4.7100000000000003E-2</v>
      </c>
      <c r="AH326" s="65">
        <v>5.7419999999999999E-2</v>
      </c>
      <c r="AI326" s="65">
        <v>6.9019999999999998E-2</v>
      </c>
      <c r="AJ326" s="65">
        <v>9.1999999999999998E-2</v>
      </c>
      <c r="AK326" s="65">
        <v>6.2700000000000006E-2</v>
      </c>
      <c r="AL326" s="65">
        <v>6.0589999999999998E-2</v>
      </c>
      <c r="AM326" s="65">
        <v>0.13056000000000001</v>
      </c>
    </row>
    <row r="327" spans="1:39" x14ac:dyDescent="0.45">
      <c r="A327" s="3" t="s">
        <v>219</v>
      </c>
      <c r="B327" s="3" t="s">
        <v>89</v>
      </c>
      <c r="C327" s="3" t="s">
        <v>942</v>
      </c>
      <c r="D327" s="66">
        <v>1.0920347540169559</v>
      </c>
      <c r="E327" s="69">
        <v>4996.8812466783329</v>
      </c>
      <c r="F327" s="71">
        <v>2.2360000000000001E-2</v>
      </c>
      <c r="G327" s="71">
        <v>2.342E-2</v>
      </c>
      <c r="H327" s="71">
        <v>2.401E-2</v>
      </c>
      <c r="I327" s="71">
        <v>2.4330000000000001E-2</v>
      </c>
      <c r="J327" s="71">
        <v>2.494E-2</v>
      </c>
      <c r="K327" s="71">
        <v>2.5610000000000001E-2</v>
      </c>
      <c r="L327" s="71">
        <v>2.8750000000000001E-2</v>
      </c>
      <c r="M327" s="71">
        <v>3.2280000000000003E-2</v>
      </c>
      <c r="N327" s="71">
        <v>3.5229999999999997E-2</v>
      </c>
      <c r="O327" s="71">
        <v>3.1719999999999998E-2</v>
      </c>
      <c r="P327" s="71">
        <v>2.6839999999999999E-2</v>
      </c>
      <c r="Q327" s="71">
        <v>3.2300000000000002E-2</v>
      </c>
      <c r="R327" s="71">
        <v>3.7159999999999999E-2</v>
      </c>
      <c r="S327" s="71">
        <v>5.0900000000000001E-2</v>
      </c>
      <c r="T327" s="71">
        <v>3.3509999999999998E-2</v>
      </c>
      <c r="U327" s="71">
        <v>2.8400000000000002E-2</v>
      </c>
      <c r="V327" s="71">
        <v>3.7519999999999998E-2</v>
      </c>
      <c r="W327" s="65">
        <v>1.9910000000000001E-2</v>
      </c>
      <c r="X327" s="65">
        <v>2.3E-2</v>
      </c>
      <c r="Y327" s="65">
        <v>2.1520000000000001E-2</v>
      </c>
      <c r="Z327" s="65">
        <v>2.324E-2</v>
      </c>
      <c r="AA327" s="65">
        <v>2.2110000000000001E-2</v>
      </c>
      <c r="AB327" s="65">
        <v>2.342E-2</v>
      </c>
      <c r="AC327" s="65">
        <v>2.7740000000000001E-2</v>
      </c>
      <c r="AD327" s="65">
        <v>3.039E-2</v>
      </c>
      <c r="AE327" s="65">
        <v>3.2669999999999998E-2</v>
      </c>
      <c r="AF327" s="65">
        <v>3.2320000000000002E-2</v>
      </c>
      <c r="AG327" s="65">
        <v>2.845E-2</v>
      </c>
      <c r="AH327" s="65">
        <v>3.4540000000000001E-2</v>
      </c>
      <c r="AI327" s="65">
        <v>3.9989999999999998E-2</v>
      </c>
      <c r="AJ327" s="65">
        <v>5.5030000000000003E-2</v>
      </c>
      <c r="AK327" s="65">
        <v>4.0910000000000002E-2</v>
      </c>
      <c r="AL327" s="65">
        <v>3.9579999999999997E-2</v>
      </c>
      <c r="AM327" s="65">
        <v>8.2500000000000004E-2</v>
      </c>
    </row>
    <row r="328" spans="1:39" x14ac:dyDescent="0.45">
      <c r="A328" s="3" t="s">
        <v>219</v>
      </c>
      <c r="B328" s="3" t="s">
        <v>89</v>
      </c>
      <c r="C328" s="3" t="s">
        <v>943</v>
      </c>
      <c r="D328" s="66">
        <v>1.1048011755440217</v>
      </c>
      <c r="E328" s="69">
        <v>5055.2972376357002</v>
      </c>
      <c r="F328" s="71">
        <v>2.4970777435249843E-2</v>
      </c>
      <c r="G328" s="71">
        <v>2.7742345945403955E-2</v>
      </c>
      <c r="H328" s="71">
        <v>2.8932309572843259E-2</v>
      </c>
      <c r="I328" s="71">
        <v>2.9623570340558868E-2</v>
      </c>
      <c r="J328" s="71">
        <v>2.8251730435417625E-2</v>
      </c>
      <c r="K328" s="71">
        <v>2.5781119591672039E-2</v>
      </c>
      <c r="L328" s="71">
        <v>3.1953108875340461E-2</v>
      </c>
      <c r="M328" s="71">
        <v>3.4495646015610136E-2</v>
      </c>
      <c r="N328" s="71">
        <v>3.9947864489044693E-2</v>
      </c>
      <c r="O328" s="71">
        <v>3.5756899635865785E-2</v>
      </c>
      <c r="P328" s="71">
        <v>3.0844736136978964E-2</v>
      </c>
      <c r="Q328" s="71">
        <v>3.618834098129016E-2</v>
      </c>
      <c r="R328" s="71">
        <v>4.5564857915442569E-2</v>
      </c>
      <c r="S328" s="71">
        <v>6.1049917202212284E-2</v>
      </c>
      <c r="T328" s="71">
        <v>4.0893392463611455E-2</v>
      </c>
      <c r="U328" s="71">
        <v>3.2017363632412886E-2</v>
      </c>
      <c r="V328" s="71">
        <v>4.5126019331045007E-2</v>
      </c>
      <c r="W328" s="65">
        <v>2.401787192279994E-2</v>
      </c>
      <c r="X328" s="65">
        <v>2.6531278242012513E-2</v>
      </c>
      <c r="Y328" s="65">
        <v>2.7670403966182162E-2</v>
      </c>
      <c r="Z328" s="65">
        <v>2.8051083634865713E-2</v>
      </c>
      <c r="AA328" s="65">
        <v>2.7828836372469207E-2</v>
      </c>
      <c r="AB328" s="65">
        <v>2.4798828550455738E-2</v>
      </c>
      <c r="AC328" s="65">
        <v>3.0812761586640976E-2</v>
      </c>
      <c r="AD328" s="65">
        <v>3.3043745238503341E-2</v>
      </c>
      <c r="AE328" s="65">
        <v>3.7586314418037642E-2</v>
      </c>
      <c r="AF328" s="65">
        <v>3.6716602508341613E-2</v>
      </c>
      <c r="AG328" s="65">
        <v>3.3765327992101336E-2</v>
      </c>
      <c r="AH328" s="65">
        <v>3.9740720971793368E-2</v>
      </c>
      <c r="AI328" s="65">
        <v>4.9031985920282767E-2</v>
      </c>
      <c r="AJ328" s="65">
        <v>6.7055054726088845E-2</v>
      </c>
      <c r="AK328" s="65">
        <v>4.8009123940265359E-2</v>
      </c>
      <c r="AL328" s="65">
        <v>4.629941954086822E-2</v>
      </c>
      <c r="AM328" s="65">
        <v>0.10096064046829126</v>
      </c>
    </row>
    <row r="329" spans="1:39" x14ac:dyDescent="0.45">
      <c r="A329" s="3" t="s">
        <v>219</v>
      </c>
      <c r="B329" s="3" t="s">
        <v>89</v>
      </c>
      <c r="C329" s="3" t="s">
        <v>944</v>
      </c>
      <c r="D329" s="66">
        <v>1.0444970418785449</v>
      </c>
      <c r="E329" s="69">
        <v>4779.3604201472654</v>
      </c>
      <c r="F329" s="71">
        <v>0.22261</v>
      </c>
      <c r="G329" s="71">
        <v>0.23918</v>
      </c>
      <c r="H329" s="71">
        <v>0.24121000000000001</v>
      </c>
      <c r="I329" s="71">
        <v>0.26315</v>
      </c>
      <c r="J329" s="71">
        <v>0.27684999999999998</v>
      </c>
      <c r="K329" s="71">
        <v>0.26407999999999998</v>
      </c>
      <c r="L329" s="71">
        <v>0.29060999999999998</v>
      </c>
      <c r="M329" s="71">
        <v>0.32307000000000002</v>
      </c>
      <c r="N329" s="71">
        <v>0.37631999999999999</v>
      </c>
      <c r="O329" s="71">
        <v>0.37386999999999998</v>
      </c>
      <c r="P329" s="71">
        <v>0.31008000000000002</v>
      </c>
      <c r="Q329" s="71">
        <v>0.31476999999999999</v>
      </c>
      <c r="R329" s="71">
        <v>0.33401999999999998</v>
      </c>
      <c r="S329" s="71">
        <v>0.43534</v>
      </c>
      <c r="T329" s="71">
        <v>0.31678000000000001</v>
      </c>
      <c r="U329" s="71">
        <v>0.27462999999999999</v>
      </c>
      <c r="V329" s="71">
        <v>0.34384999999999999</v>
      </c>
      <c r="W329" s="65">
        <v>0.21096999999999999</v>
      </c>
      <c r="X329" s="65">
        <v>0.22794</v>
      </c>
      <c r="Y329" s="65">
        <v>0.23083999999999999</v>
      </c>
      <c r="Z329" s="65">
        <v>0.24745</v>
      </c>
      <c r="AA329" s="65">
        <v>0.25995000000000001</v>
      </c>
      <c r="AB329" s="65">
        <v>0.25139</v>
      </c>
      <c r="AC329" s="65">
        <v>0.28766000000000003</v>
      </c>
      <c r="AD329" s="65">
        <v>0.32064999999999999</v>
      </c>
      <c r="AE329" s="65">
        <v>0.37698999999999999</v>
      </c>
      <c r="AF329" s="65">
        <v>0.38812000000000002</v>
      </c>
      <c r="AG329" s="65">
        <v>0.33496999999999999</v>
      </c>
      <c r="AH329" s="65">
        <v>0.33484000000000003</v>
      </c>
      <c r="AI329" s="65">
        <v>0.35644999999999999</v>
      </c>
      <c r="AJ329" s="65">
        <v>0.49147000000000002</v>
      </c>
      <c r="AK329" s="65">
        <v>0.39422000000000001</v>
      </c>
      <c r="AL329" s="65">
        <v>0.36547000000000002</v>
      </c>
      <c r="AM329" s="65">
        <v>0.69833999999999996</v>
      </c>
    </row>
    <row r="330" spans="1:39" x14ac:dyDescent="0.45">
      <c r="A330" s="3" t="s">
        <v>219</v>
      </c>
      <c r="B330" s="3" t="s">
        <v>89</v>
      </c>
      <c r="C330" s="3" t="s">
        <v>945</v>
      </c>
      <c r="D330" s="66">
        <v>1.0444093259232181</v>
      </c>
      <c r="E330" s="69">
        <v>4778.9590536059586</v>
      </c>
      <c r="F330" s="71">
        <v>4.0201759538841614E-2</v>
      </c>
      <c r="G330" s="71">
        <v>4.3064680208619269E-2</v>
      </c>
      <c r="H330" s="71">
        <v>4.2523296733461433E-2</v>
      </c>
      <c r="I330" s="71">
        <v>4.6044295909964311E-2</v>
      </c>
      <c r="J330" s="71">
        <v>5.2100683502607742E-2</v>
      </c>
      <c r="K330" s="71">
        <v>4.8860068624759813E-2</v>
      </c>
      <c r="L330" s="71">
        <v>5.3966294262970074E-2</v>
      </c>
      <c r="M330" s="71">
        <v>5.7596447982432061E-2</v>
      </c>
      <c r="N330" s="71">
        <v>6.4867370299203947E-2</v>
      </c>
      <c r="O330" s="71">
        <v>6.2926371122701066E-2</v>
      </c>
      <c r="P330" s="71">
        <v>5.2386294262970076E-2</v>
      </c>
      <c r="Q330" s="71">
        <v>5.293606368377711E-2</v>
      </c>
      <c r="R330" s="71">
        <v>6.238251990118035E-2</v>
      </c>
      <c r="S330" s="71">
        <v>7.8826516607191879E-2</v>
      </c>
      <c r="T330" s="71">
        <v>5.6418215756244852E-2</v>
      </c>
      <c r="U330" s="71">
        <v>4.8397062860279991E-2</v>
      </c>
      <c r="V330" s="71">
        <v>5.9102058742794387E-2</v>
      </c>
      <c r="W330" s="65">
        <v>3.7564971625956081E-2</v>
      </c>
      <c r="X330" s="65">
        <v>4.090519615099926E-2</v>
      </c>
      <c r="Y330" s="65">
        <v>4.0555388601036267E-2</v>
      </c>
      <c r="Z330" s="65">
        <v>4.5376671601282996E-2</v>
      </c>
      <c r="AA330" s="65">
        <v>4.0723913150752529E-2</v>
      </c>
      <c r="AB330" s="65">
        <v>4.076330372563533E-2</v>
      </c>
      <c r="AC330" s="65">
        <v>4.7686222551196644E-2</v>
      </c>
      <c r="AD330" s="65">
        <v>5.2366479151245995E-2</v>
      </c>
      <c r="AE330" s="65">
        <v>6.2847890451517396E-2</v>
      </c>
      <c r="AF330" s="65">
        <v>6.0767377251418703E-2</v>
      </c>
      <c r="AG330" s="65">
        <v>5.231670367628917E-2</v>
      </c>
      <c r="AH330" s="65">
        <v>5.811750555144337E-2</v>
      </c>
      <c r="AI330" s="65">
        <v>6.409926967678263E-2</v>
      </c>
      <c r="AJ330" s="65">
        <v>8.6031835677276097E-2</v>
      </c>
      <c r="AK330" s="65">
        <v>6.6118243276585248E-2</v>
      </c>
      <c r="AL330" s="65">
        <v>6.2328499876634594E-2</v>
      </c>
      <c r="AM330" s="65">
        <v>0.12131052800394768</v>
      </c>
    </row>
    <row r="331" spans="1:39" x14ac:dyDescent="0.45">
      <c r="A331" s="2" t="s">
        <v>217</v>
      </c>
      <c r="B331" s="2" t="s">
        <v>90</v>
      </c>
      <c r="C331" s="2" t="s">
        <v>946</v>
      </c>
      <c r="D331" s="4">
        <v>1.0300287635344036</v>
      </c>
      <c r="E331" s="11">
        <v>4713.1571528394934</v>
      </c>
      <c r="F331" s="72">
        <v>0.1817370208042916</v>
      </c>
      <c r="G331" s="72">
        <v>0.1992282647128262</v>
      </c>
      <c r="H331" s="72">
        <v>0.20434936312231483</v>
      </c>
      <c r="I331" s="72">
        <v>0.21901049626594291</v>
      </c>
      <c r="J331" s="72">
        <v>0.19715692398285908</v>
      </c>
      <c r="K331" s="72">
        <v>0.1888276501711304</v>
      </c>
      <c r="L331" s="72">
        <v>0.22310072350147733</v>
      </c>
      <c r="M331" s="72">
        <v>0.24549326355389586</v>
      </c>
      <c r="N331" s="72">
        <v>0.27104624105860387</v>
      </c>
      <c r="O331" s="72">
        <v>0.25334362699734236</v>
      </c>
      <c r="P331" s="72">
        <v>0.23623429593750683</v>
      </c>
      <c r="Q331" s="72">
        <v>0.25770569566240986</v>
      </c>
      <c r="R331" s="72">
        <v>0.28384005295307041</v>
      </c>
      <c r="S331" s="72">
        <v>0.33226512283308607</v>
      </c>
      <c r="T331" s="72">
        <v>0.21801393056213136</v>
      </c>
      <c r="U331" s="72">
        <v>0.17736723147860517</v>
      </c>
      <c r="V331" s="72">
        <v>0.26615009640250581</v>
      </c>
      <c r="W331" s="8">
        <v>0.17177622165426476</v>
      </c>
      <c r="X331" s="8">
        <v>0.19172053547758475</v>
      </c>
      <c r="Y331" s="8">
        <v>0.19470499469636693</v>
      </c>
      <c r="Z331" s="8">
        <v>0.20967030889445792</v>
      </c>
      <c r="AA331" s="8">
        <v>0.1954315354263656</v>
      </c>
      <c r="AB331" s="8">
        <v>0.19091311264424671</v>
      </c>
      <c r="AC331" s="8">
        <v>0.22387006990651759</v>
      </c>
      <c r="AD331" s="8">
        <v>0.24643565341302426</v>
      </c>
      <c r="AE331" s="8">
        <v>0.27290619272003669</v>
      </c>
      <c r="AF331" s="8">
        <v>0.26302735220511875</v>
      </c>
      <c r="AG331" s="8">
        <v>0.25308937105358326</v>
      </c>
      <c r="AH331" s="8">
        <v>0.27325858760766775</v>
      </c>
      <c r="AI331" s="8">
        <v>0.29914473851983331</v>
      </c>
      <c r="AJ331" s="8">
        <v>0.35129771011070166</v>
      </c>
      <c r="AK331" s="8">
        <v>0.25542875133120901</v>
      </c>
      <c r="AL331" s="8">
        <v>0.24296442877900856</v>
      </c>
      <c r="AM331" s="8">
        <v>0.54221043556001258</v>
      </c>
    </row>
    <row r="332" spans="1:39" x14ac:dyDescent="0.45">
      <c r="A332" s="3" t="s">
        <v>219</v>
      </c>
      <c r="B332" s="3" t="s">
        <v>90</v>
      </c>
      <c r="C332" s="3" t="s">
        <v>947</v>
      </c>
      <c r="D332" s="66">
        <v>1.012546856240458</v>
      </c>
      <c r="E332" s="69">
        <v>4633.1642639758766</v>
      </c>
      <c r="F332" s="71">
        <v>7.6569999999999999E-2</v>
      </c>
      <c r="G332" s="71">
        <v>8.3510000000000001E-2</v>
      </c>
      <c r="H332" s="71">
        <v>8.2909999999999998E-2</v>
      </c>
      <c r="I332" s="71">
        <v>9.1579999999999995E-2</v>
      </c>
      <c r="J332" s="71">
        <v>8.6849999999999997E-2</v>
      </c>
      <c r="K332" s="71">
        <v>8.1509999999999999E-2</v>
      </c>
      <c r="L332" s="71">
        <v>9.5519999999999994E-2</v>
      </c>
      <c r="M332" s="71">
        <v>0.10474</v>
      </c>
      <c r="N332" s="71">
        <v>0.11364</v>
      </c>
      <c r="O332" s="71">
        <v>0.11063000000000001</v>
      </c>
      <c r="P332" s="71">
        <v>0.1011</v>
      </c>
      <c r="Q332" s="71">
        <v>0.10566</v>
      </c>
      <c r="R332" s="71">
        <v>0.11395</v>
      </c>
      <c r="S332" s="71">
        <v>0.13056000000000001</v>
      </c>
      <c r="T332" s="71">
        <v>8.8150000000000006E-2</v>
      </c>
      <c r="U332" s="71">
        <v>7.2499999999999995E-2</v>
      </c>
      <c r="V332" s="71">
        <v>0.1046</v>
      </c>
      <c r="W332" s="65">
        <v>7.3020000000000002E-2</v>
      </c>
      <c r="X332" s="65">
        <v>7.9579999999999998E-2</v>
      </c>
      <c r="Y332" s="65">
        <v>8.0979999999999996E-2</v>
      </c>
      <c r="Z332" s="65">
        <v>8.7540000000000007E-2</v>
      </c>
      <c r="AA332" s="65">
        <v>8.7120000000000003E-2</v>
      </c>
      <c r="AB332" s="65">
        <v>8.3210000000000006E-2</v>
      </c>
      <c r="AC332" s="65">
        <v>9.7479999999999997E-2</v>
      </c>
      <c r="AD332" s="65">
        <v>0.10521999999999999</v>
      </c>
      <c r="AE332" s="65">
        <v>0.11824</v>
      </c>
      <c r="AF332" s="65">
        <v>0.1152</v>
      </c>
      <c r="AG332" s="65">
        <v>0.11032</v>
      </c>
      <c r="AH332" s="65">
        <v>0.11352</v>
      </c>
      <c r="AI332" s="65">
        <v>0.12136</v>
      </c>
      <c r="AJ332" s="65">
        <v>0.14033000000000001</v>
      </c>
      <c r="AK332" s="65">
        <v>0.10571999999999999</v>
      </c>
      <c r="AL332" s="65">
        <v>9.8619999999999999E-2</v>
      </c>
      <c r="AM332" s="65">
        <v>0.21127000000000001</v>
      </c>
    </row>
    <row r="333" spans="1:39" x14ac:dyDescent="0.45">
      <c r="A333" s="3" t="s">
        <v>219</v>
      </c>
      <c r="B333" s="3" t="s">
        <v>90</v>
      </c>
      <c r="C333" s="3" t="s">
        <v>948</v>
      </c>
      <c r="D333" s="66">
        <v>0.98189140629099625</v>
      </c>
      <c r="E333" s="69">
        <v>4492.8924984505702</v>
      </c>
      <c r="F333" s="71">
        <v>2.9676900393184796E-2</v>
      </c>
      <c r="G333" s="71">
        <v>3.2757894276976847E-2</v>
      </c>
      <c r="H333" s="71">
        <v>3.31772127566623E-2</v>
      </c>
      <c r="I333" s="71">
        <v>3.4138206640454347E-2</v>
      </c>
      <c r="J333" s="71">
        <v>3.1286020096111838E-2</v>
      </c>
      <c r="K333" s="71">
        <v>3.009653123634775E-2</v>
      </c>
      <c r="L333" s="71">
        <v>3.5827581913499343E-2</v>
      </c>
      <c r="M333" s="71">
        <v>4.0178291830493665E-2</v>
      </c>
      <c r="N333" s="71">
        <v>4.7099995631280034E-2</v>
      </c>
      <c r="O333" s="71">
        <v>4.2578973350808208E-2</v>
      </c>
      <c r="P333" s="71">
        <v>3.5788575797291396E-2</v>
      </c>
      <c r="Q333" s="71">
        <v>3.4596815203145483E-2</v>
      </c>
      <c r="R333" s="71">
        <v>3.8158490607252071E-2</v>
      </c>
      <c r="S333" s="71">
        <v>4.7569882044560946E-2</v>
      </c>
      <c r="T333" s="71">
        <v>3.3756758409785932E-2</v>
      </c>
      <c r="U333" s="71">
        <v>2.5893947138488419E-2</v>
      </c>
      <c r="V333" s="71">
        <v>3.3287922673656614E-2</v>
      </c>
      <c r="W333" s="65">
        <v>2.6991277108433732E-2</v>
      </c>
      <c r="X333" s="65">
        <v>3.070132530120482E-2</v>
      </c>
      <c r="Y333" s="65">
        <v>3.1832433734939762E-2</v>
      </c>
      <c r="Z333" s="65">
        <v>3.2773204819277105E-2</v>
      </c>
      <c r="AA333" s="65">
        <v>3.163098795180723E-2</v>
      </c>
      <c r="AB333" s="65">
        <v>3.1131903614457834E-2</v>
      </c>
      <c r="AC333" s="65">
        <v>3.6394891566265061E-2</v>
      </c>
      <c r="AD333" s="65">
        <v>4.1025180722891567E-2</v>
      </c>
      <c r="AE333" s="65">
        <v>4.5767686746987946E-2</v>
      </c>
      <c r="AF333" s="65">
        <v>4.3825228915662644E-2</v>
      </c>
      <c r="AG333" s="65">
        <v>3.6034024096385543E-2</v>
      </c>
      <c r="AH333" s="65">
        <v>3.7562578313253013E-2</v>
      </c>
      <c r="AI333" s="65">
        <v>4.0894602409638554E-2</v>
      </c>
      <c r="AJ333" s="65">
        <v>5.1068746987951809E-2</v>
      </c>
      <c r="AK333" s="65">
        <v>3.8012289156626508E-2</v>
      </c>
      <c r="AL333" s="65">
        <v>3.2641084337349399E-2</v>
      </c>
      <c r="AM333" s="65">
        <v>6.3552554216867466E-2</v>
      </c>
    </row>
    <row r="334" spans="1:39" x14ac:dyDescent="0.45">
      <c r="A334" s="3" t="s">
        <v>219</v>
      </c>
      <c r="B334" s="3" t="s">
        <v>90</v>
      </c>
      <c r="C334" s="3" t="s">
        <v>949</v>
      </c>
      <c r="D334" s="66">
        <v>1.0572151781309687</v>
      </c>
      <c r="E334" s="69">
        <v>4837.5554696167719</v>
      </c>
      <c r="F334" s="71">
        <v>2.7519999999999999E-2</v>
      </c>
      <c r="G334" s="71">
        <v>3.0300000000000001E-2</v>
      </c>
      <c r="H334" s="71">
        <v>3.2460000000000003E-2</v>
      </c>
      <c r="I334" s="71">
        <v>3.4779999999999998E-2</v>
      </c>
      <c r="J334" s="71">
        <v>2.8129999999999999E-2</v>
      </c>
      <c r="K334" s="71">
        <v>2.8049999999999999E-2</v>
      </c>
      <c r="L334" s="71">
        <v>3.3149999999999999E-2</v>
      </c>
      <c r="M334" s="71">
        <v>3.5869999999999999E-2</v>
      </c>
      <c r="N334" s="71">
        <v>4.1889999999999997E-2</v>
      </c>
      <c r="O334" s="71">
        <v>3.5119999999999998E-2</v>
      </c>
      <c r="P334" s="71">
        <v>3.4549999999999997E-2</v>
      </c>
      <c r="Q334" s="71">
        <v>4.0930000000000001E-2</v>
      </c>
      <c r="R334" s="71">
        <v>4.6109999999999998E-2</v>
      </c>
      <c r="S334" s="71">
        <v>5.5050000000000002E-2</v>
      </c>
      <c r="T334" s="71">
        <v>3.5020000000000003E-2</v>
      </c>
      <c r="U334" s="71">
        <v>2.776E-2</v>
      </c>
      <c r="V334" s="71">
        <v>4.4929999999999998E-2</v>
      </c>
      <c r="W334" s="65">
        <v>2.6160950177935943E-2</v>
      </c>
      <c r="X334" s="65">
        <v>3.0001334519572952E-2</v>
      </c>
      <c r="Y334" s="65">
        <v>3.0091419928825622E-2</v>
      </c>
      <c r="Z334" s="65">
        <v>3.2171601423487545E-2</v>
      </c>
      <c r="AA334" s="65">
        <v>2.7171174377224196E-2</v>
      </c>
      <c r="AB334" s="65">
        <v>2.8260982206405692E-2</v>
      </c>
      <c r="AC334" s="65">
        <v>3.2161377224199289E-2</v>
      </c>
      <c r="AD334" s="65">
        <v>3.6391430604982206E-2</v>
      </c>
      <c r="AE334" s="65">
        <v>4.0751430604982208E-2</v>
      </c>
      <c r="AF334" s="65">
        <v>3.7741590747330959E-2</v>
      </c>
      <c r="AG334" s="65">
        <v>3.7851516014234879E-2</v>
      </c>
      <c r="AH334" s="65">
        <v>4.4331996441281135E-2</v>
      </c>
      <c r="AI334" s="65">
        <v>4.9872508896797153E-2</v>
      </c>
      <c r="AJ334" s="65">
        <v>5.6942455516014234E-2</v>
      </c>
      <c r="AK334" s="65">
        <v>4.0911665480427045E-2</v>
      </c>
      <c r="AL334" s="65">
        <v>4.0202007117437724E-2</v>
      </c>
      <c r="AM334" s="65">
        <v>9.2424558718861211E-2</v>
      </c>
    </row>
    <row r="335" spans="1:39" x14ac:dyDescent="0.45">
      <c r="A335" s="3" t="s">
        <v>219</v>
      </c>
      <c r="B335" s="3" t="s">
        <v>90</v>
      </c>
      <c r="C335" s="3" t="s">
        <v>950</v>
      </c>
      <c r="D335" s="66">
        <v>1.0582927869902927</v>
      </c>
      <c r="E335" s="69">
        <v>4842.4863415332593</v>
      </c>
      <c r="F335" s="71">
        <v>1.678E-2</v>
      </c>
      <c r="G335" s="71">
        <v>1.805E-2</v>
      </c>
      <c r="H335" s="71">
        <v>1.8679999999999999E-2</v>
      </c>
      <c r="I335" s="71">
        <v>1.9570000000000001E-2</v>
      </c>
      <c r="J335" s="71">
        <v>1.719E-2</v>
      </c>
      <c r="K335" s="71">
        <v>1.6310000000000002E-2</v>
      </c>
      <c r="L335" s="71">
        <v>2.0070000000000001E-2</v>
      </c>
      <c r="M335" s="71">
        <v>2.2169999999999999E-2</v>
      </c>
      <c r="N335" s="71">
        <v>2.3990000000000001E-2</v>
      </c>
      <c r="O335" s="71">
        <v>2.179E-2</v>
      </c>
      <c r="P335" s="71">
        <v>2.019E-2</v>
      </c>
      <c r="Q335" s="71">
        <v>2.4670000000000001E-2</v>
      </c>
      <c r="R335" s="71">
        <v>2.801E-2</v>
      </c>
      <c r="S335" s="71">
        <v>3.3160000000000002E-2</v>
      </c>
      <c r="T335" s="71">
        <v>1.9879999999999998E-2</v>
      </c>
      <c r="U335" s="71">
        <v>1.652E-2</v>
      </c>
      <c r="V335" s="71">
        <v>2.6089999999999999E-2</v>
      </c>
      <c r="W335" s="65">
        <v>1.5859999999999999E-2</v>
      </c>
      <c r="X335" s="65">
        <v>1.8249999999999999E-2</v>
      </c>
      <c r="Y335" s="65">
        <v>1.7670000000000002E-2</v>
      </c>
      <c r="Z335" s="65">
        <v>1.8280000000000001E-2</v>
      </c>
      <c r="AA335" s="65">
        <v>1.5140000000000001E-2</v>
      </c>
      <c r="AB335" s="65">
        <v>1.4999999999999999E-2</v>
      </c>
      <c r="AC335" s="65">
        <v>1.9199999999999998E-2</v>
      </c>
      <c r="AD335" s="65">
        <v>2.164E-2</v>
      </c>
      <c r="AE335" s="65">
        <v>2.2919999999999999E-2</v>
      </c>
      <c r="AF335" s="65">
        <v>2.1440000000000001E-2</v>
      </c>
      <c r="AG335" s="65">
        <v>2.1590000000000002E-2</v>
      </c>
      <c r="AH335" s="65">
        <v>2.477E-2</v>
      </c>
      <c r="AI335" s="65">
        <v>2.8889999999999999E-2</v>
      </c>
      <c r="AJ335" s="65">
        <v>3.4340000000000002E-2</v>
      </c>
      <c r="AK335" s="65">
        <v>2.366E-2</v>
      </c>
      <c r="AL335" s="65">
        <v>2.2749999999999999E-2</v>
      </c>
      <c r="AM335" s="65">
        <v>5.525E-2</v>
      </c>
    </row>
    <row r="336" spans="1:39" x14ac:dyDescent="0.45">
      <c r="A336" s="3" t="s">
        <v>219</v>
      </c>
      <c r="B336" s="3" t="s">
        <v>90</v>
      </c>
      <c r="C336" s="3" t="s">
        <v>951</v>
      </c>
      <c r="D336" s="66">
        <v>1.0717550875787167</v>
      </c>
      <c r="E336" s="69">
        <v>4904.0865031581507</v>
      </c>
      <c r="F336" s="71">
        <v>3.11901204111068E-2</v>
      </c>
      <c r="G336" s="71">
        <v>3.4610370435849358E-2</v>
      </c>
      <c r="H336" s="71">
        <v>3.7122150365652508E-2</v>
      </c>
      <c r="I336" s="71">
        <v>3.8942289625488541E-2</v>
      </c>
      <c r="J336" s="71">
        <v>3.3700903886747249E-2</v>
      </c>
      <c r="K336" s="71">
        <v>3.286111893478267E-2</v>
      </c>
      <c r="L336" s="71">
        <v>3.8533141587978E-2</v>
      </c>
      <c r="M336" s="71">
        <v>4.2534971723402204E-2</v>
      </c>
      <c r="N336" s="71">
        <v>4.4426245427323811E-2</v>
      </c>
      <c r="O336" s="71">
        <v>4.3224653646534154E-2</v>
      </c>
      <c r="P336" s="71">
        <v>4.4605720140215466E-2</v>
      </c>
      <c r="Q336" s="71">
        <v>5.1848880459264356E-2</v>
      </c>
      <c r="R336" s="71">
        <v>5.7611562345818344E-2</v>
      </c>
      <c r="S336" s="71">
        <v>6.5925240788525158E-2</v>
      </c>
      <c r="T336" s="71">
        <v>4.1207172152345421E-2</v>
      </c>
      <c r="U336" s="71">
        <v>3.4693284340116745E-2</v>
      </c>
      <c r="V336" s="71">
        <v>5.7242173728849204E-2</v>
      </c>
      <c r="W336" s="65">
        <v>2.9743994367895099E-2</v>
      </c>
      <c r="X336" s="65">
        <v>3.3187875656806975E-2</v>
      </c>
      <c r="Y336" s="65">
        <v>3.4131141032601515E-2</v>
      </c>
      <c r="Z336" s="65">
        <v>3.8905502651693229E-2</v>
      </c>
      <c r="AA336" s="65">
        <v>3.4369373097334135E-2</v>
      </c>
      <c r="AB336" s="65">
        <v>3.3310226823383179E-2</v>
      </c>
      <c r="AC336" s="65">
        <v>3.8633801116053267E-2</v>
      </c>
      <c r="AD336" s="65">
        <v>4.2159042085150512E-2</v>
      </c>
      <c r="AE336" s="65">
        <v>4.5227075368066479E-2</v>
      </c>
      <c r="AF336" s="65">
        <v>4.4820532542125126E-2</v>
      </c>
      <c r="AG336" s="65">
        <v>4.7293830942962821E-2</v>
      </c>
      <c r="AH336" s="65">
        <v>5.3074012853133588E-2</v>
      </c>
      <c r="AI336" s="65">
        <v>5.812762721339762E-2</v>
      </c>
      <c r="AJ336" s="65">
        <v>6.8616507606735627E-2</v>
      </c>
      <c r="AK336" s="65">
        <v>4.7124796694155466E-2</v>
      </c>
      <c r="AL336" s="65">
        <v>4.8751337324221447E-2</v>
      </c>
      <c r="AM336" s="65">
        <v>0.1197133226242839</v>
      </c>
    </row>
    <row r="337" spans="1:39" x14ac:dyDescent="0.45">
      <c r="A337" s="2" t="s">
        <v>217</v>
      </c>
      <c r="B337" s="2" t="s">
        <v>91</v>
      </c>
      <c r="C337" s="2" t="s">
        <v>952</v>
      </c>
      <c r="D337" s="4">
        <v>1.0641282972474486</v>
      </c>
      <c r="E337" s="11">
        <v>4869.1881948044311</v>
      </c>
      <c r="F337" s="72">
        <v>0.28463041562302127</v>
      </c>
      <c r="G337" s="72">
        <v>0.30662347654169081</v>
      </c>
      <c r="H337" s="72">
        <v>0.31253474177272345</v>
      </c>
      <c r="I337" s="72">
        <v>0.33884419736237142</v>
      </c>
      <c r="J337" s="72">
        <v>0.2926352528362669</v>
      </c>
      <c r="K337" s="72">
        <v>0.29526776695298984</v>
      </c>
      <c r="L337" s="72">
        <v>0.34206510064905893</v>
      </c>
      <c r="M337" s="72">
        <v>0.37376972588193319</v>
      </c>
      <c r="N337" s="72">
        <v>0.42665367016261502</v>
      </c>
      <c r="O337" s="72">
        <v>0.42786278471119499</v>
      </c>
      <c r="P337" s="72">
        <v>0.40036333492832843</v>
      </c>
      <c r="Q337" s="72">
        <v>0.44388846046762248</v>
      </c>
      <c r="R337" s="72">
        <v>0.49110694358718587</v>
      </c>
      <c r="S337" s="72">
        <v>0.57765461692602826</v>
      </c>
      <c r="T337" s="72">
        <v>0.3855209563475584</v>
      </c>
      <c r="U337" s="72">
        <v>0.31749541016773042</v>
      </c>
      <c r="V337" s="72">
        <v>0.47823314508168041</v>
      </c>
      <c r="W337" s="8">
        <v>0.26922886197294016</v>
      </c>
      <c r="X337" s="8">
        <v>0.28900422408972126</v>
      </c>
      <c r="Y337" s="8">
        <v>0.29985852594820633</v>
      </c>
      <c r="Z337" s="8">
        <v>0.32432808450385125</v>
      </c>
      <c r="AA337" s="8">
        <v>0.29045997869156071</v>
      </c>
      <c r="AB337" s="8">
        <v>0.28791978697303455</v>
      </c>
      <c r="AC337" s="8">
        <v>0.34719962322675935</v>
      </c>
      <c r="AD337" s="8">
        <v>0.38449628801362101</v>
      </c>
      <c r="AE337" s="8">
        <v>0.4420767080832218</v>
      </c>
      <c r="AF337" s="8">
        <v>0.45085226568000003</v>
      </c>
      <c r="AG337" s="8">
        <v>0.43500075449181119</v>
      </c>
      <c r="AH337" s="8">
        <v>0.47125080324165813</v>
      </c>
      <c r="AI337" s="8">
        <v>0.51710090725098823</v>
      </c>
      <c r="AJ337" s="8">
        <v>0.61796403038652936</v>
      </c>
      <c r="AK337" s="8">
        <v>0.4567095643410013</v>
      </c>
      <c r="AL337" s="8">
        <v>0.44732835582798131</v>
      </c>
      <c r="AM337" s="8">
        <v>0.96410123727711372</v>
      </c>
    </row>
    <row r="338" spans="1:39" x14ac:dyDescent="0.45">
      <c r="A338" s="3" t="s">
        <v>219</v>
      </c>
      <c r="B338" s="3" t="s">
        <v>91</v>
      </c>
      <c r="C338" s="3" t="s">
        <v>953</v>
      </c>
      <c r="D338" s="66">
        <v>1.0494584106750724</v>
      </c>
      <c r="E338" s="69">
        <v>4802.0624180516643</v>
      </c>
      <c r="F338" s="71">
        <v>0.10544000000000001</v>
      </c>
      <c r="G338" s="71">
        <v>0.11103</v>
      </c>
      <c r="H338" s="71">
        <v>0.11516999999999999</v>
      </c>
      <c r="I338" s="71">
        <v>0.12823000000000001</v>
      </c>
      <c r="J338" s="71">
        <v>0.11834</v>
      </c>
      <c r="K338" s="71">
        <v>0.12171999999999999</v>
      </c>
      <c r="L338" s="71">
        <v>0.13345000000000001</v>
      </c>
      <c r="M338" s="71">
        <v>0.14237</v>
      </c>
      <c r="N338" s="71">
        <v>0.16603000000000001</v>
      </c>
      <c r="O338" s="71">
        <v>0.16830000000000001</v>
      </c>
      <c r="P338" s="71">
        <v>0.15529999999999999</v>
      </c>
      <c r="Q338" s="71">
        <v>0.16674</v>
      </c>
      <c r="R338" s="71">
        <v>0.17971999999999999</v>
      </c>
      <c r="S338" s="71">
        <v>0.22206000000000001</v>
      </c>
      <c r="T338" s="71">
        <v>0.14529</v>
      </c>
      <c r="U338" s="71">
        <v>0.11797000000000001</v>
      </c>
      <c r="V338" s="71">
        <v>0.1701</v>
      </c>
      <c r="W338" s="65">
        <v>9.9489999999999995E-2</v>
      </c>
      <c r="X338" s="65">
        <v>0.10526000000000001</v>
      </c>
      <c r="Y338" s="65">
        <v>0.10995000000000001</v>
      </c>
      <c r="Z338" s="65">
        <v>0.12238</v>
      </c>
      <c r="AA338" s="65">
        <v>0.12223000000000001</v>
      </c>
      <c r="AB338" s="65">
        <v>0.11774</v>
      </c>
      <c r="AC338" s="65">
        <v>0.13775000000000001</v>
      </c>
      <c r="AD338" s="65">
        <v>0.14851</v>
      </c>
      <c r="AE338" s="65">
        <v>0.17660999999999999</v>
      </c>
      <c r="AF338" s="65">
        <v>0.18332999999999999</v>
      </c>
      <c r="AG338" s="65">
        <v>0.17391000000000001</v>
      </c>
      <c r="AH338" s="65">
        <v>0.18486</v>
      </c>
      <c r="AI338" s="65">
        <v>0.19567000000000001</v>
      </c>
      <c r="AJ338" s="65">
        <v>0.24288999999999999</v>
      </c>
      <c r="AK338" s="65">
        <v>0.17373</v>
      </c>
      <c r="AL338" s="65">
        <v>0.16847000000000001</v>
      </c>
      <c r="AM338" s="65">
        <v>0.34695999999999999</v>
      </c>
    </row>
    <row r="339" spans="1:39" x14ac:dyDescent="0.45">
      <c r="A339" s="3" t="s">
        <v>219</v>
      </c>
      <c r="B339" s="3" t="s">
        <v>91</v>
      </c>
      <c r="C339" s="3" t="s">
        <v>954</v>
      </c>
      <c r="D339" s="66">
        <v>1.067183691131331</v>
      </c>
      <c r="E339" s="69">
        <v>4883.1689223805715</v>
      </c>
      <c r="F339" s="71">
        <v>7.045969195402299E-2</v>
      </c>
      <c r="G339" s="71">
        <v>7.5190629885057467E-2</v>
      </c>
      <c r="H339" s="71">
        <v>7.303008275862069E-2</v>
      </c>
      <c r="I339" s="71">
        <v>8.1159170881226053E-2</v>
      </c>
      <c r="J339" s="71">
        <v>7.3306461302681994E-2</v>
      </c>
      <c r="K339" s="71">
        <v>7.0236331034482749E-2</v>
      </c>
      <c r="L339" s="71">
        <v>8.34599785440613E-2</v>
      </c>
      <c r="M339" s="71">
        <v>9.0411619923371656E-2</v>
      </c>
      <c r="N339" s="71">
        <v>9.9922766283524908E-2</v>
      </c>
      <c r="O339" s="71">
        <v>9.7621255172413782E-2</v>
      </c>
      <c r="P339" s="71">
        <v>8.8529796168582378E-2</v>
      </c>
      <c r="Q339" s="71">
        <v>9.776914482758621E-2</v>
      </c>
      <c r="R339" s="71">
        <v>0.11276227126436782</v>
      </c>
      <c r="S339" s="71">
        <v>0.13597487662835248</v>
      </c>
      <c r="T339" s="71">
        <v>9.2389483524904212E-2</v>
      </c>
      <c r="U339" s="71">
        <v>7.311674789272031E-2</v>
      </c>
      <c r="V339" s="71">
        <v>0.111999691954023</v>
      </c>
      <c r="W339" s="65">
        <v>6.657030826140567E-2</v>
      </c>
      <c r="X339" s="65">
        <v>7.2091694752705854E-2</v>
      </c>
      <c r="Y339" s="65">
        <v>7.1630730237018769E-2</v>
      </c>
      <c r="Z339" s="65">
        <v>7.5900880942594881E-2</v>
      </c>
      <c r="AA339" s="65">
        <v>6.680874092341417E-2</v>
      </c>
      <c r="AB339" s="65">
        <v>6.6669253322372918E-2</v>
      </c>
      <c r="AC339" s="65">
        <v>8.1701815317166734E-2</v>
      </c>
      <c r="AD339" s="65">
        <v>9.209422660638443E-2</v>
      </c>
      <c r="AE339" s="65">
        <v>0.10338555281545418</v>
      </c>
      <c r="AF339" s="65">
        <v>0.10203317166735169</v>
      </c>
      <c r="AG339" s="65">
        <v>9.6241604329360186E-2</v>
      </c>
      <c r="AH339" s="65">
        <v>0.1018126291272777</v>
      </c>
      <c r="AI339" s="65">
        <v>0.11887482942868886</v>
      </c>
      <c r="AJ339" s="65">
        <v>0.14399817509247842</v>
      </c>
      <c r="AK339" s="65">
        <v>0.11017262912727771</v>
      </c>
      <c r="AL339" s="65">
        <v>0.10739051924921222</v>
      </c>
      <c r="AM339" s="65">
        <v>0.23220323879983559</v>
      </c>
    </row>
    <row r="340" spans="1:39" x14ac:dyDescent="0.45">
      <c r="A340" s="3" t="s">
        <v>219</v>
      </c>
      <c r="B340" s="3" t="s">
        <v>91</v>
      </c>
      <c r="C340" s="3" t="s">
        <v>955</v>
      </c>
      <c r="D340" s="66">
        <v>1.0124324255804349</v>
      </c>
      <c r="E340" s="69">
        <v>4632.6406575457595</v>
      </c>
      <c r="F340" s="71">
        <v>6.2547565937214569E-2</v>
      </c>
      <c r="G340" s="71">
        <v>6.8599470915481367E-2</v>
      </c>
      <c r="H340" s="71">
        <v>6.997035156046949E-2</v>
      </c>
      <c r="I340" s="71">
        <v>7.0260216941799847E-2</v>
      </c>
      <c r="J340" s="71">
        <v>5.976637881556722E-2</v>
      </c>
      <c r="K340" s="71">
        <v>6.1778538326481065E-2</v>
      </c>
      <c r="L340" s="71">
        <v>7.1981527855104935E-2</v>
      </c>
      <c r="M340" s="71">
        <v>7.9123331658265669E-2</v>
      </c>
      <c r="N340" s="71">
        <v>8.9024861672130168E-2</v>
      </c>
      <c r="O340" s="71">
        <v>8.8264775925821451E-2</v>
      </c>
      <c r="P340" s="71">
        <v>8.0276126357997538E-2</v>
      </c>
      <c r="Q340" s="71">
        <v>8.5079911790873389E-2</v>
      </c>
      <c r="R340" s="71">
        <v>9.1652851477680083E-2</v>
      </c>
      <c r="S340" s="71">
        <v>0.10245744867747845</v>
      </c>
      <c r="T340" s="71">
        <v>7.0103793056893168E-2</v>
      </c>
      <c r="U340" s="71">
        <v>5.7201282648740442E-2</v>
      </c>
      <c r="V340" s="71">
        <v>8.0671566382001139E-2</v>
      </c>
      <c r="W340" s="65">
        <v>5.9034653391130149E-2</v>
      </c>
      <c r="X340" s="65">
        <v>6.2727470293745508E-2</v>
      </c>
      <c r="Y340" s="65">
        <v>6.5912509554522769E-2</v>
      </c>
      <c r="Z340" s="65">
        <v>6.9641312036025679E-2</v>
      </c>
      <c r="AA340" s="65">
        <v>6.0878003493852903E-2</v>
      </c>
      <c r="AB340" s="65">
        <v>6.3347140787920142E-2</v>
      </c>
      <c r="AC340" s="65">
        <v>7.4342778540574042E-2</v>
      </c>
      <c r="AD340" s="65">
        <v>8.3006300237679631E-2</v>
      </c>
      <c r="AE340" s="65">
        <v>9.2323978011108004E-2</v>
      </c>
      <c r="AF340" s="65">
        <v>9.3180964247980294E-2</v>
      </c>
      <c r="AG340" s="65">
        <v>8.7649900413177925E-2</v>
      </c>
      <c r="AH340" s="65">
        <v>9.0766314452284391E-2</v>
      </c>
      <c r="AI340" s="65">
        <v>9.5442384615513326E-2</v>
      </c>
      <c r="AJ340" s="65">
        <v>0.11243072596651107</v>
      </c>
      <c r="AK340" s="65">
        <v>8.2375437872708679E-2</v>
      </c>
      <c r="AL340" s="65">
        <v>7.558441217001792E-2</v>
      </c>
      <c r="AM340" s="65">
        <v>0.15714571391524759</v>
      </c>
    </row>
    <row r="341" spans="1:39" x14ac:dyDescent="0.45">
      <c r="A341" s="3" t="s">
        <v>219</v>
      </c>
      <c r="B341" s="3" t="s">
        <v>91</v>
      </c>
      <c r="C341" s="3" t="s">
        <v>956</v>
      </c>
      <c r="D341" s="66">
        <v>1.1269984131262143</v>
      </c>
      <c r="E341" s="69">
        <v>5156.8663129737552</v>
      </c>
      <c r="F341" s="71">
        <v>2.6009999999999998E-2</v>
      </c>
      <c r="G341" s="71">
        <v>2.8219999999999999E-2</v>
      </c>
      <c r="H341" s="71">
        <v>2.9329999999999998E-2</v>
      </c>
      <c r="I341" s="71">
        <v>3.388E-2</v>
      </c>
      <c r="J341" s="71">
        <v>2.4240000000000001E-2</v>
      </c>
      <c r="K341" s="71">
        <v>2.29E-2</v>
      </c>
      <c r="L341" s="71">
        <v>2.9350000000000001E-2</v>
      </c>
      <c r="M341" s="71">
        <v>3.3759999999999998E-2</v>
      </c>
      <c r="N341" s="71">
        <v>3.8080000000000003E-2</v>
      </c>
      <c r="O341" s="71">
        <v>3.8330000000000003E-2</v>
      </c>
      <c r="P341" s="71">
        <v>4.0849999999999997E-2</v>
      </c>
      <c r="Q341" s="71">
        <v>4.9619999999999997E-2</v>
      </c>
      <c r="R341" s="71">
        <v>5.4530000000000002E-2</v>
      </c>
      <c r="S341" s="71">
        <v>6.046E-2</v>
      </c>
      <c r="T341" s="71">
        <v>4.0239999999999998E-2</v>
      </c>
      <c r="U341" s="71">
        <v>3.5560000000000001E-2</v>
      </c>
      <c r="V341" s="71">
        <v>6.0240000000000002E-2</v>
      </c>
      <c r="W341" s="65">
        <v>2.4660000000000001E-2</v>
      </c>
      <c r="X341" s="65">
        <v>2.6960000000000001E-2</v>
      </c>
      <c r="Y341" s="65">
        <v>2.8320000000000001E-2</v>
      </c>
      <c r="Z341" s="65">
        <v>3.1440000000000003E-2</v>
      </c>
      <c r="AA341" s="65">
        <v>2.5569999999999999E-2</v>
      </c>
      <c r="AB341" s="65">
        <v>2.4539999999999999E-2</v>
      </c>
      <c r="AC341" s="65">
        <v>3.0360000000000002E-2</v>
      </c>
      <c r="AD341" s="65">
        <v>3.3739999999999999E-2</v>
      </c>
      <c r="AE341" s="65">
        <v>3.8269999999999998E-2</v>
      </c>
      <c r="AF341" s="65">
        <v>4.086E-2</v>
      </c>
      <c r="AG341" s="65">
        <v>4.2959999999999998E-2</v>
      </c>
      <c r="AH341" s="65">
        <v>5.0470000000000001E-2</v>
      </c>
      <c r="AI341" s="65">
        <v>5.62E-2</v>
      </c>
      <c r="AJ341" s="65">
        <v>6.1440000000000002E-2</v>
      </c>
      <c r="AK341" s="65">
        <v>4.6969999999999998E-2</v>
      </c>
      <c r="AL341" s="65">
        <v>4.9189999999999998E-2</v>
      </c>
      <c r="AM341" s="65">
        <v>0.11863</v>
      </c>
    </row>
    <row r="342" spans="1:39" x14ac:dyDescent="0.45">
      <c r="A342" s="3" t="s">
        <v>219</v>
      </c>
      <c r="B342" s="3" t="s">
        <v>91</v>
      </c>
      <c r="C342" s="3" t="s">
        <v>957</v>
      </c>
      <c r="D342" s="66">
        <v>1.1821236086551383</v>
      </c>
      <c r="E342" s="69">
        <v>5409.1055890084444</v>
      </c>
      <c r="F342" s="71">
        <v>5.3299999999999997E-3</v>
      </c>
      <c r="G342" s="71">
        <v>6.9300000000000004E-3</v>
      </c>
      <c r="H342" s="71">
        <v>7.7200000000000003E-3</v>
      </c>
      <c r="I342" s="71">
        <v>7.4400000000000004E-3</v>
      </c>
      <c r="J342" s="71">
        <v>5.5500000000000002E-3</v>
      </c>
      <c r="K342" s="71">
        <v>5.3600000000000002E-3</v>
      </c>
      <c r="L342" s="71">
        <v>6.8999999999999999E-3</v>
      </c>
      <c r="M342" s="71">
        <v>8.1700000000000002E-3</v>
      </c>
      <c r="N342" s="71">
        <v>9.9699999999999997E-3</v>
      </c>
      <c r="O342" s="71">
        <v>1.1010000000000001E-2</v>
      </c>
      <c r="P342" s="71">
        <v>1.1520000000000001E-2</v>
      </c>
      <c r="Q342" s="71">
        <v>1.468E-2</v>
      </c>
      <c r="R342" s="71">
        <v>1.7430000000000001E-2</v>
      </c>
      <c r="S342" s="71">
        <v>1.839E-2</v>
      </c>
      <c r="T342" s="71">
        <v>1.225E-2</v>
      </c>
      <c r="U342" s="71">
        <v>1.043E-2</v>
      </c>
      <c r="V342" s="71">
        <v>1.8159999999999999E-2</v>
      </c>
      <c r="W342" s="65">
        <v>5.8199999999999997E-3</v>
      </c>
      <c r="X342" s="65">
        <v>6.5500000000000003E-3</v>
      </c>
      <c r="Y342" s="65">
        <v>7.1199999999999996E-3</v>
      </c>
      <c r="Z342" s="65">
        <v>7.4599999999999996E-3</v>
      </c>
      <c r="AA342" s="65">
        <v>4.8799999999999998E-3</v>
      </c>
      <c r="AB342" s="65">
        <v>4.8300000000000001E-3</v>
      </c>
      <c r="AC342" s="65">
        <v>7.0800000000000004E-3</v>
      </c>
      <c r="AD342" s="65">
        <v>8.4200000000000004E-3</v>
      </c>
      <c r="AE342" s="65">
        <v>9.7800000000000005E-3</v>
      </c>
      <c r="AF342" s="65">
        <v>1.038E-2</v>
      </c>
      <c r="AG342" s="65">
        <v>1.1429999999999999E-2</v>
      </c>
      <c r="AH342" s="65">
        <v>1.503E-2</v>
      </c>
      <c r="AI342" s="65">
        <v>1.7170000000000001E-2</v>
      </c>
      <c r="AJ342" s="65">
        <v>1.8530000000000001E-2</v>
      </c>
      <c r="AK342" s="65">
        <v>1.3690000000000001E-2</v>
      </c>
      <c r="AL342" s="65">
        <v>1.4800000000000001E-2</v>
      </c>
      <c r="AM342" s="65">
        <v>3.6790000000000003E-2</v>
      </c>
    </row>
    <row r="343" spans="1:39" x14ac:dyDescent="0.45">
      <c r="A343" s="3" t="s">
        <v>219</v>
      </c>
      <c r="B343" s="3" t="s">
        <v>91</v>
      </c>
      <c r="C343" s="3" t="s">
        <v>958</v>
      </c>
      <c r="D343" s="66">
        <v>1.2117822649014414</v>
      </c>
      <c r="E343" s="69">
        <v>5544.8162728064526</v>
      </c>
      <c r="F343" s="71">
        <v>3.0031577317837254E-3</v>
      </c>
      <c r="G343" s="71">
        <v>3.2833757411519521E-3</v>
      </c>
      <c r="H343" s="71">
        <v>4.2243074536332673E-3</v>
      </c>
      <c r="I343" s="71">
        <v>4.6348095393455562E-3</v>
      </c>
      <c r="J343" s="71">
        <v>2.3724127180176913E-3</v>
      </c>
      <c r="K343" s="71">
        <v>2.7728975920260205E-3</v>
      </c>
      <c r="L343" s="71">
        <v>3.3535942498926353E-3</v>
      </c>
      <c r="M343" s="71">
        <v>4.5047743002959613E-3</v>
      </c>
      <c r="N343" s="71">
        <v>5.8560422069599202E-3</v>
      </c>
      <c r="O343" s="71">
        <v>6.5767536129597137E-3</v>
      </c>
      <c r="P343" s="71">
        <v>7.2274124017484703E-3</v>
      </c>
      <c r="Q343" s="71">
        <v>9.1794038491628867E-3</v>
      </c>
      <c r="R343" s="71">
        <v>1.1111820845137942E-2</v>
      </c>
      <c r="S343" s="71">
        <v>1.1552291620197287E-2</v>
      </c>
      <c r="T343" s="71">
        <v>7.1376797657610267E-3</v>
      </c>
      <c r="U343" s="71">
        <v>6.9673796262696543E-3</v>
      </c>
      <c r="V343" s="71">
        <v>1.1031886745656293E-2</v>
      </c>
      <c r="W343" s="65">
        <v>2.7439003204043633E-3</v>
      </c>
      <c r="X343" s="65">
        <v>3.6050590432699045E-3</v>
      </c>
      <c r="Y343" s="65">
        <v>4.0252861566647969E-3</v>
      </c>
      <c r="Z343" s="65">
        <v>4.6458915252307175E-3</v>
      </c>
      <c r="AA343" s="65">
        <v>2.5332342742936673E-3</v>
      </c>
      <c r="AB343" s="65">
        <v>2.4633928627414521E-3</v>
      </c>
      <c r="AC343" s="65">
        <v>3.6750293690185447E-3</v>
      </c>
      <c r="AD343" s="65">
        <v>4.2457611695570089E-3</v>
      </c>
      <c r="AE343" s="65">
        <v>5.6171772566597153E-3</v>
      </c>
      <c r="AF343" s="65">
        <v>6.1081297646680219E-3</v>
      </c>
      <c r="AG343" s="65">
        <v>7.0792497492730448E-3</v>
      </c>
      <c r="AH343" s="65">
        <v>8.8318596620961028E-3</v>
      </c>
      <c r="AI343" s="65">
        <v>9.7836932067860427E-3</v>
      </c>
      <c r="AJ343" s="65">
        <v>1.0965129327540037E-2</v>
      </c>
      <c r="AK343" s="65">
        <v>8.5814973410149667E-3</v>
      </c>
      <c r="AL343" s="65">
        <v>9.933424408751064E-3</v>
      </c>
      <c r="AM343" s="65">
        <v>2.2602284562030554E-2</v>
      </c>
    </row>
    <row r="344" spans="1:39" x14ac:dyDescent="0.45">
      <c r="A344" s="3" t="s">
        <v>219</v>
      </c>
      <c r="B344" s="3" t="s">
        <v>91</v>
      </c>
      <c r="C344" s="3" t="s">
        <v>959</v>
      </c>
      <c r="D344" s="66">
        <v>1.1456058857545555</v>
      </c>
      <c r="E344" s="69">
        <v>5242.0095107361167</v>
      </c>
      <c r="F344" s="71">
        <v>5.5100000000000001E-3</v>
      </c>
      <c r="G344" s="71">
        <v>6.3E-3</v>
      </c>
      <c r="H344" s="71">
        <v>6.4400000000000004E-3</v>
      </c>
      <c r="I344" s="71">
        <v>6.62E-3</v>
      </c>
      <c r="J344" s="71">
        <v>4.15E-3</v>
      </c>
      <c r="K344" s="71">
        <v>4.6299999999999996E-3</v>
      </c>
      <c r="L344" s="71">
        <v>6.0400000000000002E-3</v>
      </c>
      <c r="M344" s="71">
        <v>6.79E-3</v>
      </c>
      <c r="N344" s="71">
        <v>8.1799999999999998E-3</v>
      </c>
      <c r="O344" s="71">
        <v>7.9600000000000001E-3</v>
      </c>
      <c r="P344" s="71">
        <v>7.28E-3</v>
      </c>
      <c r="Q344" s="71">
        <v>9.2099999999999994E-3</v>
      </c>
      <c r="R344" s="71">
        <v>1.0319999999999999E-2</v>
      </c>
      <c r="S344" s="71">
        <v>1.167E-2</v>
      </c>
      <c r="T344" s="71">
        <v>9.0799999999999995E-3</v>
      </c>
      <c r="U344" s="71">
        <v>7.0699999999999999E-3</v>
      </c>
      <c r="V344" s="71">
        <v>1.255E-2</v>
      </c>
      <c r="W344" s="65">
        <v>5.1000000000000004E-3</v>
      </c>
      <c r="X344" s="65">
        <v>5.6100000000000004E-3</v>
      </c>
      <c r="Y344" s="65">
        <v>6.5700000000000003E-3</v>
      </c>
      <c r="Z344" s="65">
        <v>6.3899999999999998E-3</v>
      </c>
      <c r="AA344" s="65">
        <v>3.7499999999999999E-3</v>
      </c>
      <c r="AB344" s="65">
        <v>3.96E-3</v>
      </c>
      <c r="AC344" s="65">
        <v>5.4799999999999996E-3</v>
      </c>
      <c r="AD344" s="65">
        <v>6.6400000000000001E-3</v>
      </c>
      <c r="AE344" s="65">
        <v>7.9299999999999995E-3</v>
      </c>
      <c r="AF344" s="65">
        <v>7.0800000000000004E-3</v>
      </c>
      <c r="AG344" s="65">
        <v>7.26E-3</v>
      </c>
      <c r="AH344" s="65">
        <v>8.7500000000000008E-3</v>
      </c>
      <c r="AI344" s="65">
        <v>1.0460000000000001E-2</v>
      </c>
      <c r="AJ344" s="65">
        <v>1.221E-2</v>
      </c>
      <c r="AK344" s="65">
        <v>1.01E-2</v>
      </c>
      <c r="AL344" s="65">
        <v>9.7999999999999997E-3</v>
      </c>
      <c r="AM344" s="65">
        <v>2.513E-2</v>
      </c>
    </row>
    <row r="345" spans="1:39" x14ac:dyDescent="0.45">
      <c r="A345" s="3" t="s">
        <v>219</v>
      </c>
      <c r="B345" s="3" t="s">
        <v>91</v>
      </c>
      <c r="C345" s="3" t="s">
        <v>960</v>
      </c>
      <c r="D345" s="66">
        <v>1.1337569572841109</v>
      </c>
      <c r="E345" s="69">
        <v>5187.791741338754</v>
      </c>
      <c r="F345" s="71">
        <v>6.3299999999999997E-3</v>
      </c>
      <c r="G345" s="71">
        <v>7.0699999999999999E-3</v>
      </c>
      <c r="H345" s="71">
        <v>6.6499999999999997E-3</v>
      </c>
      <c r="I345" s="71">
        <v>6.62E-3</v>
      </c>
      <c r="J345" s="71">
        <v>4.9100000000000003E-3</v>
      </c>
      <c r="K345" s="71">
        <v>5.8700000000000002E-3</v>
      </c>
      <c r="L345" s="71">
        <v>7.5300000000000002E-3</v>
      </c>
      <c r="M345" s="71">
        <v>8.6400000000000001E-3</v>
      </c>
      <c r="N345" s="71">
        <v>9.5899999999999996E-3</v>
      </c>
      <c r="O345" s="71">
        <v>9.7999999999999997E-3</v>
      </c>
      <c r="P345" s="71">
        <v>9.3799999999999994E-3</v>
      </c>
      <c r="Q345" s="71">
        <v>1.1610000000000001E-2</v>
      </c>
      <c r="R345" s="71">
        <v>1.358E-2</v>
      </c>
      <c r="S345" s="71">
        <v>1.5089999999999999E-2</v>
      </c>
      <c r="T345" s="71">
        <v>9.0299999999999998E-3</v>
      </c>
      <c r="U345" s="71">
        <v>9.1800000000000007E-3</v>
      </c>
      <c r="V345" s="71">
        <v>1.3480000000000001E-2</v>
      </c>
      <c r="W345" s="65">
        <v>5.8100000000000001E-3</v>
      </c>
      <c r="X345" s="65">
        <v>6.1999999999999998E-3</v>
      </c>
      <c r="Y345" s="65">
        <v>6.3299999999999997E-3</v>
      </c>
      <c r="Z345" s="65">
        <v>6.4700000000000001E-3</v>
      </c>
      <c r="AA345" s="65">
        <v>3.81E-3</v>
      </c>
      <c r="AB345" s="65">
        <v>4.3699999999999998E-3</v>
      </c>
      <c r="AC345" s="65">
        <v>6.8100000000000001E-3</v>
      </c>
      <c r="AD345" s="65">
        <v>7.8399999999999997E-3</v>
      </c>
      <c r="AE345" s="65">
        <v>8.1600000000000006E-3</v>
      </c>
      <c r="AF345" s="65">
        <v>7.8799999999999999E-3</v>
      </c>
      <c r="AG345" s="65">
        <v>8.4700000000000001E-3</v>
      </c>
      <c r="AH345" s="65">
        <v>1.073E-2</v>
      </c>
      <c r="AI345" s="65">
        <v>1.35E-2</v>
      </c>
      <c r="AJ345" s="65">
        <v>1.55E-2</v>
      </c>
      <c r="AK345" s="65">
        <v>1.1089999999999999E-2</v>
      </c>
      <c r="AL345" s="65">
        <v>1.2160000000000001E-2</v>
      </c>
      <c r="AM345" s="65">
        <v>2.4639999999999999E-2</v>
      </c>
    </row>
    <row r="346" spans="1:39" x14ac:dyDescent="0.45">
      <c r="A346" s="2" t="s">
        <v>217</v>
      </c>
      <c r="B346" s="2" t="s">
        <v>92</v>
      </c>
      <c r="C346" s="2" t="s">
        <v>961</v>
      </c>
      <c r="D346" s="4">
        <v>1.0498137002814929</v>
      </c>
      <c r="E346" s="11">
        <v>4803.6881355161795</v>
      </c>
      <c r="F346" s="72">
        <v>0.39153366587040334</v>
      </c>
      <c r="G346" s="72">
        <v>0.42171601194619257</v>
      </c>
      <c r="H346" s="72">
        <v>0.41927801142474369</v>
      </c>
      <c r="I346" s="72">
        <v>0.43343738865079084</v>
      </c>
      <c r="J346" s="72">
        <v>0.39791036915272554</v>
      </c>
      <c r="K346" s="72">
        <v>0.39976976980806422</v>
      </c>
      <c r="L346" s="72">
        <v>0.47848430571200928</v>
      </c>
      <c r="M346" s="72">
        <v>0.52199243103895354</v>
      </c>
      <c r="N346" s="72">
        <v>0.57415254317406073</v>
      </c>
      <c r="O346" s="72">
        <v>0.53533726317834041</v>
      </c>
      <c r="P346" s="72">
        <v>0.50843504335853895</v>
      </c>
      <c r="Q346" s="72">
        <v>0.55135719050542087</v>
      </c>
      <c r="R346" s="72">
        <v>0.61240506786079341</v>
      </c>
      <c r="S346" s="72">
        <v>0.70533125701224753</v>
      </c>
      <c r="T346" s="72">
        <v>0.48841748965568355</v>
      </c>
      <c r="U346" s="72">
        <v>0.39377273002668356</v>
      </c>
      <c r="V346" s="72">
        <v>0.63959946162434778</v>
      </c>
      <c r="W346" s="8">
        <v>0.37513149005164842</v>
      </c>
      <c r="X346" s="8">
        <v>0.39853374725162022</v>
      </c>
      <c r="Y346" s="8">
        <v>0.39830662721623972</v>
      </c>
      <c r="Z346" s="8">
        <v>0.41712885913496683</v>
      </c>
      <c r="AA346" s="8">
        <v>0.40010430019901688</v>
      </c>
      <c r="AB346" s="8">
        <v>0.40994194590579353</v>
      </c>
      <c r="AC346" s="8">
        <v>0.48535506305805665</v>
      </c>
      <c r="AD346" s="8">
        <v>0.52477407015121535</v>
      </c>
      <c r="AE346" s="8">
        <v>0.58258681998655648</v>
      </c>
      <c r="AF346" s="8">
        <v>0.56003551643693994</v>
      </c>
      <c r="AG346" s="8">
        <v>0.55482615442464356</v>
      </c>
      <c r="AH346" s="8">
        <v>0.58945017231108932</v>
      </c>
      <c r="AI346" s="8">
        <v>0.64067427011040279</v>
      </c>
      <c r="AJ346" s="8">
        <v>0.74778271953648046</v>
      </c>
      <c r="AK346" s="8">
        <v>0.56205444789404824</v>
      </c>
      <c r="AL346" s="8">
        <v>0.53879685754549467</v>
      </c>
      <c r="AM346" s="8">
        <v>1.2334269387857868</v>
      </c>
    </row>
    <row r="347" spans="1:39" x14ac:dyDescent="0.45">
      <c r="A347" s="3" t="s">
        <v>219</v>
      </c>
      <c r="B347" s="3" t="s">
        <v>92</v>
      </c>
      <c r="C347" s="3" t="s">
        <v>962</v>
      </c>
      <c r="D347" s="66">
        <v>1.0818617809900668</v>
      </c>
      <c r="E347" s="69">
        <v>4950.3322353450931</v>
      </c>
      <c r="F347" s="71">
        <v>2.1360000000000001E-2</v>
      </c>
      <c r="G347" s="71">
        <v>2.4400000000000002E-2</v>
      </c>
      <c r="H347" s="71">
        <v>2.545E-2</v>
      </c>
      <c r="I347" s="71">
        <v>2.5409999999999999E-2</v>
      </c>
      <c r="J347" s="71">
        <v>2.3140000000000001E-2</v>
      </c>
      <c r="K347" s="71">
        <v>2.3290000000000002E-2</v>
      </c>
      <c r="L347" s="71">
        <v>2.649E-2</v>
      </c>
      <c r="M347" s="71">
        <v>2.9680000000000002E-2</v>
      </c>
      <c r="N347" s="71">
        <v>3.1550000000000002E-2</v>
      </c>
      <c r="O347" s="71">
        <v>3.075E-2</v>
      </c>
      <c r="P347" s="71">
        <v>3.1780000000000003E-2</v>
      </c>
      <c r="Q347" s="71">
        <v>3.5490000000000001E-2</v>
      </c>
      <c r="R347" s="71">
        <v>3.7909999999999999E-2</v>
      </c>
      <c r="S347" s="71">
        <v>4.5569999999999999E-2</v>
      </c>
      <c r="T347" s="71">
        <v>3.134E-2</v>
      </c>
      <c r="U347" s="71">
        <v>2.6450000000000001E-2</v>
      </c>
      <c r="V347" s="71">
        <v>4.2419999999999999E-2</v>
      </c>
      <c r="W347" s="65">
        <v>2.0060000000000001E-2</v>
      </c>
      <c r="X347" s="65">
        <v>2.3109999999999999E-2</v>
      </c>
      <c r="Y347" s="65">
        <v>2.3300000000000001E-2</v>
      </c>
      <c r="Z347" s="65">
        <v>2.462E-2</v>
      </c>
      <c r="AA347" s="65">
        <v>2.334E-2</v>
      </c>
      <c r="AB347" s="65">
        <v>2.2280000000000001E-2</v>
      </c>
      <c r="AC347" s="65">
        <v>2.6450000000000001E-2</v>
      </c>
      <c r="AD347" s="65">
        <v>2.9850000000000002E-2</v>
      </c>
      <c r="AE347" s="65">
        <v>3.1109999999999999E-2</v>
      </c>
      <c r="AF347" s="65">
        <v>3.1609999999999999E-2</v>
      </c>
      <c r="AG347" s="65">
        <v>3.3029999999999997E-2</v>
      </c>
      <c r="AH347" s="65">
        <v>3.7289999999999997E-2</v>
      </c>
      <c r="AI347" s="65">
        <v>3.9570000000000001E-2</v>
      </c>
      <c r="AJ347" s="65">
        <v>4.5019999999999998E-2</v>
      </c>
      <c r="AK347" s="65">
        <v>3.4660000000000003E-2</v>
      </c>
      <c r="AL347" s="65">
        <v>3.4599999999999999E-2</v>
      </c>
      <c r="AM347" s="65">
        <v>8.2540000000000002E-2</v>
      </c>
    </row>
    <row r="348" spans="1:39" x14ac:dyDescent="0.45">
      <c r="A348" s="3" t="s">
        <v>219</v>
      </c>
      <c r="B348" s="3" t="s">
        <v>92</v>
      </c>
      <c r="C348" s="3" t="s">
        <v>963</v>
      </c>
      <c r="D348" s="66">
        <v>1.1030729047939709</v>
      </c>
      <c r="E348" s="69">
        <v>5047.3890976535758</v>
      </c>
      <c r="F348" s="71">
        <v>3.2485483639907296E-2</v>
      </c>
      <c r="G348" s="71">
        <v>3.4817867627817474E-2</v>
      </c>
      <c r="H348" s="71">
        <v>3.604649731021229E-2</v>
      </c>
      <c r="I348" s="71">
        <v>3.7378798452660969E-2</v>
      </c>
      <c r="J348" s="71">
        <v>3.5195624416594316E-2</v>
      </c>
      <c r="K348" s="71">
        <v>3.3955644527549608E-2</v>
      </c>
      <c r="L348" s="71">
        <v>4.2379826513021045E-2</v>
      </c>
      <c r="M348" s="71">
        <v>4.6141694254613445E-2</v>
      </c>
      <c r="N348" s="71">
        <v>4.7313435980579105E-2</v>
      </c>
      <c r="O348" s="71">
        <v>4.3791280964712458E-2</v>
      </c>
      <c r="P348" s="71">
        <v>4.330530372217152E-2</v>
      </c>
      <c r="Q348" s="71">
        <v>4.8780302876279658E-2</v>
      </c>
      <c r="R348" s="71">
        <v>6.0767960562147075E-2</v>
      </c>
      <c r="S348" s="71">
        <v>7.4200686436297167E-2</v>
      </c>
      <c r="T348" s="71">
        <v>4.9327205964774294E-2</v>
      </c>
      <c r="U348" s="71">
        <v>4.1624921243015825E-2</v>
      </c>
      <c r="V348" s="71">
        <v>6.547746550764641E-2</v>
      </c>
      <c r="W348" s="65">
        <v>3.092934473812034E-2</v>
      </c>
      <c r="X348" s="65">
        <v>3.2669468066201468E-2</v>
      </c>
      <c r="Y348" s="65">
        <v>3.3050178298522671E-2</v>
      </c>
      <c r="Z348" s="65">
        <v>3.7930000533118506E-2</v>
      </c>
      <c r="AA348" s="65">
        <v>3.3369810979871815E-2</v>
      </c>
      <c r="AB348" s="65">
        <v>3.2199471857266404E-2</v>
      </c>
      <c r="AC348" s="65">
        <v>4.0271186129441174E-2</v>
      </c>
      <c r="AD348" s="65">
        <v>4.2872082834768808E-2</v>
      </c>
      <c r="AE348" s="65">
        <v>4.7162525500835217E-2</v>
      </c>
      <c r="AF348" s="65">
        <v>4.5013191958203504E-2</v>
      </c>
      <c r="AG348" s="65">
        <v>4.5135670070727059E-2</v>
      </c>
      <c r="AH348" s="65">
        <v>5.3248397505005395E-2</v>
      </c>
      <c r="AI348" s="65">
        <v>6.1851448482981665E-2</v>
      </c>
      <c r="AJ348" s="65">
        <v>7.5353542987122227E-2</v>
      </c>
      <c r="AK348" s="65">
        <v>5.5559032389911028E-2</v>
      </c>
      <c r="AL348" s="65">
        <v>5.6940706678197832E-2</v>
      </c>
      <c r="AM348" s="65">
        <v>0.12858394098970491</v>
      </c>
    </row>
    <row r="349" spans="1:39" x14ac:dyDescent="0.45">
      <c r="A349" s="3" t="s">
        <v>219</v>
      </c>
      <c r="B349" s="3" t="s">
        <v>92</v>
      </c>
      <c r="C349" s="3" t="s">
        <v>964</v>
      </c>
      <c r="D349" s="66">
        <v>1.1333320400204221</v>
      </c>
      <c r="E349" s="69">
        <v>5185.8474249161254</v>
      </c>
      <c r="F349" s="71">
        <v>9.8799999999999999E-3</v>
      </c>
      <c r="G349" s="71">
        <v>1.1010000000000001E-2</v>
      </c>
      <c r="H349" s="71">
        <v>1.1379999999999999E-2</v>
      </c>
      <c r="I349" s="71">
        <v>1.226E-2</v>
      </c>
      <c r="J349" s="71">
        <v>1.0160000000000001E-2</v>
      </c>
      <c r="K349" s="71">
        <v>1.0800000000000001E-2</v>
      </c>
      <c r="L349" s="71">
        <v>1.299E-2</v>
      </c>
      <c r="M349" s="71">
        <v>1.3849999999999999E-2</v>
      </c>
      <c r="N349" s="71">
        <v>1.4959999999999999E-2</v>
      </c>
      <c r="O349" s="71">
        <v>1.4109999999999999E-2</v>
      </c>
      <c r="P349" s="71">
        <v>1.3809999999999999E-2</v>
      </c>
      <c r="Q349" s="71">
        <v>1.6140000000000002E-2</v>
      </c>
      <c r="R349" s="71">
        <v>1.9859999999999999E-2</v>
      </c>
      <c r="S349" s="71">
        <v>2.3380000000000001E-2</v>
      </c>
      <c r="T349" s="71">
        <v>1.6660000000000001E-2</v>
      </c>
      <c r="U349" s="71">
        <v>1.366E-2</v>
      </c>
      <c r="V349" s="71">
        <v>2.47E-2</v>
      </c>
      <c r="W349" s="65">
        <v>9.4000000000000004E-3</v>
      </c>
      <c r="X349" s="65">
        <v>1.021E-2</v>
      </c>
      <c r="Y349" s="65">
        <v>1.089E-2</v>
      </c>
      <c r="Z349" s="65">
        <v>1.086E-2</v>
      </c>
      <c r="AA349" s="65">
        <v>1.095E-2</v>
      </c>
      <c r="AB349" s="65">
        <v>1.1129999999999999E-2</v>
      </c>
      <c r="AC349" s="65">
        <v>1.248E-2</v>
      </c>
      <c r="AD349" s="65">
        <v>1.289E-2</v>
      </c>
      <c r="AE349" s="65">
        <v>1.4579999999999999E-2</v>
      </c>
      <c r="AF349" s="65">
        <v>1.417E-2</v>
      </c>
      <c r="AG349" s="65">
        <v>1.5610000000000001E-2</v>
      </c>
      <c r="AH349" s="65">
        <v>1.7299999999999999E-2</v>
      </c>
      <c r="AI349" s="65">
        <v>2.086E-2</v>
      </c>
      <c r="AJ349" s="65">
        <v>2.4760000000000001E-2</v>
      </c>
      <c r="AK349" s="65">
        <v>1.847E-2</v>
      </c>
      <c r="AL349" s="65">
        <v>1.805E-2</v>
      </c>
      <c r="AM349" s="65">
        <v>4.8039999999999999E-2</v>
      </c>
    </row>
    <row r="350" spans="1:39" x14ac:dyDescent="0.45">
      <c r="A350" s="3" t="s">
        <v>219</v>
      </c>
      <c r="B350" s="3" t="s">
        <v>92</v>
      </c>
      <c r="C350" s="3" t="s">
        <v>965</v>
      </c>
      <c r="D350" s="66">
        <v>0.97265769683276304</v>
      </c>
      <c r="E350" s="69">
        <v>4450.6413251619906</v>
      </c>
      <c r="F350" s="71">
        <v>5.2350000000000001E-2</v>
      </c>
      <c r="G350" s="71">
        <v>5.6189999999999997E-2</v>
      </c>
      <c r="H350" s="71">
        <v>5.1400000000000001E-2</v>
      </c>
      <c r="I350" s="71">
        <v>4.7829999999999998E-2</v>
      </c>
      <c r="J350" s="71">
        <v>4.231E-2</v>
      </c>
      <c r="K350" s="71">
        <v>4.802E-2</v>
      </c>
      <c r="L350" s="71">
        <v>6.0199999999999997E-2</v>
      </c>
      <c r="M350" s="71">
        <v>6.5949999999999995E-2</v>
      </c>
      <c r="N350" s="71">
        <v>6.8070000000000006E-2</v>
      </c>
      <c r="O350" s="71">
        <v>5.6759999999999998E-2</v>
      </c>
      <c r="P350" s="71">
        <v>4.9770000000000002E-2</v>
      </c>
      <c r="Q350" s="71">
        <v>5.2440000000000001E-2</v>
      </c>
      <c r="R350" s="71">
        <v>5.7970000000000001E-2</v>
      </c>
      <c r="S350" s="71">
        <v>6.5009999999999998E-2</v>
      </c>
      <c r="T350" s="71">
        <v>4.471E-2</v>
      </c>
      <c r="U350" s="71">
        <v>3.4070000000000003E-2</v>
      </c>
      <c r="V350" s="71">
        <v>5.2679999999999998E-2</v>
      </c>
      <c r="W350" s="65">
        <v>4.9770000000000002E-2</v>
      </c>
      <c r="X350" s="65">
        <v>5.305E-2</v>
      </c>
      <c r="Y350" s="65">
        <v>4.8820000000000002E-2</v>
      </c>
      <c r="Z350" s="65">
        <v>4.5589999999999999E-2</v>
      </c>
      <c r="AA350" s="65">
        <v>4.1009999999999998E-2</v>
      </c>
      <c r="AB350" s="65">
        <v>4.7500000000000001E-2</v>
      </c>
      <c r="AC350" s="65">
        <v>5.901E-2</v>
      </c>
      <c r="AD350" s="65">
        <v>6.4589999999999995E-2</v>
      </c>
      <c r="AE350" s="65">
        <v>6.6869999999999999E-2</v>
      </c>
      <c r="AF350" s="65">
        <v>5.765E-2</v>
      </c>
      <c r="AG350" s="65">
        <v>5.425E-2</v>
      </c>
      <c r="AH350" s="65">
        <v>5.6239999999999998E-2</v>
      </c>
      <c r="AI350" s="65">
        <v>5.9859999999999997E-2</v>
      </c>
      <c r="AJ350" s="65">
        <v>6.8720000000000003E-2</v>
      </c>
      <c r="AK350" s="65">
        <v>4.8820000000000002E-2</v>
      </c>
      <c r="AL350" s="65">
        <v>4.3159999999999997E-2</v>
      </c>
      <c r="AM350" s="65">
        <v>9.6100000000000005E-2</v>
      </c>
    </row>
    <row r="351" spans="1:39" x14ac:dyDescent="0.45">
      <c r="A351" s="3" t="s">
        <v>219</v>
      </c>
      <c r="B351" s="3" t="s">
        <v>92</v>
      </c>
      <c r="C351" s="3" t="s">
        <v>966</v>
      </c>
      <c r="D351" s="66">
        <v>1.153600573338019</v>
      </c>
      <c r="E351" s="69">
        <v>5278.5912260266923</v>
      </c>
      <c r="F351" s="71">
        <v>1.1640274353477734E-2</v>
      </c>
      <c r="G351" s="71">
        <v>1.3224370450727276E-2</v>
      </c>
      <c r="H351" s="71">
        <v>1.3325928159771063E-2</v>
      </c>
      <c r="I351" s="71">
        <v>1.3763257413357278E-2</v>
      </c>
      <c r="J351" s="71">
        <v>1.2132121710725514E-2</v>
      </c>
      <c r="K351" s="71">
        <v>1.249088560617464E-2</v>
      </c>
      <c r="L351" s="71">
        <v>1.4221765883417507E-2</v>
      </c>
      <c r="M351" s="71">
        <v>1.5805173216235247E-2</v>
      </c>
      <c r="N351" s="71">
        <v>1.7327474311261522E-2</v>
      </c>
      <c r="O351" s="71">
        <v>1.6456742257909916E-2</v>
      </c>
      <c r="P351" s="71">
        <v>1.6468576016000637E-2</v>
      </c>
      <c r="Q351" s="71">
        <v>2.2285363258399558E-2</v>
      </c>
      <c r="R351" s="71">
        <v>2.6347249146592339E-2</v>
      </c>
      <c r="S351" s="71">
        <v>3.1678857964936316E-2</v>
      </c>
      <c r="T351" s="71">
        <v>2.0193029982161919E-2</v>
      </c>
      <c r="U351" s="71">
        <v>1.6597971562882261E-2</v>
      </c>
      <c r="V351" s="71">
        <v>3.1580958705969268E-2</v>
      </c>
      <c r="W351" s="65">
        <v>1.0571317000008962E-2</v>
      </c>
      <c r="X351" s="65">
        <v>1.1303881267533957E-2</v>
      </c>
      <c r="Y351" s="65">
        <v>1.261364999108675E-2</v>
      </c>
      <c r="Z351" s="65">
        <v>1.2502907452573042E-2</v>
      </c>
      <c r="AA351" s="65">
        <v>1.2051865667851448E-2</v>
      </c>
      <c r="AB351" s="65">
        <v>1.2011847522664057E-2</v>
      </c>
      <c r="AC351" s="65">
        <v>1.331420661612173E-2</v>
      </c>
      <c r="AD351" s="65">
        <v>1.4234942312844143E-2</v>
      </c>
      <c r="AE351" s="65">
        <v>1.683023973158667E-2</v>
      </c>
      <c r="AF351" s="65">
        <v>1.6689634397379603E-2</v>
      </c>
      <c r="AG351" s="65">
        <v>1.842465867229413E-2</v>
      </c>
      <c r="AH351" s="65">
        <v>2.1745954340255131E-2</v>
      </c>
      <c r="AI351" s="65">
        <v>2.6294613000598533E-2</v>
      </c>
      <c r="AJ351" s="65">
        <v>3.0816909701301527E-2</v>
      </c>
      <c r="AK351" s="65">
        <v>2.1627941606755349E-2</v>
      </c>
      <c r="AL351" s="65">
        <v>2.333974407517804E-2</v>
      </c>
      <c r="AM351" s="65">
        <v>5.8575686643966916E-2</v>
      </c>
    </row>
    <row r="352" spans="1:39" x14ac:dyDescent="0.45">
      <c r="A352" s="3" t="s">
        <v>219</v>
      </c>
      <c r="B352" s="3" t="s">
        <v>92</v>
      </c>
      <c r="C352" s="3" t="s">
        <v>967</v>
      </c>
      <c r="D352" s="66">
        <v>1.0964194764361086</v>
      </c>
      <c r="E352" s="69">
        <v>5016.9446532206248</v>
      </c>
      <c r="F352" s="71">
        <v>2.7109999999999999E-2</v>
      </c>
      <c r="G352" s="71">
        <v>2.9929999999999998E-2</v>
      </c>
      <c r="H352" s="71">
        <v>3.049E-2</v>
      </c>
      <c r="I352" s="71">
        <v>3.236E-2</v>
      </c>
      <c r="J352" s="71">
        <v>2.811E-2</v>
      </c>
      <c r="K352" s="71">
        <v>2.8029999999999999E-2</v>
      </c>
      <c r="L352" s="71">
        <v>3.3239999999999999E-2</v>
      </c>
      <c r="M352" s="71">
        <v>3.721E-2</v>
      </c>
      <c r="N352" s="71">
        <v>4.156E-2</v>
      </c>
      <c r="O352" s="71">
        <v>4.0750000000000001E-2</v>
      </c>
      <c r="P352" s="71">
        <v>4.0849999999999997E-2</v>
      </c>
      <c r="Q352" s="71">
        <v>4.4830000000000002E-2</v>
      </c>
      <c r="R352" s="71">
        <v>5.0569999999999997E-2</v>
      </c>
      <c r="S352" s="71">
        <v>5.9270000000000003E-2</v>
      </c>
      <c r="T352" s="71">
        <v>4.1799999999999997E-2</v>
      </c>
      <c r="U352" s="71">
        <v>3.4500000000000003E-2</v>
      </c>
      <c r="V352" s="71">
        <v>5.5669999999999997E-2</v>
      </c>
      <c r="W352" s="65">
        <v>2.6710000000000001E-2</v>
      </c>
      <c r="X352" s="65">
        <v>2.8369999999999999E-2</v>
      </c>
      <c r="Y352" s="65">
        <v>2.9440000000000001E-2</v>
      </c>
      <c r="Z352" s="65">
        <v>3.1870000000000002E-2</v>
      </c>
      <c r="AA352" s="65">
        <v>3.2680000000000001E-2</v>
      </c>
      <c r="AB352" s="65">
        <v>3.1820000000000001E-2</v>
      </c>
      <c r="AC352" s="65">
        <v>3.5319999999999997E-2</v>
      </c>
      <c r="AD352" s="65">
        <v>3.8429999999999999E-2</v>
      </c>
      <c r="AE352" s="65">
        <v>4.2849999999999999E-2</v>
      </c>
      <c r="AF352" s="65">
        <v>4.2450000000000002E-2</v>
      </c>
      <c r="AG352" s="65">
        <v>4.2759999999999999E-2</v>
      </c>
      <c r="AH352" s="65">
        <v>4.7300000000000002E-2</v>
      </c>
      <c r="AI352" s="65">
        <v>5.2429999999999997E-2</v>
      </c>
      <c r="AJ352" s="65">
        <v>6.336E-2</v>
      </c>
      <c r="AK352" s="65">
        <v>4.87E-2</v>
      </c>
      <c r="AL352" s="65">
        <v>4.9140000000000003E-2</v>
      </c>
      <c r="AM352" s="65">
        <v>0.11151999999999999</v>
      </c>
    </row>
    <row r="353" spans="1:39" x14ac:dyDescent="0.45">
      <c r="A353" s="3" t="s">
        <v>219</v>
      </c>
      <c r="B353" s="3" t="s">
        <v>92</v>
      </c>
      <c r="C353" s="3" t="s">
        <v>968</v>
      </c>
      <c r="D353" s="66">
        <v>1.192861409816389</v>
      </c>
      <c r="E353" s="69">
        <v>5458.2391143434634</v>
      </c>
      <c r="F353" s="71">
        <v>7.8837914460723295E-3</v>
      </c>
      <c r="G353" s="71">
        <v>9.5743090046171916E-3</v>
      </c>
      <c r="H353" s="71">
        <v>9.2642047191899592E-3</v>
      </c>
      <c r="I353" s="71">
        <v>1.0074641340361774E-2</v>
      </c>
      <c r="J353" s="71">
        <v>7.8335258756066332E-3</v>
      </c>
      <c r="K353" s="71">
        <v>8.2235440719093857E-3</v>
      </c>
      <c r="L353" s="71">
        <v>1.0084786094475532E-2</v>
      </c>
      <c r="M353" s="71">
        <v>1.0925053971899338E-2</v>
      </c>
      <c r="N353" s="71">
        <v>1.1525539006429998E-2</v>
      </c>
      <c r="O353" s="71">
        <v>1.2845891307600239E-2</v>
      </c>
      <c r="P353" s="71">
        <v>1.3156772442743757E-2</v>
      </c>
      <c r="Q353" s="71">
        <v>1.5307775625526916E-2</v>
      </c>
      <c r="R353" s="71">
        <v>1.9249904472823213E-2</v>
      </c>
      <c r="S353" s="71">
        <v>2.262144963787583E-2</v>
      </c>
      <c r="T353" s="71">
        <v>1.5367778418447801E-2</v>
      </c>
      <c r="U353" s="71">
        <v>1.4797589761146566E-2</v>
      </c>
      <c r="V353" s="71">
        <v>2.3763442803273537E-2</v>
      </c>
      <c r="W353" s="65">
        <v>7.4285445068163584E-3</v>
      </c>
      <c r="X353" s="65">
        <v>8.5313077806488669E-3</v>
      </c>
      <c r="Y353" s="65">
        <v>8.9211235854940747E-3</v>
      </c>
      <c r="Z353" s="65">
        <v>9.7716025621986599E-3</v>
      </c>
      <c r="AA353" s="65">
        <v>7.4287937469680312E-3</v>
      </c>
      <c r="AB353" s="65">
        <v>7.4985038660686882E-3</v>
      </c>
      <c r="AC353" s="65">
        <v>9.8524228518815527E-3</v>
      </c>
      <c r="AD353" s="65">
        <v>1.0523038898294179E-2</v>
      </c>
      <c r="AE353" s="65">
        <v>1.1002613036720227E-2</v>
      </c>
      <c r="AF353" s="65">
        <v>1.2504317621550982E-2</v>
      </c>
      <c r="AG353" s="65">
        <v>1.3507297068520004E-2</v>
      </c>
      <c r="AH353" s="65">
        <v>1.6663456493114341E-2</v>
      </c>
      <c r="AI353" s="65">
        <v>2.039783762511509E-2</v>
      </c>
      <c r="AJ353" s="65">
        <v>2.2979091944122683E-2</v>
      </c>
      <c r="AK353" s="65">
        <v>1.846417926480343E-2</v>
      </c>
      <c r="AL353" s="65">
        <v>1.927681413169384E-2</v>
      </c>
      <c r="AM353" s="65">
        <v>4.8579055015988998E-2</v>
      </c>
    </row>
    <row r="354" spans="1:39" x14ac:dyDescent="0.45">
      <c r="A354" s="3" t="s">
        <v>219</v>
      </c>
      <c r="B354" s="3" t="s">
        <v>92</v>
      </c>
      <c r="C354" s="3" t="s">
        <v>969</v>
      </c>
      <c r="D354" s="66">
        <v>1.1476222327043775</v>
      </c>
      <c r="E354" s="69">
        <v>5251.2358162390337</v>
      </c>
      <c r="F354" s="71">
        <v>1.692137922565556E-2</v>
      </c>
      <c r="G354" s="71">
        <v>2.0566267623237555E-2</v>
      </c>
      <c r="H354" s="71">
        <v>2.0987608952649089E-2</v>
      </c>
      <c r="I354" s="71">
        <v>2.0627241185641441E-2</v>
      </c>
      <c r="J354" s="71">
        <v>1.3546382946233938E-2</v>
      </c>
      <c r="K354" s="71">
        <v>1.4387441433367894E-2</v>
      </c>
      <c r="L354" s="71">
        <v>1.9755328026155563E-2</v>
      </c>
      <c r="M354" s="71">
        <v>2.1026346283957113E-2</v>
      </c>
      <c r="N354" s="71">
        <v>2.4271171506612371E-2</v>
      </c>
      <c r="O354" s="71">
        <v>2.3158656296191304E-2</v>
      </c>
      <c r="P354" s="71">
        <v>2.4399537813620704E-2</v>
      </c>
      <c r="Q354" s="71">
        <v>3.0367653288055532E-2</v>
      </c>
      <c r="R354" s="71">
        <v>3.3892363109938026E-2</v>
      </c>
      <c r="S354" s="71">
        <v>4.0501821340015884E-2</v>
      </c>
      <c r="T354" s="71">
        <v>2.7234437912496232E-2</v>
      </c>
      <c r="U354" s="71">
        <v>2.1757026068034698E-2</v>
      </c>
      <c r="V354" s="71">
        <v>4.1809336988137095E-2</v>
      </c>
      <c r="W354" s="65">
        <v>1.6739249288413104E-2</v>
      </c>
      <c r="X354" s="65">
        <v>1.9192655309827406E-2</v>
      </c>
      <c r="Y354" s="65">
        <v>1.9574673795541203E-2</v>
      </c>
      <c r="Z354" s="65">
        <v>1.9937687072393469E-2</v>
      </c>
      <c r="AA354" s="65">
        <v>1.4672382096958161E-2</v>
      </c>
      <c r="AB354" s="65">
        <v>1.5003168512447689E-2</v>
      </c>
      <c r="AC354" s="65">
        <v>1.9321266007752972E-2</v>
      </c>
      <c r="AD354" s="65">
        <v>2.1626891216075864E-2</v>
      </c>
      <c r="AE354" s="65">
        <v>2.3919906426327457E-2</v>
      </c>
      <c r="AF354" s="65">
        <v>2.3138083948729109E-2</v>
      </c>
      <c r="AG354" s="65">
        <v>2.6344499761994742E-2</v>
      </c>
      <c r="AH354" s="65">
        <v>3.1332667939741661E-2</v>
      </c>
      <c r="AI354" s="65">
        <v>3.540217419593733E-2</v>
      </c>
      <c r="AJ354" s="65">
        <v>4.2765998190899428E-2</v>
      </c>
      <c r="AK354" s="65">
        <v>3.0533825286880343E-2</v>
      </c>
      <c r="AL354" s="65">
        <v>3.2898196472892757E-2</v>
      </c>
      <c r="AM354" s="65">
        <v>8.1866674477187276E-2</v>
      </c>
    </row>
    <row r="355" spans="1:39" x14ac:dyDescent="0.45">
      <c r="A355" s="3" t="s">
        <v>219</v>
      </c>
      <c r="B355" s="3" t="s">
        <v>92</v>
      </c>
      <c r="C355" s="3" t="s">
        <v>970</v>
      </c>
      <c r="D355" s="66">
        <v>1.1780529685754315</v>
      </c>
      <c r="E355" s="69">
        <v>5390.4793456572652</v>
      </c>
      <c r="F355" s="71">
        <v>1.9622737205290397E-2</v>
      </c>
      <c r="G355" s="71">
        <v>2.2973197239792985E-2</v>
      </c>
      <c r="H355" s="71">
        <v>2.4183772282921217E-2</v>
      </c>
      <c r="I355" s="71">
        <v>2.6003450258769406E-2</v>
      </c>
      <c r="J355" s="71">
        <v>1.9872714203565268E-2</v>
      </c>
      <c r="K355" s="71">
        <v>1.8032254169062682E-2</v>
      </c>
      <c r="L355" s="71">
        <v>2.2942599194939621E-2</v>
      </c>
      <c r="M355" s="71">
        <v>2.7464163312248421E-2</v>
      </c>
      <c r="N355" s="71">
        <v>3.065492236917769E-2</v>
      </c>
      <c r="O355" s="71">
        <v>3.0974692351926396E-2</v>
      </c>
      <c r="P355" s="71">
        <v>3.3984853364002303E-2</v>
      </c>
      <c r="Q355" s="71">
        <v>4.225609545715929E-2</v>
      </c>
      <c r="R355" s="71">
        <v>4.9287590569292695E-2</v>
      </c>
      <c r="S355" s="71">
        <v>5.6828441633122485E-2</v>
      </c>
      <c r="T355" s="71">
        <v>3.8515037377803339E-2</v>
      </c>
      <c r="U355" s="71">
        <v>3.3075221391604369E-2</v>
      </c>
      <c r="V355" s="71">
        <v>5.7688257619321448E-2</v>
      </c>
      <c r="W355" s="65">
        <v>1.8313034518289542E-2</v>
      </c>
      <c r="X355" s="65">
        <v>2.1376434827408551E-2</v>
      </c>
      <c r="Y355" s="65">
        <v>2.3757001545595055E-2</v>
      </c>
      <c r="Z355" s="65">
        <v>2.4436661514683152E-2</v>
      </c>
      <c r="AA355" s="65">
        <v>1.8911447707367336E-2</v>
      </c>
      <c r="AB355" s="65">
        <v>1.7748954147346729E-2</v>
      </c>
      <c r="AC355" s="65">
        <v>2.2485981452859349E-2</v>
      </c>
      <c r="AD355" s="65">
        <v>2.5337114889232352E-2</v>
      </c>
      <c r="AE355" s="65">
        <v>3.0451535291087069E-2</v>
      </c>
      <c r="AF355" s="65">
        <v>3.1100288511076764E-2</v>
      </c>
      <c r="AG355" s="65">
        <v>3.5774028851107677E-2</v>
      </c>
      <c r="AH355" s="65">
        <v>4.2359696032972696E-2</v>
      </c>
      <c r="AI355" s="65">
        <v>5.1558196805770222E-2</v>
      </c>
      <c r="AJ355" s="65">
        <v>5.4997176713034515E-2</v>
      </c>
      <c r="AK355" s="65">
        <v>4.2849469345698089E-2</v>
      </c>
      <c r="AL355" s="65">
        <v>4.4131396187532201E-2</v>
      </c>
      <c r="AM355" s="65">
        <v>0.11901158165893869</v>
      </c>
    </row>
    <row r="356" spans="1:39" x14ac:dyDescent="0.45">
      <c r="A356" s="3" t="s">
        <v>219</v>
      </c>
      <c r="B356" s="3" t="s">
        <v>92</v>
      </c>
      <c r="C356" s="3" t="s">
        <v>971</v>
      </c>
      <c r="D356" s="66">
        <v>0.99377386723174066</v>
      </c>
      <c r="E356" s="69">
        <v>4547.2637041478129</v>
      </c>
      <c r="F356" s="71">
        <v>0.19228000000000001</v>
      </c>
      <c r="G356" s="71">
        <v>0.19903000000000001</v>
      </c>
      <c r="H356" s="71">
        <v>0.19675000000000001</v>
      </c>
      <c r="I356" s="71">
        <v>0.20773</v>
      </c>
      <c r="J356" s="71">
        <v>0.20560999999999999</v>
      </c>
      <c r="K356" s="71">
        <v>0.20254</v>
      </c>
      <c r="L356" s="71">
        <v>0.23618</v>
      </c>
      <c r="M356" s="71">
        <v>0.25394</v>
      </c>
      <c r="N356" s="71">
        <v>0.28692000000000001</v>
      </c>
      <c r="O356" s="71">
        <v>0.26573999999999998</v>
      </c>
      <c r="P356" s="71">
        <v>0.24091000000000001</v>
      </c>
      <c r="Q356" s="71">
        <v>0.24346000000000001</v>
      </c>
      <c r="R356" s="71">
        <v>0.25655</v>
      </c>
      <c r="S356" s="71">
        <v>0.28627000000000002</v>
      </c>
      <c r="T356" s="71">
        <v>0.20327000000000001</v>
      </c>
      <c r="U356" s="71">
        <v>0.15723999999999999</v>
      </c>
      <c r="V356" s="71">
        <v>0.24381</v>
      </c>
      <c r="W356" s="65">
        <v>0.18521000000000001</v>
      </c>
      <c r="X356" s="65">
        <v>0.19072</v>
      </c>
      <c r="Y356" s="65">
        <v>0.18794</v>
      </c>
      <c r="Z356" s="65">
        <v>0.19961000000000001</v>
      </c>
      <c r="AA356" s="65">
        <v>0.20569000000000001</v>
      </c>
      <c r="AB356" s="65">
        <v>0.21274999999999999</v>
      </c>
      <c r="AC356" s="65">
        <v>0.24685000000000001</v>
      </c>
      <c r="AD356" s="65">
        <v>0.26441999999999999</v>
      </c>
      <c r="AE356" s="65">
        <v>0.29781000000000002</v>
      </c>
      <c r="AF356" s="65">
        <v>0.28571000000000002</v>
      </c>
      <c r="AG356" s="65">
        <v>0.26999000000000001</v>
      </c>
      <c r="AH356" s="65">
        <v>0.26596999999999998</v>
      </c>
      <c r="AI356" s="65">
        <v>0.27245000000000003</v>
      </c>
      <c r="AJ356" s="65">
        <v>0.31901000000000002</v>
      </c>
      <c r="AK356" s="65">
        <v>0.24237</v>
      </c>
      <c r="AL356" s="65">
        <v>0.21726000000000001</v>
      </c>
      <c r="AM356" s="65">
        <v>0.45861000000000002</v>
      </c>
    </row>
    <row r="357" spans="1:39" x14ac:dyDescent="0.45">
      <c r="A357" s="2" t="s">
        <v>217</v>
      </c>
      <c r="B357" s="2" t="s">
        <v>93</v>
      </c>
      <c r="C357" s="2" t="s">
        <v>972</v>
      </c>
      <c r="D357" s="4">
        <v>1.0645150488064394</v>
      </c>
      <c r="E357" s="11">
        <v>4870.957874391217</v>
      </c>
      <c r="F357" s="72">
        <v>0.23413165639810427</v>
      </c>
      <c r="G357" s="72">
        <v>0.25522213981042652</v>
      </c>
      <c r="H357" s="72">
        <v>0.25947232464454978</v>
      </c>
      <c r="I357" s="72">
        <v>0.27792240284360187</v>
      </c>
      <c r="J357" s="72">
        <v>0.27447221090047397</v>
      </c>
      <c r="K357" s="72">
        <v>0.26016202606635069</v>
      </c>
      <c r="L357" s="72">
        <v>0.30413266587677723</v>
      </c>
      <c r="M357" s="72">
        <v>0.33996274407582938</v>
      </c>
      <c r="N357" s="72">
        <v>0.39233383886255918</v>
      </c>
      <c r="O357" s="72">
        <v>0.36678350473933652</v>
      </c>
      <c r="P357" s="72">
        <v>0.32174327725118484</v>
      </c>
      <c r="Q357" s="72">
        <v>0.34411386018957346</v>
      </c>
      <c r="R357" s="72">
        <v>0.38908525355450241</v>
      </c>
      <c r="S357" s="72">
        <v>0.48191672511848344</v>
      </c>
      <c r="T357" s="72">
        <v>0.34705502606635069</v>
      </c>
      <c r="U357" s="72">
        <v>0.27922405213270146</v>
      </c>
      <c r="V357" s="72">
        <v>0.42366629146919427</v>
      </c>
      <c r="W357" s="8">
        <v>0.22133382218529288</v>
      </c>
      <c r="X357" s="8">
        <v>0.24445435396759452</v>
      </c>
      <c r="Y357" s="8">
        <v>0.24639498545907768</v>
      </c>
      <c r="Z357" s="8">
        <v>0.26743583298712087</v>
      </c>
      <c r="AA357" s="8">
        <v>0.25820493560448693</v>
      </c>
      <c r="AB357" s="8">
        <v>0.24918475280432073</v>
      </c>
      <c r="AC357" s="8">
        <v>0.29772536767760699</v>
      </c>
      <c r="AD357" s="8">
        <v>0.334006265060241</v>
      </c>
      <c r="AE357" s="8">
        <v>0.38947837557125053</v>
      </c>
      <c r="AF357" s="8">
        <v>0.37750800997091816</v>
      </c>
      <c r="AG357" s="8">
        <v>0.34472805982550897</v>
      </c>
      <c r="AH357" s="8">
        <v>0.36999066888242627</v>
      </c>
      <c r="AI357" s="8">
        <v>0.412331832156211</v>
      </c>
      <c r="AJ357" s="8">
        <v>0.52428636892397174</v>
      </c>
      <c r="AK357" s="8">
        <v>0.40983366015787287</v>
      </c>
      <c r="AL357" s="8">
        <v>0.37289234732031573</v>
      </c>
      <c r="AM357" s="8">
        <v>0.82039036144578337</v>
      </c>
    </row>
    <row r="358" spans="1:39" x14ac:dyDescent="0.45">
      <c r="A358" s="3" t="s">
        <v>219</v>
      </c>
      <c r="B358" s="3" t="s">
        <v>93</v>
      </c>
      <c r="C358" s="3" t="s">
        <v>973</v>
      </c>
      <c r="D358" s="66">
        <v>1.0984180408878894</v>
      </c>
      <c r="E358" s="69">
        <v>5026.0895904056797</v>
      </c>
      <c r="F358" s="71">
        <v>3.669E-2</v>
      </c>
      <c r="G358" s="71">
        <v>4.0719999999999999E-2</v>
      </c>
      <c r="H358" s="71">
        <v>4.335E-2</v>
      </c>
      <c r="I358" s="71">
        <v>4.8849999999999998E-2</v>
      </c>
      <c r="J358" s="71">
        <v>5.6309999999999999E-2</v>
      </c>
      <c r="K358" s="71">
        <v>4.4999999999999998E-2</v>
      </c>
      <c r="L358" s="71">
        <v>5.0049999999999997E-2</v>
      </c>
      <c r="M358" s="71">
        <v>5.4919999999999997E-2</v>
      </c>
      <c r="N358" s="71">
        <v>6.4949999999999994E-2</v>
      </c>
      <c r="O358" s="71">
        <v>6.3100000000000003E-2</v>
      </c>
      <c r="P358" s="71">
        <v>5.62E-2</v>
      </c>
      <c r="Q358" s="71">
        <v>5.9569999999999998E-2</v>
      </c>
      <c r="R358" s="71">
        <v>6.6589999999999996E-2</v>
      </c>
      <c r="S358" s="71">
        <v>8.4010000000000001E-2</v>
      </c>
      <c r="T358" s="71">
        <v>6.6250000000000003E-2</v>
      </c>
      <c r="U358" s="71">
        <v>5.321E-2</v>
      </c>
      <c r="V358" s="71">
        <v>8.4889999999999993E-2</v>
      </c>
      <c r="W358" s="65">
        <v>3.4459999999999998E-2</v>
      </c>
      <c r="X358" s="65">
        <v>3.8940000000000002E-2</v>
      </c>
      <c r="Y358" s="65">
        <v>3.9809999999999998E-2</v>
      </c>
      <c r="Z358" s="65">
        <v>4.8779999999999997E-2</v>
      </c>
      <c r="AA358" s="65">
        <v>5.3420000000000002E-2</v>
      </c>
      <c r="AB358" s="65">
        <v>4.342E-2</v>
      </c>
      <c r="AC358" s="65">
        <v>4.8250000000000001E-2</v>
      </c>
      <c r="AD358" s="65">
        <v>5.4300000000000001E-2</v>
      </c>
      <c r="AE358" s="65">
        <v>6.6379999999999995E-2</v>
      </c>
      <c r="AF358" s="65">
        <v>6.6019999999999995E-2</v>
      </c>
      <c r="AG358" s="65">
        <v>6.1440000000000002E-2</v>
      </c>
      <c r="AH358" s="65">
        <v>6.3769999999999993E-2</v>
      </c>
      <c r="AI358" s="65">
        <v>6.9540000000000005E-2</v>
      </c>
      <c r="AJ358" s="65">
        <v>9.6019999999999994E-2</v>
      </c>
      <c r="AK358" s="65">
        <v>8.1079999999999999E-2</v>
      </c>
      <c r="AL358" s="65">
        <v>7.4709999999999999E-2</v>
      </c>
      <c r="AM358" s="65">
        <v>0.16567000000000001</v>
      </c>
    </row>
    <row r="359" spans="1:39" x14ac:dyDescent="0.45">
      <c r="A359" s="3" t="s">
        <v>219</v>
      </c>
      <c r="B359" s="3" t="s">
        <v>93</v>
      </c>
      <c r="C359" s="3" t="s">
        <v>974</v>
      </c>
      <c r="D359" s="66">
        <v>1.0083620467807246</v>
      </c>
      <c r="E359" s="69">
        <v>4614.0156097472955</v>
      </c>
      <c r="F359" s="71">
        <v>0.12596165639810425</v>
      </c>
      <c r="G359" s="71">
        <v>0.13350213981042655</v>
      </c>
      <c r="H359" s="71">
        <v>0.13485232464454977</v>
      </c>
      <c r="I359" s="71">
        <v>0.1432924028436019</v>
      </c>
      <c r="J359" s="71">
        <v>0.13822221090047393</v>
      </c>
      <c r="K359" s="71">
        <v>0.13705202606635072</v>
      </c>
      <c r="L359" s="71">
        <v>0.16028266587677725</v>
      </c>
      <c r="M359" s="71">
        <v>0.1811227440758294</v>
      </c>
      <c r="N359" s="71">
        <v>0.21035383886255923</v>
      </c>
      <c r="O359" s="71">
        <v>0.19301350473933648</v>
      </c>
      <c r="P359" s="71">
        <v>0.16088327725118481</v>
      </c>
      <c r="Q359" s="71">
        <v>0.16439386018957347</v>
      </c>
      <c r="R359" s="71">
        <v>0.18213525355450239</v>
      </c>
      <c r="S359" s="71">
        <v>0.22296672511848342</v>
      </c>
      <c r="T359" s="71">
        <v>0.1605050260663507</v>
      </c>
      <c r="U359" s="71">
        <v>0.12419405213270142</v>
      </c>
      <c r="V359" s="71">
        <v>0.16819629146919429</v>
      </c>
      <c r="W359" s="65">
        <v>0.11909382218529291</v>
      </c>
      <c r="X359" s="65">
        <v>0.1297643539675945</v>
      </c>
      <c r="Y359" s="65">
        <v>0.12676498545907769</v>
      </c>
      <c r="Z359" s="65">
        <v>0.1346958329871209</v>
      </c>
      <c r="AA359" s="65">
        <v>0.1286549356044869</v>
      </c>
      <c r="AB359" s="65">
        <v>0.13334475280432073</v>
      </c>
      <c r="AC359" s="65">
        <v>0.16097536767760698</v>
      </c>
      <c r="AD359" s="65">
        <v>0.18057626506024094</v>
      </c>
      <c r="AE359" s="65">
        <v>0.21058837557125051</v>
      </c>
      <c r="AF359" s="65">
        <v>0.20008800997091813</v>
      </c>
      <c r="AG359" s="65">
        <v>0.17454805982550894</v>
      </c>
      <c r="AH359" s="65">
        <v>0.18075066888242625</v>
      </c>
      <c r="AI359" s="65">
        <v>0.19786183215621106</v>
      </c>
      <c r="AJ359" s="65">
        <v>0.24427636892397175</v>
      </c>
      <c r="AK359" s="65">
        <v>0.18605366015787286</v>
      </c>
      <c r="AL359" s="65">
        <v>0.15616234732031575</v>
      </c>
      <c r="AM359" s="65">
        <v>0.31263036144578316</v>
      </c>
    </row>
    <row r="360" spans="1:39" x14ac:dyDescent="0.45">
      <c r="A360" s="3" t="s">
        <v>219</v>
      </c>
      <c r="B360" s="3" t="s">
        <v>93</v>
      </c>
      <c r="C360" s="3" t="s">
        <v>975</v>
      </c>
      <c r="D360" s="66">
        <v>1.1617798749265023</v>
      </c>
      <c r="E360" s="69">
        <v>5316.0176893952594</v>
      </c>
      <c r="F360" s="71">
        <v>1.184E-2</v>
      </c>
      <c r="G360" s="71">
        <v>1.35E-2</v>
      </c>
      <c r="H360" s="71">
        <v>1.405E-2</v>
      </c>
      <c r="I360" s="71">
        <v>1.532E-2</v>
      </c>
      <c r="J360" s="71">
        <v>1.341E-2</v>
      </c>
      <c r="K360" s="71">
        <v>1.325E-2</v>
      </c>
      <c r="L360" s="71">
        <v>1.627E-2</v>
      </c>
      <c r="M360" s="71">
        <v>1.874E-2</v>
      </c>
      <c r="N360" s="71">
        <v>2.147E-2</v>
      </c>
      <c r="O360" s="71">
        <v>2.0119999999999999E-2</v>
      </c>
      <c r="P360" s="71">
        <v>1.9390000000000001E-2</v>
      </c>
      <c r="Q360" s="71">
        <v>2.147E-2</v>
      </c>
      <c r="R360" s="71">
        <v>2.76E-2</v>
      </c>
      <c r="S360" s="71">
        <v>3.3570000000000003E-2</v>
      </c>
      <c r="T360" s="71">
        <v>2.461E-2</v>
      </c>
      <c r="U360" s="71">
        <v>2.104E-2</v>
      </c>
      <c r="V360" s="71">
        <v>3.2890000000000003E-2</v>
      </c>
      <c r="W360" s="65">
        <v>1.094E-2</v>
      </c>
      <c r="X360" s="65">
        <v>1.294E-2</v>
      </c>
      <c r="Y360" s="65">
        <v>1.455E-2</v>
      </c>
      <c r="Z360" s="65">
        <v>1.498E-2</v>
      </c>
      <c r="AA360" s="65">
        <v>1.2930000000000001E-2</v>
      </c>
      <c r="AB360" s="65">
        <v>1.162E-2</v>
      </c>
      <c r="AC360" s="65">
        <v>1.494E-2</v>
      </c>
      <c r="AD360" s="65">
        <v>1.823E-2</v>
      </c>
      <c r="AE360" s="65">
        <v>2.138E-2</v>
      </c>
      <c r="AF360" s="65">
        <v>2.104E-2</v>
      </c>
      <c r="AG360" s="65">
        <v>2.0709999999999999E-2</v>
      </c>
      <c r="AH360" s="65">
        <v>2.41E-2</v>
      </c>
      <c r="AI360" s="65">
        <v>2.9149999999999999E-2</v>
      </c>
      <c r="AJ360" s="65">
        <v>3.6949999999999997E-2</v>
      </c>
      <c r="AK360" s="65">
        <v>3.031E-2</v>
      </c>
      <c r="AL360" s="65">
        <v>2.9319999999999999E-2</v>
      </c>
      <c r="AM360" s="65">
        <v>6.6449999999999995E-2</v>
      </c>
    </row>
    <row r="361" spans="1:39" x14ac:dyDescent="0.45">
      <c r="A361" s="3" t="s">
        <v>219</v>
      </c>
      <c r="B361" s="3" t="s">
        <v>93</v>
      </c>
      <c r="C361" s="3" t="s">
        <v>976</v>
      </c>
      <c r="D361" s="66">
        <v>1.2420789600526614</v>
      </c>
      <c r="E361" s="69">
        <v>5683.446465005547</v>
      </c>
      <c r="F361" s="71">
        <v>8.3000000000000001E-3</v>
      </c>
      <c r="G361" s="71">
        <v>9.9299999999999996E-3</v>
      </c>
      <c r="H361" s="71">
        <v>1.093E-2</v>
      </c>
      <c r="I361" s="71">
        <v>1.1480000000000001E-2</v>
      </c>
      <c r="J361" s="71">
        <v>1.076E-2</v>
      </c>
      <c r="K361" s="71">
        <v>8.9099999999999995E-3</v>
      </c>
      <c r="L361" s="71">
        <v>1.17E-2</v>
      </c>
      <c r="M361" s="71">
        <v>1.336E-2</v>
      </c>
      <c r="N361" s="71">
        <v>1.512E-2</v>
      </c>
      <c r="O361" s="71">
        <v>1.41E-2</v>
      </c>
      <c r="P361" s="71">
        <v>1.342E-2</v>
      </c>
      <c r="Q361" s="71">
        <v>1.891E-2</v>
      </c>
      <c r="R361" s="71">
        <v>2.2700000000000001E-2</v>
      </c>
      <c r="S361" s="71">
        <v>3.0370000000000001E-2</v>
      </c>
      <c r="T361" s="71">
        <v>1.9820000000000001E-2</v>
      </c>
      <c r="U361" s="71">
        <v>1.7780000000000001E-2</v>
      </c>
      <c r="V361" s="71">
        <v>3.7429999999999998E-2</v>
      </c>
      <c r="W361" s="65">
        <v>8.1300000000000001E-3</v>
      </c>
      <c r="X361" s="65">
        <v>9.3100000000000006E-3</v>
      </c>
      <c r="Y361" s="65">
        <v>1.023E-2</v>
      </c>
      <c r="Z361" s="65">
        <v>1.1730000000000001E-2</v>
      </c>
      <c r="AA361" s="65">
        <v>1.0999999999999999E-2</v>
      </c>
      <c r="AB361" s="65">
        <v>9.0799999999999995E-3</v>
      </c>
      <c r="AC361" s="65">
        <v>1.1650000000000001E-2</v>
      </c>
      <c r="AD361" s="65">
        <v>1.265E-2</v>
      </c>
      <c r="AE361" s="65">
        <v>1.426E-2</v>
      </c>
      <c r="AF361" s="65">
        <v>1.4149999999999999E-2</v>
      </c>
      <c r="AG361" s="65">
        <v>1.468E-2</v>
      </c>
      <c r="AH361" s="65">
        <v>1.8839999999999999E-2</v>
      </c>
      <c r="AI361" s="65">
        <v>2.3259999999999999E-2</v>
      </c>
      <c r="AJ361" s="65">
        <v>2.9440000000000001E-2</v>
      </c>
      <c r="AK361" s="65">
        <v>2.2970000000000001E-2</v>
      </c>
      <c r="AL361" s="65">
        <v>2.4809999999999999E-2</v>
      </c>
      <c r="AM361" s="65">
        <v>7.1239999999999998E-2</v>
      </c>
    </row>
    <row r="362" spans="1:39" x14ac:dyDescent="0.45">
      <c r="A362" s="3" t="s">
        <v>219</v>
      </c>
      <c r="B362" s="3" t="s">
        <v>93</v>
      </c>
      <c r="C362" s="3" t="s">
        <v>977</v>
      </c>
      <c r="D362" s="66">
        <v>1.1177459015608568</v>
      </c>
      <c r="E362" s="69">
        <v>5114.5291058880439</v>
      </c>
      <c r="F362" s="71">
        <v>1.7059999999999999E-2</v>
      </c>
      <c r="G362" s="71">
        <v>2.0310000000000002E-2</v>
      </c>
      <c r="H362" s="71">
        <v>2.0490000000000001E-2</v>
      </c>
      <c r="I362" s="71">
        <v>2.1090000000000001E-2</v>
      </c>
      <c r="J362" s="71">
        <v>1.8790000000000001E-2</v>
      </c>
      <c r="K362" s="71">
        <v>1.8450000000000001E-2</v>
      </c>
      <c r="L362" s="71">
        <v>2.0830000000000001E-2</v>
      </c>
      <c r="M362" s="71">
        <v>2.4109999999999999E-2</v>
      </c>
      <c r="N362" s="71">
        <v>2.777E-2</v>
      </c>
      <c r="O362" s="71">
        <v>2.6249999999999999E-2</v>
      </c>
      <c r="P362" s="71">
        <v>2.69E-2</v>
      </c>
      <c r="Q362" s="71">
        <v>3.0439999999999998E-2</v>
      </c>
      <c r="R362" s="71">
        <v>3.4139999999999997E-2</v>
      </c>
      <c r="S362" s="71">
        <v>4.197E-2</v>
      </c>
      <c r="T362" s="71">
        <v>2.7830000000000001E-2</v>
      </c>
      <c r="U362" s="71">
        <v>2.333E-2</v>
      </c>
      <c r="V362" s="71">
        <v>3.9390000000000001E-2</v>
      </c>
      <c r="W362" s="65">
        <v>1.6469999999999999E-2</v>
      </c>
      <c r="X362" s="65">
        <v>1.8710000000000001E-2</v>
      </c>
      <c r="Y362" s="65">
        <v>1.958E-2</v>
      </c>
      <c r="Z362" s="65">
        <v>1.9740000000000001E-2</v>
      </c>
      <c r="AA362" s="65">
        <v>1.738E-2</v>
      </c>
      <c r="AB362" s="65">
        <v>1.7559999999999999E-2</v>
      </c>
      <c r="AC362" s="65">
        <v>2.0039999999999999E-2</v>
      </c>
      <c r="AD362" s="65">
        <v>2.3699999999999999E-2</v>
      </c>
      <c r="AE362" s="65">
        <v>2.6980000000000001E-2</v>
      </c>
      <c r="AF362" s="65">
        <v>2.6440000000000002E-2</v>
      </c>
      <c r="AG362" s="65">
        <v>2.7029999999999998E-2</v>
      </c>
      <c r="AH362" s="65">
        <v>3.0550000000000001E-2</v>
      </c>
      <c r="AI362" s="65">
        <v>3.4509999999999999E-2</v>
      </c>
      <c r="AJ362" s="65">
        <v>4.3880000000000002E-2</v>
      </c>
      <c r="AK362" s="65">
        <v>3.2750000000000001E-2</v>
      </c>
      <c r="AL362" s="65">
        <v>3.2820000000000002E-2</v>
      </c>
      <c r="AM362" s="65">
        <v>7.7649999999999997E-2</v>
      </c>
    </row>
    <row r="363" spans="1:39" x14ac:dyDescent="0.45">
      <c r="A363" s="3" t="s">
        <v>219</v>
      </c>
      <c r="B363" s="3" t="s">
        <v>93</v>
      </c>
      <c r="C363" s="3" t="s">
        <v>978</v>
      </c>
      <c r="D363" s="66">
        <v>1.0798073501256542</v>
      </c>
      <c r="E363" s="69">
        <v>4940.9316672576597</v>
      </c>
      <c r="F363" s="71">
        <v>3.4279999999999998E-2</v>
      </c>
      <c r="G363" s="71">
        <v>3.7260000000000001E-2</v>
      </c>
      <c r="H363" s="71">
        <v>3.5799999999999998E-2</v>
      </c>
      <c r="I363" s="71">
        <v>3.789E-2</v>
      </c>
      <c r="J363" s="71">
        <v>3.6979999999999999E-2</v>
      </c>
      <c r="K363" s="71">
        <v>3.7499999999999999E-2</v>
      </c>
      <c r="L363" s="71">
        <v>4.4999999999999998E-2</v>
      </c>
      <c r="M363" s="71">
        <v>4.7710000000000002E-2</v>
      </c>
      <c r="N363" s="71">
        <v>5.2670000000000002E-2</v>
      </c>
      <c r="O363" s="71">
        <v>5.0200000000000002E-2</v>
      </c>
      <c r="P363" s="71">
        <v>4.4949999999999997E-2</v>
      </c>
      <c r="Q363" s="71">
        <v>4.9329999999999999E-2</v>
      </c>
      <c r="R363" s="71">
        <v>5.5919999999999997E-2</v>
      </c>
      <c r="S363" s="71">
        <v>6.9029999999999994E-2</v>
      </c>
      <c r="T363" s="71">
        <v>4.8039999999999999E-2</v>
      </c>
      <c r="U363" s="71">
        <v>3.9669999999999997E-2</v>
      </c>
      <c r="V363" s="71">
        <v>6.087E-2</v>
      </c>
      <c r="W363" s="65">
        <v>3.2239999999999998E-2</v>
      </c>
      <c r="X363" s="65">
        <v>3.4790000000000001E-2</v>
      </c>
      <c r="Y363" s="65">
        <v>3.5459999999999998E-2</v>
      </c>
      <c r="Z363" s="65">
        <v>3.7510000000000002E-2</v>
      </c>
      <c r="AA363" s="65">
        <v>3.4819999999999997E-2</v>
      </c>
      <c r="AB363" s="65">
        <v>3.4160000000000003E-2</v>
      </c>
      <c r="AC363" s="65">
        <v>4.1869999999999997E-2</v>
      </c>
      <c r="AD363" s="65">
        <v>4.4549999999999999E-2</v>
      </c>
      <c r="AE363" s="65">
        <v>4.9889999999999997E-2</v>
      </c>
      <c r="AF363" s="65">
        <v>4.9770000000000002E-2</v>
      </c>
      <c r="AG363" s="65">
        <v>4.632E-2</v>
      </c>
      <c r="AH363" s="65">
        <v>5.1979999999999998E-2</v>
      </c>
      <c r="AI363" s="65">
        <v>5.8009999999999999E-2</v>
      </c>
      <c r="AJ363" s="65">
        <v>7.3719999999999994E-2</v>
      </c>
      <c r="AK363" s="65">
        <v>5.6669999999999998E-2</v>
      </c>
      <c r="AL363" s="65">
        <v>5.5070000000000001E-2</v>
      </c>
      <c r="AM363" s="65">
        <v>0.12675</v>
      </c>
    </row>
    <row r="364" spans="1:39" x14ac:dyDescent="0.45">
      <c r="A364" s="2" t="s">
        <v>217</v>
      </c>
      <c r="B364" s="2" t="s">
        <v>94</v>
      </c>
      <c r="C364" s="2" t="s">
        <v>979</v>
      </c>
      <c r="D364" s="4">
        <v>1.0609752338211969</v>
      </c>
      <c r="E364" s="11">
        <v>4854.7605555317159</v>
      </c>
      <c r="F364" s="72">
        <v>0.23640273137709089</v>
      </c>
      <c r="G364" s="72">
        <v>0.26155466769148195</v>
      </c>
      <c r="H364" s="72">
        <v>0.26375488924569496</v>
      </c>
      <c r="I364" s="72">
        <v>0.27253425257909442</v>
      </c>
      <c r="J364" s="72">
        <v>0.23480122181100588</v>
      </c>
      <c r="K364" s="72">
        <v>0.22879005572004385</v>
      </c>
      <c r="L364" s="72">
        <v>0.27813383963439836</v>
      </c>
      <c r="M364" s="72">
        <v>0.31859689160845939</v>
      </c>
      <c r="N364" s="72">
        <v>0.36130785203986787</v>
      </c>
      <c r="O364" s="72">
        <v>0.32918617163972952</v>
      </c>
      <c r="P364" s="72">
        <v>0.30592811889280341</v>
      </c>
      <c r="Q364" s="72">
        <v>0.3450920283554002</v>
      </c>
      <c r="R364" s="72">
        <v>0.39090768384281632</v>
      </c>
      <c r="S364" s="72">
        <v>0.46308385817789482</v>
      </c>
      <c r="T364" s="72">
        <v>0.31306064421246055</v>
      </c>
      <c r="U364" s="72">
        <v>0.2575090211409205</v>
      </c>
      <c r="V364" s="72">
        <v>0.39869607203083723</v>
      </c>
      <c r="W364" s="8">
        <v>0.22739094465654777</v>
      </c>
      <c r="X364" s="8">
        <v>0.25166743226497862</v>
      </c>
      <c r="Y364" s="8">
        <v>0.25041625944638912</v>
      </c>
      <c r="Z364" s="8">
        <v>0.26234884519935497</v>
      </c>
      <c r="AA364" s="8">
        <v>0.22709661569251643</v>
      </c>
      <c r="AB364" s="8">
        <v>0.23144648389295322</v>
      </c>
      <c r="AC364" s="8">
        <v>0.28832500180493909</v>
      </c>
      <c r="AD364" s="8">
        <v>0.32445193982630222</v>
      </c>
      <c r="AE364" s="8">
        <v>0.36680548843962679</v>
      </c>
      <c r="AF364" s="8">
        <v>0.34749326007070724</v>
      </c>
      <c r="AG364" s="8">
        <v>0.33288735403554937</v>
      </c>
      <c r="AH364" s="8">
        <v>0.36927094832079138</v>
      </c>
      <c r="AI364" s="8">
        <v>0.41585570414680423</v>
      </c>
      <c r="AJ364" s="8">
        <v>0.49544011116981151</v>
      </c>
      <c r="AK364" s="8">
        <v>0.36141478654408721</v>
      </c>
      <c r="AL364" s="8">
        <v>0.34211123526880372</v>
      </c>
      <c r="AM364" s="8">
        <v>0.76631758921983661</v>
      </c>
    </row>
    <row r="365" spans="1:39" x14ac:dyDescent="0.45">
      <c r="A365" s="3" t="s">
        <v>219</v>
      </c>
      <c r="B365" s="3" t="s">
        <v>94</v>
      </c>
      <c r="C365" s="3" t="s">
        <v>980</v>
      </c>
      <c r="D365" s="66">
        <v>1.0071454928070858</v>
      </c>
      <c r="E365" s="69">
        <v>4608.4489593141598</v>
      </c>
      <c r="F365" s="71">
        <v>9.7202399999999994E-2</v>
      </c>
      <c r="G365" s="71">
        <v>0.1046326857142857</v>
      </c>
      <c r="H365" s="71">
        <v>0.10481248571428572</v>
      </c>
      <c r="I365" s="71">
        <v>0.10787198571428572</v>
      </c>
      <c r="J365" s="71">
        <v>9.7321657142857149E-2</v>
      </c>
      <c r="K365" s="71">
        <v>9.494145714285715E-2</v>
      </c>
      <c r="L365" s="71">
        <v>0.11391251428571428</v>
      </c>
      <c r="M365" s="71">
        <v>0.13108298571428573</v>
      </c>
      <c r="N365" s="71">
        <v>0.15523342857142858</v>
      </c>
      <c r="O365" s="71">
        <v>0.14073275714285713</v>
      </c>
      <c r="P365" s="71">
        <v>0.12331278571428571</v>
      </c>
      <c r="Q365" s="71">
        <v>0.12894328571428573</v>
      </c>
      <c r="R365" s="71">
        <v>0.13778389999999999</v>
      </c>
      <c r="S365" s="71">
        <v>0.16375468571428572</v>
      </c>
      <c r="T365" s="71">
        <v>0.11539354285714286</v>
      </c>
      <c r="U365" s="71">
        <v>9.0382971428571435E-2</v>
      </c>
      <c r="V365" s="71">
        <v>0.12541447142857143</v>
      </c>
      <c r="W365" s="65">
        <v>9.3513864562118118E-2</v>
      </c>
      <c r="X365" s="65">
        <v>0.10181579684317719</v>
      </c>
      <c r="Y365" s="65">
        <v>0.10043459266802443</v>
      </c>
      <c r="Z365" s="65">
        <v>0.10575442464358452</v>
      </c>
      <c r="AA365" s="65">
        <v>9.8534060590631356E-2</v>
      </c>
      <c r="AB365" s="65">
        <v>0.1010336965376782</v>
      </c>
      <c r="AC365" s="65">
        <v>0.12215470468431772</v>
      </c>
      <c r="AD365" s="65">
        <v>0.13814602087576375</v>
      </c>
      <c r="AE365" s="65">
        <v>0.16088644093686355</v>
      </c>
      <c r="AF365" s="65">
        <v>0.15286571283095723</v>
      </c>
      <c r="AG365" s="65">
        <v>0.13885574083503055</v>
      </c>
      <c r="AH365" s="65">
        <v>0.14119669297352341</v>
      </c>
      <c r="AI365" s="65">
        <v>0.15179781313645621</v>
      </c>
      <c r="AJ365" s="65">
        <v>0.18406055753564157</v>
      </c>
      <c r="AK365" s="65">
        <v>0.13478733706720977</v>
      </c>
      <c r="AL365" s="65">
        <v>0.11508669297352342</v>
      </c>
      <c r="AM365" s="65">
        <v>0.23817585030549898</v>
      </c>
    </row>
    <row r="366" spans="1:39" x14ac:dyDescent="0.45">
      <c r="A366" s="3" t="s">
        <v>219</v>
      </c>
      <c r="B366" s="3" t="s">
        <v>94</v>
      </c>
      <c r="C366" s="3" t="s">
        <v>981</v>
      </c>
      <c r="D366" s="66">
        <v>1.048137908621837</v>
      </c>
      <c r="E366" s="69">
        <v>4796.0201268867168</v>
      </c>
      <c r="F366" s="71">
        <v>4.4679999999999997E-2</v>
      </c>
      <c r="G366" s="71">
        <v>4.8399999999999999E-2</v>
      </c>
      <c r="H366" s="71">
        <v>4.7849999999999997E-2</v>
      </c>
      <c r="I366" s="71">
        <v>4.6989999999999997E-2</v>
      </c>
      <c r="J366" s="71">
        <v>4.0629999999999999E-2</v>
      </c>
      <c r="K366" s="71">
        <v>4.129E-2</v>
      </c>
      <c r="L366" s="71">
        <v>5.0599999999999999E-2</v>
      </c>
      <c r="M366" s="71">
        <v>5.697E-2</v>
      </c>
      <c r="N366" s="71">
        <v>6.0819999999999999E-2</v>
      </c>
      <c r="O366" s="71">
        <v>5.4370000000000002E-2</v>
      </c>
      <c r="P366" s="71">
        <v>5.0459999999999998E-2</v>
      </c>
      <c r="Q366" s="71">
        <v>6.0299999999999999E-2</v>
      </c>
      <c r="R366" s="71">
        <v>6.7210000000000006E-2</v>
      </c>
      <c r="S366" s="71">
        <v>7.7369999999999994E-2</v>
      </c>
      <c r="T366" s="71">
        <v>5.1380000000000002E-2</v>
      </c>
      <c r="U366" s="71">
        <v>4.2659999999999997E-2</v>
      </c>
      <c r="V366" s="71">
        <v>6.5100000000000005E-2</v>
      </c>
      <c r="W366" s="65">
        <v>4.2729999999999997E-2</v>
      </c>
      <c r="X366" s="65">
        <v>4.743E-2</v>
      </c>
      <c r="Y366" s="65">
        <v>4.5530000000000001E-2</v>
      </c>
      <c r="Z366" s="65">
        <v>4.548E-2</v>
      </c>
      <c r="AA366" s="65">
        <v>4.0259999999999997E-2</v>
      </c>
      <c r="AB366" s="65">
        <v>4.2819999999999997E-2</v>
      </c>
      <c r="AC366" s="65">
        <v>5.3629999999999997E-2</v>
      </c>
      <c r="AD366" s="65">
        <v>5.8270000000000002E-2</v>
      </c>
      <c r="AE366" s="65">
        <v>6.2219999999999998E-2</v>
      </c>
      <c r="AF366" s="65">
        <v>5.772E-2</v>
      </c>
      <c r="AG366" s="65">
        <v>5.5149999999999998E-2</v>
      </c>
      <c r="AH366" s="65">
        <v>6.5280000000000005E-2</v>
      </c>
      <c r="AI366" s="65">
        <v>7.2950000000000001E-2</v>
      </c>
      <c r="AJ366" s="65">
        <v>8.1269999999999995E-2</v>
      </c>
      <c r="AK366" s="65">
        <v>5.815E-2</v>
      </c>
      <c r="AL366" s="65">
        <v>5.7099999999999998E-2</v>
      </c>
      <c r="AM366" s="65">
        <v>0.13150000000000001</v>
      </c>
    </row>
    <row r="367" spans="1:39" x14ac:dyDescent="0.45">
      <c r="A367" s="3" t="s">
        <v>219</v>
      </c>
      <c r="B367" s="3" t="s">
        <v>94</v>
      </c>
      <c r="C367" s="3" t="s">
        <v>982</v>
      </c>
      <c r="D367" s="66">
        <v>1.1037577598115653</v>
      </c>
      <c r="E367" s="69">
        <v>5050.5228250203309</v>
      </c>
      <c r="F367" s="71">
        <v>2.8923241270867296E-2</v>
      </c>
      <c r="G367" s="71">
        <v>3.2634004015578838E-2</v>
      </c>
      <c r="H367" s="71">
        <v>3.4014358973160436E-2</v>
      </c>
      <c r="I367" s="71">
        <v>3.647499860332281E-2</v>
      </c>
      <c r="J367" s="71">
        <v>2.9843093346071159E-2</v>
      </c>
      <c r="K367" s="71">
        <v>2.9033056105584192E-2</v>
      </c>
      <c r="L367" s="71">
        <v>3.4193836516257396E-2</v>
      </c>
      <c r="M367" s="71">
        <v>3.8434367426703371E-2</v>
      </c>
      <c r="N367" s="71">
        <v>4.4394710210756867E-2</v>
      </c>
      <c r="O367" s="71">
        <v>4.1184447802411234E-2</v>
      </c>
      <c r="P367" s="71">
        <v>4.0386006059027868E-2</v>
      </c>
      <c r="Q367" s="71">
        <v>4.5907777349779216E-2</v>
      </c>
      <c r="R367" s="71">
        <v>5.3089594335744617E-2</v>
      </c>
      <c r="S367" s="71">
        <v>6.5551132534743109E-2</v>
      </c>
      <c r="T367" s="71">
        <v>4.2536534613238093E-2</v>
      </c>
      <c r="U367" s="71">
        <v>3.5155998477374648E-2</v>
      </c>
      <c r="V367" s="71">
        <v>6.0892842359378863E-2</v>
      </c>
      <c r="W367" s="65">
        <v>2.7696829214782698E-2</v>
      </c>
      <c r="X367" s="65">
        <v>2.9817627345186455E-2</v>
      </c>
      <c r="Y367" s="65">
        <v>3.1579602553875166E-2</v>
      </c>
      <c r="Z367" s="65">
        <v>3.4620251348684163E-2</v>
      </c>
      <c r="AA367" s="65">
        <v>2.6104888733415134E-2</v>
      </c>
      <c r="AB367" s="65">
        <v>2.6015215540847212E-2</v>
      </c>
      <c r="AC367" s="65">
        <v>3.362771303116846E-2</v>
      </c>
      <c r="AD367" s="65">
        <v>3.8129015834318596E-2</v>
      </c>
      <c r="AE367" s="65">
        <v>4.4289568219729361E-2</v>
      </c>
      <c r="AF367" s="65">
        <v>4.3149382189579435E-2</v>
      </c>
      <c r="AG367" s="65">
        <v>4.1660293453434548E-2</v>
      </c>
      <c r="AH367" s="65">
        <v>4.8264794582776792E-2</v>
      </c>
      <c r="AI367" s="65">
        <v>5.6127616519065053E-2</v>
      </c>
      <c r="AJ367" s="65">
        <v>6.9109964083199041E-2</v>
      </c>
      <c r="AK367" s="65">
        <v>4.9243658528198564E-2</v>
      </c>
      <c r="AL367" s="65">
        <v>5.0517181300810128E-2</v>
      </c>
      <c r="AM367" s="65">
        <v>0.11652639752092919</v>
      </c>
    </row>
    <row r="368" spans="1:39" x14ac:dyDescent="0.45">
      <c r="A368" s="3" t="s">
        <v>219</v>
      </c>
      <c r="B368" s="3" t="s">
        <v>94</v>
      </c>
      <c r="C368" s="3" t="s">
        <v>983</v>
      </c>
      <c r="D368" s="66">
        <v>1.1607978229624241</v>
      </c>
      <c r="E368" s="69">
        <v>5311.5240622240408</v>
      </c>
      <c r="F368" s="71">
        <v>1.329E-2</v>
      </c>
      <c r="G368" s="71">
        <v>1.49E-2</v>
      </c>
      <c r="H368" s="71">
        <v>1.523E-2</v>
      </c>
      <c r="I368" s="71">
        <v>1.5990000000000001E-2</v>
      </c>
      <c r="J368" s="71">
        <v>1.3679999999999999E-2</v>
      </c>
      <c r="K368" s="71">
        <v>1.261E-2</v>
      </c>
      <c r="L368" s="71">
        <v>1.6209999999999999E-2</v>
      </c>
      <c r="M368" s="71">
        <v>1.8610000000000002E-2</v>
      </c>
      <c r="N368" s="71">
        <v>1.9439999999999999E-2</v>
      </c>
      <c r="O368" s="71">
        <v>1.898E-2</v>
      </c>
      <c r="P368" s="71">
        <v>1.89E-2</v>
      </c>
      <c r="Q368" s="71">
        <v>2.4709999999999999E-2</v>
      </c>
      <c r="R368" s="71">
        <v>3.082E-2</v>
      </c>
      <c r="S368" s="71">
        <v>3.3500000000000002E-2</v>
      </c>
      <c r="T368" s="71">
        <v>2.3429999999999999E-2</v>
      </c>
      <c r="U368" s="71">
        <v>2.0320000000000001E-2</v>
      </c>
      <c r="V368" s="71">
        <v>3.4889999999999997E-2</v>
      </c>
      <c r="W368" s="65">
        <v>1.2710000000000001E-2</v>
      </c>
      <c r="X368" s="65">
        <v>1.4789999999999999E-2</v>
      </c>
      <c r="Y368" s="65">
        <v>1.417E-2</v>
      </c>
      <c r="Z368" s="65">
        <v>1.4500000000000001E-2</v>
      </c>
      <c r="AA368" s="65">
        <v>1.179E-2</v>
      </c>
      <c r="AB368" s="65">
        <v>1.259E-2</v>
      </c>
      <c r="AC368" s="65">
        <v>1.7100000000000001E-2</v>
      </c>
      <c r="AD368" s="65">
        <v>1.8149999999999999E-2</v>
      </c>
      <c r="AE368" s="65">
        <v>1.9040000000000001E-2</v>
      </c>
      <c r="AF368" s="65">
        <v>1.831E-2</v>
      </c>
      <c r="AG368" s="65">
        <v>2.0080000000000001E-2</v>
      </c>
      <c r="AH368" s="65">
        <v>2.5530000000000001E-2</v>
      </c>
      <c r="AI368" s="65">
        <v>3.0079999999999999E-2</v>
      </c>
      <c r="AJ368" s="65">
        <v>3.4709999999999998E-2</v>
      </c>
      <c r="AK368" s="65">
        <v>2.647E-2</v>
      </c>
      <c r="AL368" s="65">
        <v>2.777E-2</v>
      </c>
      <c r="AM368" s="65">
        <v>6.8449999999999997E-2</v>
      </c>
    </row>
    <row r="369" spans="1:39" x14ac:dyDescent="0.45">
      <c r="A369" s="3" t="s">
        <v>219</v>
      </c>
      <c r="B369" s="3" t="s">
        <v>94</v>
      </c>
      <c r="C369" s="3" t="s">
        <v>984</v>
      </c>
      <c r="D369" s="66">
        <v>1.1531283991240209</v>
      </c>
      <c r="E369" s="69">
        <v>5276.4306734742995</v>
      </c>
      <c r="F369" s="71">
        <v>1.3912091047702026E-2</v>
      </c>
      <c r="G369" s="71">
        <v>1.6052378566761054E-2</v>
      </c>
      <c r="H369" s="71">
        <v>1.6782757569157047E-2</v>
      </c>
      <c r="I369" s="71">
        <v>1.7422705292964497E-2</v>
      </c>
      <c r="J369" s="71">
        <v>1.3282574602483119E-2</v>
      </c>
      <c r="K369" s="71">
        <v>1.3061816597691137E-2</v>
      </c>
      <c r="L369" s="71">
        <v>1.7042339359616642E-2</v>
      </c>
      <c r="M369" s="71">
        <v>1.9303162709649314E-2</v>
      </c>
      <c r="N369" s="71">
        <v>2.0583032019167936E-2</v>
      </c>
      <c r="O369" s="71">
        <v>1.8432809845349597E-2</v>
      </c>
      <c r="P369" s="71">
        <v>2.046397299063385E-2</v>
      </c>
      <c r="Q369" s="71">
        <v>2.471429971683729E-2</v>
      </c>
      <c r="R369" s="71">
        <v>3.0015619690699196E-2</v>
      </c>
      <c r="S369" s="71">
        <v>3.6806848181224129E-2</v>
      </c>
      <c r="T369" s="71">
        <v>2.2223437159660207E-2</v>
      </c>
      <c r="U369" s="71">
        <v>2.0343254192986278E-2</v>
      </c>
      <c r="V369" s="71">
        <v>3.6726900457416681E-2</v>
      </c>
      <c r="W369" s="65">
        <v>1.3484412897992293E-2</v>
      </c>
      <c r="X369" s="65">
        <v>1.5175743256945852E-2</v>
      </c>
      <c r="Y369" s="65">
        <v>1.5385321435814238E-2</v>
      </c>
      <c r="Z369" s="65">
        <v>1.5985353883593591E-2</v>
      </c>
      <c r="AA369" s="65">
        <v>1.315489961468262E-2</v>
      </c>
      <c r="AB369" s="65">
        <v>1.3264640032447778E-2</v>
      </c>
      <c r="AC369" s="65">
        <v>1.7095905495842629E-2</v>
      </c>
      <c r="AD369" s="65">
        <v>1.9917138511458123E-2</v>
      </c>
      <c r="AE369" s="65">
        <v>2.0427138511458123E-2</v>
      </c>
      <c r="AF369" s="65">
        <v>1.8907430541472318E-2</v>
      </c>
      <c r="AG369" s="65">
        <v>2.1859312512674915E-2</v>
      </c>
      <c r="AH369" s="65">
        <v>2.6281162036098153E-2</v>
      </c>
      <c r="AI369" s="65">
        <v>3.1763400932873657E-2</v>
      </c>
      <c r="AJ369" s="65">
        <v>3.494421212735753E-2</v>
      </c>
      <c r="AK369" s="65">
        <v>2.6190415737172987E-2</v>
      </c>
      <c r="AL369" s="65">
        <v>2.8172167917258163E-2</v>
      </c>
      <c r="AM369" s="65">
        <v>7.0901344554857026E-2</v>
      </c>
    </row>
    <row r="370" spans="1:39" x14ac:dyDescent="0.45">
      <c r="A370" s="3" t="s">
        <v>219</v>
      </c>
      <c r="B370" s="3" t="s">
        <v>94</v>
      </c>
      <c r="C370" s="3" t="s">
        <v>985</v>
      </c>
      <c r="D370" s="66">
        <v>1.0925233400092018</v>
      </c>
      <c r="E370" s="69">
        <v>4999.1168954734494</v>
      </c>
      <c r="F370" s="71">
        <v>1.9964759058521523E-2</v>
      </c>
      <c r="G370" s="71">
        <v>2.3165253940310895E-2</v>
      </c>
      <c r="H370" s="71">
        <v>2.3754970625455344E-2</v>
      </c>
      <c r="I370" s="71">
        <v>2.5464217513975908E-2</v>
      </c>
      <c r="J370" s="71">
        <v>2.1923605810503573E-2</v>
      </c>
      <c r="K370" s="71">
        <v>1.9993471328456774E-2</v>
      </c>
      <c r="L370" s="71">
        <v>2.4634785836446411E-2</v>
      </c>
      <c r="M370" s="71">
        <v>2.8095979394184602E-2</v>
      </c>
      <c r="N370" s="71">
        <v>3.1296288511241797E-2</v>
      </c>
      <c r="O370" s="71">
        <v>2.889562957638428E-2</v>
      </c>
      <c r="P370" s="71">
        <v>2.6504859583401454E-2</v>
      </c>
      <c r="Q370" s="71">
        <v>3.2005905574497943E-2</v>
      </c>
      <c r="R370" s="71">
        <v>3.7877667998190812E-2</v>
      </c>
      <c r="S370" s="71">
        <v>4.6659984474914561E-2</v>
      </c>
      <c r="T370" s="71">
        <v>3.1416369582419411E-2</v>
      </c>
      <c r="U370" s="71">
        <v>2.6266106132897166E-2</v>
      </c>
      <c r="V370" s="71">
        <v>4.0370145058197547E-2</v>
      </c>
      <c r="W370" s="65">
        <v>1.9251396680437776E-2</v>
      </c>
      <c r="X370" s="65">
        <v>2.2451856925418571E-2</v>
      </c>
      <c r="Y370" s="65">
        <v>2.2720077069894422E-2</v>
      </c>
      <c r="Z370" s="65">
        <v>2.5192360899712499E-2</v>
      </c>
      <c r="AA370" s="65">
        <v>2.0158092097315842E-2</v>
      </c>
      <c r="AB370" s="65">
        <v>1.9138487835519798E-2</v>
      </c>
      <c r="AC370" s="65">
        <v>2.3661305114638449E-2</v>
      </c>
      <c r="AD370" s="65">
        <v>2.6792584619844892E-2</v>
      </c>
      <c r="AE370" s="65">
        <v>3.1114717933850358E-2</v>
      </c>
      <c r="AF370" s="65">
        <v>2.9602277065062452E-2</v>
      </c>
      <c r="AG370" s="65">
        <v>2.8823283080862988E-2</v>
      </c>
      <c r="AH370" s="65">
        <v>3.2615044816506004E-2</v>
      </c>
      <c r="AI370" s="65">
        <v>3.909171148317267E-2</v>
      </c>
      <c r="AJ370" s="65">
        <v>4.92559416298229E-2</v>
      </c>
      <c r="AK370" s="65">
        <v>3.5799082167620982E-2</v>
      </c>
      <c r="AL370" s="65">
        <v>3.3977746369983818E-2</v>
      </c>
      <c r="AM370" s="65">
        <v>7.5574034210335581E-2</v>
      </c>
    </row>
    <row r="371" spans="1:39" x14ac:dyDescent="0.45">
      <c r="A371" s="3" t="s">
        <v>219</v>
      </c>
      <c r="B371" s="3" t="s">
        <v>94</v>
      </c>
      <c r="C371" s="3" t="s">
        <v>986</v>
      </c>
      <c r="D371" s="66">
        <v>1.0818801912628535</v>
      </c>
      <c r="E371" s="69">
        <v>4950.4164762050987</v>
      </c>
      <c r="F371" s="71">
        <v>1.8430240000000001E-2</v>
      </c>
      <c r="G371" s="71">
        <v>2.1770345454545453E-2</v>
      </c>
      <c r="H371" s="71">
        <v>2.131031636363636E-2</v>
      </c>
      <c r="I371" s="71">
        <v>2.2320345454545455E-2</v>
      </c>
      <c r="J371" s="71">
        <v>1.8120290909090907E-2</v>
      </c>
      <c r="K371" s="71">
        <v>1.7860254545454545E-2</v>
      </c>
      <c r="L371" s="71">
        <v>2.1540363636363635E-2</v>
      </c>
      <c r="M371" s="71">
        <v>2.6100396363636365E-2</v>
      </c>
      <c r="N371" s="71">
        <v>2.954039272727273E-2</v>
      </c>
      <c r="O371" s="71">
        <v>2.6590527272727271E-2</v>
      </c>
      <c r="P371" s="71">
        <v>2.5900494545454546E-2</v>
      </c>
      <c r="Q371" s="71">
        <v>2.851076E-2</v>
      </c>
      <c r="R371" s="71">
        <v>3.411090181818182E-2</v>
      </c>
      <c r="S371" s="71">
        <v>3.9441207272727277E-2</v>
      </c>
      <c r="T371" s="71">
        <v>2.6680760000000001E-2</v>
      </c>
      <c r="U371" s="71">
        <v>2.2380690909090908E-2</v>
      </c>
      <c r="V371" s="71">
        <v>3.5301712727272727E-2</v>
      </c>
      <c r="W371" s="65">
        <v>1.8004441301216836E-2</v>
      </c>
      <c r="X371" s="65">
        <v>2.0186407894250517E-2</v>
      </c>
      <c r="Y371" s="65">
        <v>2.0596665718780879E-2</v>
      </c>
      <c r="Z371" s="65">
        <v>2.081645442378021E-2</v>
      </c>
      <c r="AA371" s="65">
        <v>1.7094674656471492E-2</v>
      </c>
      <c r="AB371" s="65">
        <v>1.6584443946460147E-2</v>
      </c>
      <c r="AC371" s="65">
        <v>2.1055373478971861E-2</v>
      </c>
      <c r="AD371" s="65">
        <v>2.5047179984916908E-2</v>
      </c>
      <c r="AE371" s="65">
        <v>2.8827622837725508E-2</v>
      </c>
      <c r="AF371" s="65">
        <v>2.6938457443635894E-2</v>
      </c>
      <c r="AG371" s="65">
        <v>2.6458724153546335E-2</v>
      </c>
      <c r="AH371" s="65">
        <v>3.0103253911887104E-2</v>
      </c>
      <c r="AI371" s="65">
        <v>3.4045162075236675E-2</v>
      </c>
      <c r="AJ371" s="65">
        <v>4.2089435793790465E-2</v>
      </c>
      <c r="AK371" s="65">
        <v>3.0774293043884956E-2</v>
      </c>
      <c r="AL371" s="65">
        <v>2.9487446707228224E-2</v>
      </c>
      <c r="AM371" s="65">
        <v>6.5189962628216011E-2</v>
      </c>
    </row>
    <row r="372" spans="1:39" x14ac:dyDescent="0.45">
      <c r="A372" s="2" t="s">
        <v>217</v>
      </c>
      <c r="B372" s="2" t="s">
        <v>95</v>
      </c>
      <c r="C372" s="2" t="s">
        <v>987</v>
      </c>
      <c r="D372" s="4">
        <v>1.0643661943624336</v>
      </c>
      <c r="E372" s="11">
        <v>4870.2767532300077</v>
      </c>
      <c r="F372" s="72">
        <v>0.35836857523892612</v>
      </c>
      <c r="G372" s="72">
        <v>0.39367342299818397</v>
      </c>
      <c r="H372" s="72">
        <v>0.39295318553489395</v>
      </c>
      <c r="I372" s="72">
        <v>0.38957788624313039</v>
      </c>
      <c r="J372" s="72">
        <v>0.32334831002859171</v>
      </c>
      <c r="K372" s="72">
        <v>0.33809217306623612</v>
      </c>
      <c r="L372" s="72">
        <v>0.42041033214988582</v>
      </c>
      <c r="M372" s="72">
        <v>0.46490611236273949</v>
      </c>
      <c r="N372" s="72">
        <v>0.50622824058835303</v>
      </c>
      <c r="O372" s="72">
        <v>0.47208818774325007</v>
      </c>
      <c r="P372" s="72">
        <v>0.47293327639283067</v>
      </c>
      <c r="Q372" s="72">
        <v>0.5328187476470132</v>
      </c>
      <c r="R372" s="72">
        <v>0.61972735418608282</v>
      </c>
      <c r="S372" s="72">
        <v>0.68954970751409039</v>
      </c>
      <c r="T372" s="72">
        <v>0.44373196629349854</v>
      </c>
      <c r="U372" s="72">
        <v>0.3793385495847244</v>
      </c>
      <c r="V372" s="72">
        <v>0.60223397242756926</v>
      </c>
      <c r="W372" s="8">
        <v>0.34176854041081339</v>
      </c>
      <c r="X372" s="8">
        <v>0.37261841662736472</v>
      </c>
      <c r="Y372" s="8">
        <v>0.3699310278096985</v>
      </c>
      <c r="Z372" s="8">
        <v>0.38529547863022373</v>
      </c>
      <c r="AA372" s="8">
        <v>0.34196756073115808</v>
      </c>
      <c r="AB372" s="8">
        <v>0.36859125605209692</v>
      </c>
      <c r="AC372" s="8">
        <v>0.44520402268469889</v>
      </c>
      <c r="AD372" s="8">
        <v>0.49201258601965647</v>
      </c>
      <c r="AE372" s="8">
        <v>0.52467652758422345</v>
      </c>
      <c r="AF372" s="8">
        <v>0.50760223693087592</v>
      </c>
      <c r="AG372" s="8">
        <v>0.51123789839581346</v>
      </c>
      <c r="AH372" s="8">
        <v>0.56049454301925439</v>
      </c>
      <c r="AI372" s="8">
        <v>0.63464230398766841</v>
      </c>
      <c r="AJ372" s="8">
        <v>0.69310977853387579</v>
      </c>
      <c r="AK372" s="8">
        <v>0.502936633271168</v>
      </c>
      <c r="AL372" s="8">
        <v>0.49699572707557055</v>
      </c>
      <c r="AM372" s="8">
        <v>1.2098154622358395</v>
      </c>
    </row>
    <row r="373" spans="1:39" x14ac:dyDescent="0.45">
      <c r="A373" s="3" t="s">
        <v>219</v>
      </c>
      <c r="B373" s="3" t="s">
        <v>95</v>
      </c>
      <c r="C373" s="3" t="s">
        <v>988</v>
      </c>
      <c r="D373" s="66">
        <v>1.0054441326403512</v>
      </c>
      <c r="E373" s="69">
        <v>4600.6639555130168</v>
      </c>
      <c r="F373" s="71">
        <v>0.15242112331274307</v>
      </c>
      <c r="G373" s="71">
        <v>0.16768168325326013</v>
      </c>
      <c r="H373" s="71">
        <v>0.16471192347288952</v>
      </c>
      <c r="I373" s="71">
        <v>0.16942032143674221</v>
      </c>
      <c r="J373" s="71">
        <v>0.15229040036604896</v>
      </c>
      <c r="K373" s="71">
        <v>0.15190069492107069</v>
      </c>
      <c r="L373" s="71">
        <v>0.18640125657744225</v>
      </c>
      <c r="M373" s="71">
        <v>0.2045812279798673</v>
      </c>
      <c r="N373" s="71">
        <v>0.23028136181651795</v>
      </c>
      <c r="O373" s="71">
        <v>0.21105093628460306</v>
      </c>
      <c r="P373" s="71">
        <v>0.19510101635781288</v>
      </c>
      <c r="Q373" s="71">
        <v>0.20281149794097461</v>
      </c>
      <c r="R373" s="71">
        <v>0.2321416603752002</v>
      </c>
      <c r="S373" s="71">
        <v>0.26120163349347975</v>
      </c>
      <c r="T373" s="71">
        <v>0.17382074925646307</v>
      </c>
      <c r="U373" s="71">
        <v>0.13993077556623199</v>
      </c>
      <c r="V373" s="71">
        <v>0.19549173758865246</v>
      </c>
      <c r="W373" s="65">
        <v>0.14502030927835052</v>
      </c>
      <c r="X373" s="65">
        <v>0.15658082474226803</v>
      </c>
      <c r="Y373" s="65">
        <v>0.1581309793814433</v>
      </c>
      <c r="Z373" s="65">
        <v>0.16862005154639176</v>
      </c>
      <c r="AA373" s="65">
        <v>0.169190412371134</v>
      </c>
      <c r="AB373" s="65">
        <v>0.17913025773195879</v>
      </c>
      <c r="AC373" s="65">
        <v>0.20525041237113401</v>
      </c>
      <c r="AD373" s="65">
        <v>0.22669077319587627</v>
      </c>
      <c r="AE373" s="65">
        <v>0.24705072164948455</v>
      </c>
      <c r="AF373" s="65">
        <v>0.23661051546391751</v>
      </c>
      <c r="AG373" s="65">
        <v>0.22376025773195876</v>
      </c>
      <c r="AH373" s="65">
        <v>0.23124036082474228</v>
      </c>
      <c r="AI373" s="65">
        <v>0.249320412371134</v>
      </c>
      <c r="AJ373" s="65">
        <v>0.27817067010309277</v>
      </c>
      <c r="AK373" s="65">
        <v>0.20096056701030929</v>
      </c>
      <c r="AL373" s="65">
        <v>0.18145067010309279</v>
      </c>
      <c r="AM373" s="65">
        <v>0.39547180412371136</v>
      </c>
    </row>
    <row r="374" spans="1:39" x14ac:dyDescent="0.45">
      <c r="A374" s="3" t="s">
        <v>219</v>
      </c>
      <c r="B374" s="3" t="s">
        <v>95</v>
      </c>
      <c r="C374" s="3" t="s">
        <v>989</v>
      </c>
      <c r="D374" s="66">
        <v>1.167805772451608</v>
      </c>
      <c r="E374" s="69">
        <v>5343.5907077693055</v>
      </c>
      <c r="F374" s="71">
        <v>2.384E-2</v>
      </c>
      <c r="G374" s="71">
        <v>2.6630000000000001E-2</v>
      </c>
      <c r="H374" s="71">
        <v>2.7310000000000001E-2</v>
      </c>
      <c r="I374" s="71">
        <v>2.7890000000000002E-2</v>
      </c>
      <c r="J374" s="71">
        <v>2.078E-2</v>
      </c>
      <c r="K374" s="71">
        <v>2.2450000000000001E-2</v>
      </c>
      <c r="L374" s="71">
        <v>2.9010000000000001E-2</v>
      </c>
      <c r="M374" s="71">
        <v>3.2070000000000001E-2</v>
      </c>
      <c r="N374" s="71">
        <v>3.3029999999999997E-2</v>
      </c>
      <c r="O374" s="71">
        <v>3.1379999999999998E-2</v>
      </c>
      <c r="P374" s="71">
        <v>3.5630000000000002E-2</v>
      </c>
      <c r="Q374" s="71">
        <v>4.5030000000000001E-2</v>
      </c>
      <c r="R374" s="71">
        <v>5.8560000000000001E-2</v>
      </c>
      <c r="S374" s="71">
        <v>6.5879999999999994E-2</v>
      </c>
      <c r="T374" s="71">
        <v>4.0739999999999998E-2</v>
      </c>
      <c r="U374" s="71">
        <v>3.7999999999999999E-2</v>
      </c>
      <c r="V374" s="71">
        <v>6.2269999999999999E-2</v>
      </c>
      <c r="W374" s="65">
        <v>2.2720000000000001E-2</v>
      </c>
      <c r="X374" s="65">
        <v>2.487E-2</v>
      </c>
      <c r="Y374" s="65">
        <v>2.6540000000000001E-2</v>
      </c>
      <c r="Z374" s="65">
        <v>3.2930000000000001E-2</v>
      </c>
      <c r="AA374" s="65">
        <v>2.4219999999999998E-2</v>
      </c>
      <c r="AB374" s="65">
        <v>2.3789999999999999E-2</v>
      </c>
      <c r="AC374" s="65">
        <v>3.0089999999999999E-2</v>
      </c>
      <c r="AD374" s="65">
        <v>3.2660000000000002E-2</v>
      </c>
      <c r="AE374" s="65">
        <v>3.4639999999999997E-2</v>
      </c>
      <c r="AF374" s="65">
        <v>3.4029999999999998E-2</v>
      </c>
      <c r="AG374" s="65">
        <v>3.8100000000000002E-2</v>
      </c>
      <c r="AH374" s="65">
        <v>4.666E-2</v>
      </c>
      <c r="AI374" s="65">
        <v>5.7799999999999997E-2</v>
      </c>
      <c r="AJ374" s="65">
        <v>6.3630000000000006E-2</v>
      </c>
      <c r="AK374" s="65">
        <v>4.7840000000000001E-2</v>
      </c>
      <c r="AL374" s="65">
        <v>4.9509999999999998E-2</v>
      </c>
      <c r="AM374" s="65">
        <v>0.13286000000000001</v>
      </c>
    </row>
    <row r="375" spans="1:39" x14ac:dyDescent="0.45">
      <c r="A375" s="3" t="s">
        <v>219</v>
      </c>
      <c r="B375" s="3" t="s">
        <v>95</v>
      </c>
      <c r="C375" s="3" t="s">
        <v>990</v>
      </c>
      <c r="D375" s="66">
        <v>1.0921150741069203</v>
      </c>
      <c r="E375" s="69">
        <v>4997.248771566894</v>
      </c>
      <c r="F375" s="71">
        <v>2.58E-2</v>
      </c>
      <c r="G375" s="71">
        <v>2.8590000000000001E-2</v>
      </c>
      <c r="H375" s="71">
        <v>2.8539999999999999E-2</v>
      </c>
      <c r="I375" s="71">
        <v>2.844E-2</v>
      </c>
      <c r="J375" s="71">
        <v>2.3890000000000002E-2</v>
      </c>
      <c r="K375" s="71">
        <v>2.5399999999999999E-2</v>
      </c>
      <c r="L375" s="71">
        <v>2.9729999999999999E-2</v>
      </c>
      <c r="M375" s="71">
        <v>3.2680000000000001E-2</v>
      </c>
      <c r="N375" s="71">
        <v>3.4320000000000003E-2</v>
      </c>
      <c r="O375" s="71">
        <v>3.1390000000000001E-2</v>
      </c>
      <c r="P375" s="71">
        <v>3.3480000000000003E-2</v>
      </c>
      <c r="Q375" s="71">
        <v>3.857E-2</v>
      </c>
      <c r="R375" s="71">
        <v>4.3830000000000001E-2</v>
      </c>
      <c r="S375" s="71">
        <v>5.0720000000000001E-2</v>
      </c>
      <c r="T375" s="71">
        <v>3.2160000000000001E-2</v>
      </c>
      <c r="U375" s="71">
        <v>2.8150000000000001E-2</v>
      </c>
      <c r="V375" s="71">
        <v>4.7660000000000001E-2</v>
      </c>
      <c r="W375" s="65">
        <v>2.4129999999999999E-2</v>
      </c>
      <c r="X375" s="65">
        <v>2.6950000000000002E-2</v>
      </c>
      <c r="Y375" s="65">
        <v>2.6950000000000002E-2</v>
      </c>
      <c r="Z375" s="65">
        <v>2.6079999999999999E-2</v>
      </c>
      <c r="AA375" s="65">
        <v>2.12E-2</v>
      </c>
      <c r="AB375" s="65">
        <v>2.4510000000000001E-2</v>
      </c>
      <c r="AC375" s="65">
        <v>2.9659999999999999E-2</v>
      </c>
      <c r="AD375" s="65">
        <v>3.2910000000000002E-2</v>
      </c>
      <c r="AE375" s="65">
        <v>3.3020000000000001E-2</v>
      </c>
      <c r="AF375" s="65">
        <v>3.347E-2</v>
      </c>
      <c r="AG375" s="65">
        <v>3.456E-2</v>
      </c>
      <c r="AH375" s="65">
        <v>3.8640000000000001E-2</v>
      </c>
      <c r="AI375" s="65">
        <v>4.3819999999999998E-2</v>
      </c>
      <c r="AJ375" s="65">
        <v>4.8710000000000003E-2</v>
      </c>
      <c r="AK375" s="65">
        <v>3.5209999999999998E-2</v>
      </c>
      <c r="AL375" s="65">
        <v>3.6580000000000001E-2</v>
      </c>
      <c r="AM375" s="65">
        <v>0.10045999999999999</v>
      </c>
    </row>
    <row r="376" spans="1:39" x14ac:dyDescent="0.45">
      <c r="A376" s="3" t="s">
        <v>219</v>
      </c>
      <c r="B376" s="3" t="s">
        <v>95</v>
      </c>
      <c r="C376" s="3" t="s">
        <v>991</v>
      </c>
      <c r="D376" s="66">
        <v>1.1133486418664826</v>
      </c>
      <c r="E376" s="69">
        <v>5094.4083318716785</v>
      </c>
      <c r="F376" s="71">
        <v>1.7670000000000002E-2</v>
      </c>
      <c r="G376" s="71">
        <v>1.966E-2</v>
      </c>
      <c r="H376" s="71">
        <v>2.0580000000000001E-2</v>
      </c>
      <c r="I376" s="71">
        <v>1.891E-2</v>
      </c>
      <c r="J376" s="71">
        <v>1.5140000000000001E-2</v>
      </c>
      <c r="K376" s="71">
        <v>1.6760000000000001E-2</v>
      </c>
      <c r="L376" s="71">
        <v>1.975E-2</v>
      </c>
      <c r="M376" s="71">
        <v>2.2599999999999999E-2</v>
      </c>
      <c r="N376" s="71">
        <v>2.3730000000000001E-2</v>
      </c>
      <c r="O376" s="71">
        <v>2.3939999999999999E-2</v>
      </c>
      <c r="P376" s="71">
        <v>2.5000000000000001E-2</v>
      </c>
      <c r="Q376" s="71">
        <v>2.7539999999999999E-2</v>
      </c>
      <c r="R376" s="71">
        <v>3.2259999999999997E-2</v>
      </c>
      <c r="S376" s="71">
        <v>3.7280000000000001E-2</v>
      </c>
      <c r="T376" s="71">
        <v>2.546E-2</v>
      </c>
      <c r="U376" s="71">
        <v>2.2079999999999999E-2</v>
      </c>
      <c r="V376" s="71">
        <v>3.6130000000000002E-2</v>
      </c>
      <c r="W376" s="65">
        <v>1.6979999999999999E-2</v>
      </c>
      <c r="X376" s="65">
        <v>1.788E-2</v>
      </c>
      <c r="Y376" s="65">
        <v>1.8200000000000001E-2</v>
      </c>
      <c r="Z376" s="65">
        <v>2.0289999999999999E-2</v>
      </c>
      <c r="AA376" s="65">
        <v>1.6070000000000001E-2</v>
      </c>
      <c r="AB376" s="65">
        <v>1.6740000000000001E-2</v>
      </c>
      <c r="AC376" s="65">
        <v>2.0820000000000002E-2</v>
      </c>
      <c r="AD376" s="65">
        <v>2.2919999999999999E-2</v>
      </c>
      <c r="AE376" s="65">
        <v>2.4649999999999998E-2</v>
      </c>
      <c r="AF376" s="65">
        <v>2.4369999999999999E-2</v>
      </c>
      <c r="AG376" s="65">
        <v>2.5780000000000001E-2</v>
      </c>
      <c r="AH376" s="65">
        <v>2.8289999999999999E-2</v>
      </c>
      <c r="AI376" s="65">
        <v>3.4020000000000002E-2</v>
      </c>
      <c r="AJ376" s="65">
        <v>3.7350000000000001E-2</v>
      </c>
      <c r="AK376" s="65">
        <v>2.8389999999999999E-2</v>
      </c>
      <c r="AL376" s="65">
        <v>2.9510000000000002E-2</v>
      </c>
      <c r="AM376" s="65">
        <v>7.195E-2</v>
      </c>
    </row>
    <row r="377" spans="1:39" x14ac:dyDescent="0.45">
      <c r="A377" s="3" t="s">
        <v>219</v>
      </c>
      <c r="B377" s="3" t="s">
        <v>95</v>
      </c>
      <c r="C377" s="3" t="s">
        <v>992</v>
      </c>
      <c r="D377" s="66">
        <v>1.0482479194123386</v>
      </c>
      <c r="E377" s="69">
        <v>4796.5235090858341</v>
      </c>
      <c r="F377" s="71">
        <v>5.4943220715714607E-2</v>
      </c>
      <c r="G377" s="71">
        <v>5.8893640809068684E-2</v>
      </c>
      <c r="H377" s="71">
        <v>5.9103740831295846E-2</v>
      </c>
      <c r="I377" s="71">
        <v>6.2263680817959549E-2</v>
      </c>
      <c r="J377" s="71">
        <v>4.8312860635696828E-2</v>
      </c>
      <c r="K377" s="71">
        <v>5.1212840631251394E-2</v>
      </c>
      <c r="L377" s="71">
        <v>6.324366081351411E-2</v>
      </c>
      <c r="M377" s="71">
        <v>6.7954300955767946E-2</v>
      </c>
      <c r="N377" s="71">
        <v>7.4144300955767947E-2</v>
      </c>
      <c r="O377" s="71">
        <v>6.9624841075794613E-2</v>
      </c>
      <c r="P377" s="71">
        <v>6.8705001111358077E-2</v>
      </c>
      <c r="Q377" s="71">
        <v>7.5256821515892428E-2</v>
      </c>
      <c r="R377" s="71">
        <v>8.5588361858190715E-2</v>
      </c>
      <c r="S377" s="71">
        <v>9.666008224049788E-2</v>
      </c>
      <c r="T377" s="71">
        <v>6.3926481440320065E-2</v>
      </c>
      <c r="U377" s="71">
        <v>5.3305861302511665E-2</v>
      </c>
      <c r="V377" s="71">
        <v>8.3790302289397642E-2</v>
      </c>
      <c r="W377" s="65">
        <v>5.1394040543200153E-2</v>
      </c>
      <c r="X377" s="65">
        <v>5.6709862231844127E-2</v>
      </c>
      <c r="Y377" s="65">
        <v>5.4511460342452273E-2</v>
      </c>
      <c r="Z377" s="65">
        <v>5.7859976382601853E-2</v>
      </c>
      <c r="AA377" s="65">
        <v>4.9895524503050584E-2</v>
      </c>
      <c r="AB377" s="65">
        <v>5.348529620153513E-2</v>
      </c>
      <c r="AC377" s="65">
        <v>6.495054713639048E-2</v>
      </c>
      <c r="AD377" s="65">
        <v>7.1831802794725438E-2</v>
      </c>
      <c r="AE377" s="65">
        <v>7.7127852784884862E-2</v>
      </c>
      <c r="AF377" s="65">
        <v>7.422522731745719E-2</v>
      </c>
      <c r="AG377" s="65">
        <v>7.4138081086400312E-2</v>
      </c>
      <c r="AH377" s="65">
        <v>7.9077898051564649E-2</v>
      </c>
      <c r="AI377" s="65">
        <v>8.9999198976579403E-2</v>
      </c>
      <c r="AJ377" s="65">
        <v>9.759661877583152E-2</v>
      </c>
      <c r="AK377" s="65">
        <v>7.051835465459555E-2</v>
      </c>
      <c r="AL377" s="65">
        <v>6.7824290493997241E-2</v>
      </c>
      <c r="AM377" s="65">
        <v>0.16777396772288922</v>
      </c>
    </row>
    <row r="378" spans="1:39" x14ac:dyDescent="0.45">
      <c r="A378" s="3" t="s">
        <v>219</v>
      </c>
      <c r="B378" s="3" t="s">
        <v>95</v>
      </c>
      <c r="C378" s="3" t="s">
        <v>993</v>
      </c>
      <c r="D378" s="66">
        <v>1.1606228309045816</v>
      </c>
      <c r="E378" s="69">
        <v>5310.7233417992238</v>
      </c>
      <c r="F378" s="71">
        <v>1.555E-2</v>
      </c>
      <c r="G378" s="71">
        <v>1.746E-2</v>
      </c>
      <c r="H378" s="71">
        <v>1.6660000000000001E-2</v>
      </c>
      <c r="I378" s="71">
        <v>1.6459999999999999E-2</v>
      </c>
      <c r="J378" s="71">
        <v>1.3480000000000001E-2</v>
      </c>
      <c r="K378" s="71">
        <v>1.4109999999999999E-2</v>
      </c>
      <c r="L378" s="71">
        <v>1.8769999999999998E-2</v>
      </c>
      <c r="M378" s="71">
        <v>2.043E-2</v>
      </c>
      <c r="N378" s="71">
        <v>2.0299999999999999E-2</v>
      </c>
      <c r="O378" s="71">
        <v>1.9720000000000001E-2</v>
      </c>
      <c r="P378" s="71">
        <v>2.273E-2</v>
      </c>
      <c r="Q378" s="71">
        <v>2.93E-2</v>
      </c>
      <c r="R378" s="71">
        <v>3.6560000000000002E-2</v>
      </c>
      <c r="S378" s="71">
        <v>3.9489999999999997E-2</v>
      </c>
      <c r="T378" s="71">
        <v>2.3570000000000001E-2</v>
      </c>
      <c r="U378" s="71">
        <v>2.3040000000000001E-2</v>
      </c>
      <c r="V378" s="71">
        <v>4.0340000000000001E-2</v>
      </c>
      <c r="W378" s="65">
        <v>1.5169999999999999E-2</v>
      </c>
      <c r="X378" s="65">
        <v>1.6910000000000001E-2</v>
      </c>
      <c r="Y378" s="65">
        <v>1.626E-2</v>
      </c>
      <c r="Z378" s="65">
        <v>1.6049999999999998E-2</v>
      </c>
      <c r="AA378" s="65">
        <v>1.5339999999999999E-2</v>
      </c>
      <c r="AB378" s="65">
        <v>1.546E-2</v>
      </c>
      <c r="AC378" s="65">
        <v>1.958E-2</v>
      </c>
      <c r="AD378" s="65">
        <v>2.0060000000000001E-2</v>
      </c>
      <c r="AE378" s="65">
        <v>2.0219999999999998E-2</v>
      </c>
      <c r="AF378" s="65">
        <v>1.9959999999999999E-2</v>
      </c>
      <c r="AG378" s="65">
        <v>2.393E-2</v>
      </c>
      <c r="AH378" s="65">
        <v>3.0009999999999998E-2</v>
      </c>
      <c r="AI378" s="65">
        <v>3.5459999999999998E-2</v>
      </c>
      <c r="AJ378" s="65">
        <v>3.6470000000000002E-2</v>
      </c>
      <c r="AK378" s="65">
        <v>2.6669999999999999E-2</v>
      </c>
      <c r="AL378" s="65">
        <v>3.1850000000000003E-2</v>
      </c>
      <c r="AM378" s="65">
        <v>7.7130000000000004E-2</v>
      </c>
    </row>
    <row r="379" spans="1:39" x14ac:dyDescent="0.45">
      <c r="A379" s="3" t="s">
        <v>219</v>
      </c>
      <c r="B379" s="3" t="s">
        <v>95</v>
      </c>
      <c r="C379" s="3" t="s">
        <v>994</v>
      </c>
      <c r="D379" s="66">
        <v>1.1039235835337635</v>
      </c>
      <c r="E379" s="69">
        <v>5051.281593406281</v>
      </c>
      <c r="F379" s="71">
        <v>3.4971960727912831E-2</v>
      </c>
      <c r="G379" s="71">
        <v>3.7873576343816377E-2</v>
      </c>
      <c r="H379" s="71">
        <v>3.8633254218786876E-2</v>
      </c>
      <c r="I379" s="71">
        <v>3.3932889991936117E-2</v>
      </c>
      <c r="J379" s="71">
        <v>2.9732368039985049E-2</v>
      </c>
      <c r="K379" s="71">
        <v>3.1602454493155532E-2</v>
      </c>
      <c r="L379" s="71">
        <v>3.8442748505231689E-2</v>
      </c>
      <c r="M379" s="71">
        <v>4.3323485674317527E-2</v>
      </c>
      <c r="N379" s="71">
        <v>4.419335016176934E-2</v>
      </c>
      <c r="O379" s="71">
        <v>4.1054669307096218E-2</v>
      </c>
      <c r="P379" s="71">
        <v>4.357551514190465E-2</v>
      </c>
      <c r="Q379" s="71">
        <v>5.3798096149496502E-2</v>
      </c>
      <c r="R379" s="71">
        <v>6.1379616387872711E-2</v>
      </c>
      <c r="S379" s="71">
        <v>6.6599512294961055E-2</v>
      </c>
      <c r="T379" s="71">
        <v>4.170609536031783E-2</v>
      </c>
      <c r="U379" s="71">
        <v>3.7586530084670756E-2</v>
      </c>
      <c r="V379" s="71">
        <v>7.0233877116768942E-2</v>
      </c>
      <c r="W379" s="65">
        <v>3.4397023946543759E-2</v>
      </c>
      <c r="X379" s="65">
        <v>3.6613930924103422E-2</v>
      </c>
      <c r="Y379" s="65">
        <v>3.4801494741221878E-2</v>
      </c>
      <c r="Z379" s="65">
        <v>3.3470437897995454E-2</v>
      </c>
      <c r="AA379" s="65">
        <v>2.8015602121824631E-2</v>
      </c>
      <c r="AB379" s="65">
        <v>3.2114951686993326E-2</v>
      </c>
      <c r="AC379" s="65">
        <v>4.0087390590861825E-2</v>
      </c>
      <c r="AD379" s="65">
        <v>4.2712468881809421E-2</v>
      </c>
      <c r="AE379" s="65">
        <v>4.4735719997804374E-2</v>
      </c>
      <c r="AF379" s="65">
        <v>4.3777711671039124E-2</v>
      </c>
      <c r="AG379" s="65">
        <v>4.7197422080462167E-2</v>
      </c>
      <c r="AH379" s="65">
        <v>5.3412705238432674E-2</v>
      </c>
      <c r="AI379" s="65">
        <v>6.0089979011476342E-2</v>
      </c>
      <c r="AJ379" s="65">
        <v>6.4196236310034405E-2</v>
      </c>
      <c r="AK379" s="65">
        <v>4.6861690275606487E-2</v>
      </c>
      <c r="AL379" s="65">
        <v>5.1262662546444807E-2</v>
      </c>
      <c r="AM379" s="65">
        <v>0.13162257207734593</v>
      </c>
    </row>
    <row r="380" spans="1:39" x14ac:dyDescent="0.45">
      <c r="A380" s="3" t="s">
        <v>219</v>
      </c>
      <c r="B380" s="3" t="s">
        <v>95</v>
      </c>
      <c r="C380" s="3" t="s">
        <v>995</v>
      </c>
      <c r="D380" s="66">
        <v>1.1489892563531934</v>
      </c>
      <c r="E380" s="69">
        <v>5257.4909787321749</v>
      </c>
      <c r="F380" s="71">
        <v>8.622484544214791E-3</v>
      </c>
      <c r="G380" s="71">
        <v>9.3326580988314489E-3</v>
      </c>
      <c r="H380" s="71">
        <v>9.7526810982832505E-3</v>
      </c>
      <c r="I380" s="71">
        <v>7.9823154110224021E-3</v>
      </c>
      <c r="J380" s="71">
        <v>5.3619358158405479E-3</v>
      </c>
      <c r="K380" s="71">
        <v>6.4818081357863643E-3</v>
      </c>
      <c r="L380" s="71">
        <v>9.1125787216488514E-3</v>
      </c>
      <c r="M380" s="71">
        <v>1.0703249234844921E-2</v>
      </c>
      <c r="N380" s="71">
        <v>1.2763548103377216E-2</v>
      </c>
      <c r="O380" s="71">
        <v>1.2143188373519288E-2</v>
      </c>
      <c r="P380" s="71">
        <v>1.3974132513998434E-2</v>
      </c>
      <c r="Q380" s="71">
        <v>1.6255718335160051E-2</v>
      </c>
      <c r="R380" s="71">
        <v>1.8445377764807293E-2</v>
      </c>
      <c r="S380" s="71">
        <v>2.0185483026887305E-2</v>
      </c>
      <c r="T380" s="71">
        <v>1.2463181648127038E-2</v>
      </c>
      <c r="U380" s="71">
        <v>1.1102960558628125E-2</v>
      </c>
      <c r="V380" s="71">
        <v>1.9536698615022677E-2</v>
      </c>
      <c r="W380" s="65">
        <v>8.2676372699543466E-3</v>
      </c>
      <c r="X380" s="65">
        <v>9.5992394917944462E-3</v>
      </c>
      <c r="Y380" s="65">
        <v>9.3289453479356663E-3</v>
      </c>
      <c r="Z380" s="65">
        <v>7.4680079472990643E-3</v>
      </c>
      <c r="AA380" s="65">
        <v>4.7349282359571369E-3</v>
      </c>
      <c r="AB380" s="65">
        <v>5.9549503966639201E-3</v>
      </c>
      <c r="AC380" s="65">
        <v>9.0685038340069437E-3</v>
      </c>
      <c r="AD380" s="65">
        <v>1.1320956990888342E-2</v>
      </c>
      <c r="AE380" s="65">
        <v>1.1740555801678192E-2</v>
      </c>
      <c r="AF380" s="65">
        <v>1.1270406612145087E-2</v>
      </c>
      <c r="AG380" s="65">
        <v>1.2653298986467157E-2</v>
      </c>
      <c r="AH380" s="65">
        <v>1.4245024478951035E-2</v>
      </c>
      <c r="AI380" s="65">
        <v>1.7677566040147124E-2</v>
      </c>
      <c r="AJ380" s="65">
        <v>1.8507114594109034E-2</v>
      </c>
      <c r="AK380" s="65">
        <v>1.3703577024289752E-2</v>
      </c>
      <c r="AL380" s="65">
        <v>1.638897087360178E-2</v>
      </c>
      <c r="AM380" s="65">
        <v>3.7490316074110977E-2</v>
      </c>
    </row>
    <row r="381" spans="1:39" x14ac:dyDescent="0.45">
      <c r="A381" s="3" t="s">
        <v>219</v>
      </c>
      <c r="B381" s="3" t="s">
        <v>95</v>
      </c>
      <c r="C381" s="3" t="s">
        <v>996</v>
      </c>
      <c r="D381" s="66">
        <v>1.109782958892312</v>
      </c>
      <c r="E381" s="69">
        <v>5078.0926474855414</v>
      </c>
      <c r="F381" s="71">
        <v>2.454978593834076E-2</v>
      </c>
      <c r="G381" s="71">
        <v>2.755186449320739E-2</v>
      </c>
      <c r="H381" s="71">
        <v>2.7661585913638358E-2</v>
      </c>
      <c r="I381" s="71">
        <v>2.4278678585470084E-2</v>
      </c>
      <c r="J381" s="71">
        <v>1.4360745171020423E-2</v>
      </c>
      <c r="K381" s="71">
        <v>1.8174374884972248E-2</v>
      </c>
      <c r="L381" s="71">
        <v>2.5950087532048825E-2</v>
      </c>
      <c r="M381" s="71">
        <v>3.0563848517941777E-2</v>
      </c>
      <c r="N381" s="71">
        <v>3.346567955092053E-2</v>
      </c>
      <c r="O381" s="71">
        <v>3.1784552702236894E-2</v>
      </c>
      <c r="P381" s="71">
        <v>3.4737611267756645E-2</v>
      </c>
      <c r="Q381" s="71">
        <v>4.4256613705489597E-2</v>
      </c>
      <c r="R381" s="71">
        <v>5.0962337800011921E-2</v>
      </c>
      <c r="S381" s="71">
        <v>5.1532996458264632E-2</v>
      </c>
      <c r="T381" s="71">
        <v>2.9885458588270571E-2</v>
      </c>
      <c r="U381" s="71">
        <v>2.6142422072681894E-2</v>
      </c>
      <c r="V381" s="71">
        <v>4.6781356817727465E-2</v>
      </c>
      <c r="W381" s="65">
        <v>2.3689529372764712E-2</v>
      </c>
      <c r="X381" s="65">
        <v>2.6504559237354765E-2</v>
      </c>
      <c r="Y381" s="65">
        <v>2.5208147996645301E-2</v>
      </c>
      <c r="Z381" s="65">
        <v>2.2527004855935603E-2</v>
      </c>
      <c r="AA381" s="65">
        <v>1.3301093499191672E-2</v>
      </c>
      <c r="AB381" s="65">
        <v>1.7405800034945636E-2</v>
      </c>
      <c r="AC381" s="65">
        <v>2.569716875230578E-2</v>
      </c>
      <c r="AD381" s="65">
        <v>3.0906584156356939E-2</v>
      </c>
      <c r="AE381" s="65">
        <v>3.1491677350371373E-2</v>
      </c>
      <c r="AF381" s="65">
        <v>2.988837586631702E-2</v>
      </c>
      <c r="AG381" s="65">
        <v>3.1118838510525101E-2</v>
      </c>
      <c r="AH381" s="65">
        <v>3.8918554425563877E-2</v>
      </c>
      <c r="AI381" s="65">
        <v>4.6455147588331448E-2</v>
      </c>
      <c r="AJ381" s="65">
        <v>4.8479138750808143E-2</v>
      </c>
      <c r="AK381" s="65">
        <v>3.278244430636687E-2</v>
      </c>
      <c r="AL381" s="65">
        <v>3.2619133058433808E-2</v>
      </c>
      <c r="AM381" s="65">
        <v>9.5056802237781957E-2</v>
      </c>
    </row>
    <row r="382" spans="1:39" x14ac:dyDescent="0.45">
      <c r="A382" s="2" t="s">
        <v>217</v>
      </c>
      <c r="B382" s="2" t="s">
        <v>96</v>
      </c>
      <c r="C382" s="2" t="s">
        <v>997</v>
      </c>
      <c r="D382" s="4">
        <v>0.92345405486972876</v>
      </c>
      <c r="E382" s="11">
        <v>4225.4976153221996</v>
      </c>
      <c r="F382" s="72">
        <v>0.42735000279570318</v>
      </c>
      <c r="G382" s="72">
        <v>0.43869958796844644</v>
      </c>
      <c r="H382" s="72">
        <v>0.42398174233188607</v>
      </c>
      <c r="I382" s="72">
        <v>0.42890556424510839</v>
      </c>
      <c r="J382" s="72">
        <v>0.39457458421665448</v>
      </c>
      <c r="K382" s="72">
        <v>0.39845823439683226</v>
      </c>
      <c r="L382" s="72">
        <v>0.46191068418439157</v>
      </c>
      <c r="M382" s="72">
        <v>0.47850613553003396</v>
      </c>
      <c r="N382" s="72">
        <v>0.54434190733832521</v>
      </c>
      <c r="O382" s="72">
        <v>0.51190538910535199</v>
      </c>
      <c r="P382" s="72">
        <v>0.44721218114136885</v>
      </c>
      <c r="Q382" s="72">
        <v>0.46240111702161235</v>
      </c>
      <c r="R382" s="72">
        <v>0.48112777256317241</v>
      </c>
      <c r="S382" s="72">
        <v>0.48996980783541622</v>
      </c>
      <c r="T382" s="72">
        <v>0.26722794102026948</v>
      </c>
      <c r="U382" s="72">
        <v>0.25776810619121743</v>
      </c>
      <c r="V382" s="72">
        <v>0.34291924211420954</v>
      </c>
      <c r="W382" s="8">
        <v>0.40966825534868045</v>
      </c>
      <c r="X382" s="8">
        <v>0.42343802866035579</v>
      </c>
      <c r="Y382" s="8">
        <v>0.40342429029832622</v>
      </c>
      <c r="Z382" s="8">
        <v>0.40569803088877626</v>
      </c>
      <c r="AA382" s="8">
        <v>0.37670435029786858</v>
      </c>
      <c r="AB382" s="8">
        <v>0.39240908849896244</v>
      </c>
      <c r="AC382" s="8">
        <v>0.4660716219679259</v>
      </c>
      <c r="AD382" s="8">
        <v>0.48790265886686973</v>
      </c>
      <c r="AE382" s="8">
        <v>0.5346934874883007</v>
      </c>
      <c r="AF382" s="8">
        <v>0.5080071505857785</v>
      </c>
      <c r="AG382" s="8">
        <v>0.44429374928495663</v>
      </c>
      <c r="AH382" s="8">
        <v>0.45062694205803572</v>
      </c>
      <c r="AI382" s="8">
        <v>0.46709793117417459</v>
      </c>
      <c r="AJ382" s="8">
        <v>0.47790267918120788</v>
      </c>
      <c r="AK382" s="8">
        <v>0.28902994959985084</v>
      </c>
      <c r="AL382" s="8">
        <v>0.3022383671031611</v>
      </c>
      <c r="AM382" s="8">
        <v>0.61889341869676828</v>
      </c>
    </row>
    <row r="383" spans="1:39" x14ac:dyDescent="0.45">
      <c r="A383" s="3" t="s">
        <v>219</v>
      </c>
      <c r="B383" s="3" t="s">
        <v>96</v>
      </c>
      <c r="C383" s="3" t="s">
        <v>998</v>
      </c>
      <c r="D383" s="66">
        <v>0.97857799256648292</v>
      </c>
      <c r="E383" s="69">
        <v>4477.7311358276274</v>
      </c>
      <c r="F383" s="71">
        <v>2.7141066830921556E-2</v>
      </c>
      <c r="G383" s="71">
        <v>2.8714441748993635E-2</v>
      </c>
      <c r="H383" s="71">
        <v>2.7605302365793082E-2</v>
      </c>
      <c r="I383" s="71">
        <v>3.2698527999696372E-2</v>
      </c>
      <c r="J383" s="71">
        <v>2.6026898903906914E-2</v>
      </c>
      <c r="K383" s="71">
        <v>2.5161449585459655E-2</v>
      </c>
      <c r="L383" s="71">
        <v>2.9496892132659724E-2</v>
      </c>
      <c r="M383" s="71">
        <v>3.0866582665164729E-2</v>
      </c>
      <c r="N383" s="71">
        <v>3.421976710691102E-2</v>
      </c>
      <c r="O383" s="71">
        <v>2.9953074844732874E-2</v>
      </c>
      <c r="P383" s="71">
        <v>2.8672355641215199E-2</v>
      </c>
      <c r="Q383" s="71">
        <v>3.7306368685422142E-2</v>
      </c>
      <c r="R383" s="71">
        <v>4.3266455941212742E-2</v>
      </c>
      <c r="S383" s="71">
        <v>4.4492436948041322E-2</v>
      </c>
      <c r="T383" s="71">
        <v>2.1620257984614869E-2</v>
      </c>
      <c r="U383" s="71">
        <v>2.0705774643732702E-2</v>
      </c>
      <c r="V383" s="71">
        <v>3.0942345971521453E-2</v>
      </c>
      <c r="W383" s="65">
        <v>2.6911123640154928E-2</v>
      </c>
      <c r="X383" s="65">
        <v>2.7041157605293815E-2</v>
      </c>
      <c r="Y383" s="65">
        <v>2.5605382344334963E-2</v>
      </c>
      <c r="Z383" s="65">
        <v>2.7673524384094171E-2</v>
      </c>
      <c r="AA383" s="65">
        <v>2.6029977929671103E-2</v>
      </c>
      <c r="AB383" s="65">
        <v>2.4191338946182833E-2</v>
      </c>
      <c r="AC383" s="65">
        <v>2.9821612333872819E-2</v>
      </c>
      <c r="AD383" s="65">
        <v>3.1212129270627324E-2</v>
      </c>
      <c r="AE383" s="65">
        <v>3.1355866368895119E-2</v>
      </c>
      <c r="AF383" s="65">
        <v>2.7397247475909676E-2</v>
      </c>
      <c r="AG383" s="65">
        <v>2.7164097145671258E-2</v>
      </c>
      <c r="AH383" s="65">
        <v>3.3866751331817685E-2</v>
      </c>
      <c r="AI383" s="65">
        <v>3.6313326422700805E-2</v>
      </c>
      <c r="AJ383" s="65">
        <v>3.5905075970541371E-2</v>
      </c>
      <c r="AK383" s="65">
        <v>2.0698708019703072E-2</v>
      </c>
      <c r="AL383" s="65">
        <v>2.0962235178558452E-2</v>
      </c>
      <c r="AM383" s="65">
        <v>5.7150445631970616E-2</v>
      </c>
    </row>
    <row r="384" spans="1:39" x14ac:dyDescent="0.45">
      <c r="A384" s="3" t="s">
        <v>219</v>
      </c>
      <c r="B384" s="3" t="s">
        <v>96</v>
      </c>
      <c r="C384" s="3" t="s">
        <v>999</v>
      </c>
      <c r="D384" s="66">
        <v>0.90974949453207365</v>
      </c>
      <c r="E384" s="69">
        <v>4162.7889329352129</v>
      </c>
      <c r="F384" s="71">
        <v>0.15336959999999999</v>
      </c>
      <c r="G384" s="71">
        <v>0.15627089999999999</v>
      </c>
      <c r="H384" s="71">
        <v>0.15400949999999999</v>
      </c>
      <c r="I384" s="71">
        <v>0.1565694</v>
      </c>
      <c r="J384" s="71">
        <v>0.14642459999999999</v>
      </c>
      <c r="K384" s="71">
        <v>0.14176360000000002</v>
      </c>
      <c r="L384" s="71">
        <v>0.1590078</v>
      </c>
      <c r="M384" s="71">
        <v>0.16329730000000001</v>
      </c>
      <c r="N384" s="71">
        <v>0.19234209999999999</v>
      </c>
      <c r="O384" s="71">
        <v>0.1821304</v>
      </c>
      <c r="P384" s="71">
        <v>0.15511370000000002</v>
      </c>
      <c r="Q384" s="71">
        <v>0.15433649999999999</v>
      </c>
      <c r="R384" s="71">
        <v>0.16024089999999999</v>
      </c>
      <c r="S384" s="71">
        <v>0.16136229999999999</v>
      </c>
      <c r="T384" s="71">
        <v>9.0574700000000008E-2</v>
      </c>
      <c r="U384" s="71">
        <v>8.7251700000000001E-2</v>
      </c>
      <c r="V384" s="71">
        <v>0.113055</v>
      </c>
      <c r="W384" s="65">
        <v>0.14494449020931802</v>
      </c>
      <c r="X384" s="65">
        <v>0.15108522282241729</v>
      </c>
      <c r="Y384" s="65">
        <v>0.14772415935178934</v>
      </c>
      <c r="Z384" s="65">
        <v>0.14807368669817692</v>
      </c>
      <c r="AA384" s="65">
        <v>0.14126349763673193</v>
      </c>
      <c r="AB384" s="65">
        <v>0.14220285955435516</v>
      </c>
      <c r="AC384" s="65">
        <v>0.16370392302498313</v>
      </c>
      <c r="AD384" s="65">
        <v>0.16823475016880485</v>
      </c>
      <c r="AE384" s="65">
        <v>0.19240484469952734</v>
      </c>
      <c r="AF384" s="65">
        <v>0.18517423024983121</v>
      </c>
      <c r="AG384" s="65">
        <v>0.15469288318703578</v>
      </c>
      <c r="AH384" s="65">
        <v>0.15222359216745443</v>
      </c>
      <c r="AI384" s="65">
        <v>0.15690449020931801</v>
      </c>
      <c r="AJ384" s="65">
        <v>0.15766501012829168</v>
      </c>
      <c r="AK384" s="65">
        <v>9.8472835921674537E-2</v>
      </c>
      <c r="AL384" s="65">
        <v>0.10349271775827143</v>
      </c>
      <c r="AM384" s="65">
        <v>0.20624680621201888</v>
      </c>
    </row>
    <row r="385" spans="1:39" x14ac:dyDescent="0.45">
      <c r="A385" s="3" t="s">
        <v>219</v>
      </c>
      <c r="B385" s="3" t="s">
        <v>96</v>
      </c>
      <c r="C385" s="3" t="s">
        <v>1000</v>
      </c>
      <c r="D385" s="66">
        <v>0.91838251165655393</v>
      </c>
      <c r="E385" s="69">
        <v>4202.2914865058647</v>
      </c>
      <c r="F385" s="71">
        <v>0.21472575611025743</v>
      </c>
      <c r="G385" s="71">
        <v>0.22119916750483345</v>
      </c>
      <c r="H385" s="71">
        <v>0.21230549428271361</v>
      </c>
      <c r="I385" s="71">
        <v>0.21127881032153095</v>
      </c>
      <c r="J385" s="71">
        <v>0.20231642187286938</v>
      </c>
      <c r="K385" s="71">
        <v>0.20700202692279435</v>
      </c>
      <c r="L385" s="71">
        <v>0.23939974558241942</v>
      </c>
      <c r="M385" s="71">
        <v>0.24506073460733119</v>
      </c>
      <c r="N385" s="71">
        <v>0.27730153274131442</v>
      </c>
      <c r="O385" s="71">
        <v>0.26477402086262375</v>
      </c>
      <c r="P385" s="71">
        <v>0.22806004465838942</v>
      </c>
      <c r="Q385" s="71">
        <v>0.22775747347235578</v>
      </c>
      <c r="R385" s="71">
        <v>0.23141972297242047</v>
      </c>
      <c r="S385" s="71">
        <v>0.24254561896321772</v>
      </c>
      <c r="T385" s="71">
        <v>0.13267306492196304</v>
      </c>
      <c r="U385" s="71">
        <v>0.13015177944233117</v>
      </c>
      <c r="V385" s="71">
        <v>0.16655858476063493</v>
      </c>
      <c r="W385" s="65">
        <v>0.20714031834458044</v>
      </c>
      <c r="X385" s="65">
        <v>0.21274343096670645</v>
      </c>
      <c r="Y385" s="65">
        <v>0.2020229268271721</v>
      </c>
      <c r="Z385" s="65">
        <v>0.20433117422211267</v>
      </c>
      <c r="AA385" s="65">
        <v>0.19033527296783911</v>
      </c>
      <c r="AB385" s="65">
        <v>0.20190462629017603</v>
      </c>
      <c r="AC385" s="65">
        <v>0.23825606388884879</v>
      </c>
      <c r="AD385" s="65">
        <v>0.24944488958329897</v>
      </c>
      <c r="AE385" s="65">
        <v>0.27284073615508297</v>
      </c>
      <c r="AF385" s="65">
        <v>0.26302010220467642</v>
      </c>
      <c r="AG385" s="65">
        <v>0.23090273488193877</v>
      </c>
      <c r="AH385" s="65">
        <v>0.22614034526721283</v>
      </c>
      <c r="AI385" s="65">
        <v>0.23222686863150349</v>
      </c>
      <c r="AJ385" s="65">
        <v>0.24593582912639969</v>
      </c>
      <c r="AK385" s="65">
        <v>0.14966180908452384</v>
      </c>
      <c r="AL385" s="65">
        <v>0.1559453036379343</v>
      </c>
      <c r="AM385" s="65">
        <v>0.29833756791999305</v>
      </c>
    </row>
    <row r="386" spans="1:39" x14ac:dyDescent="0.45">
      <c r="A386" s="3" t="s">
        <v>219</v>
      </c>
      <c r="B386" s="3" t="s">
        <v>96</v>
      </c>
      <c r="C386" s="3" t="s">
        <v>1001</v>
      </c>
      <c r="D386" s="66">
        <v>1.0078848968366874</v>
      </c>
      <c r="E386" s="69">
        <v>4611.832289483501</v>
      </c>
      <c r="F386" s="71">
        <v>1.5260636942675159E-2</v>
      </c>
      <c r="G386" s="71">
        <v>1.5531178343949046E-2</v>
      </c>
      <c r="H386" s="71">
        <v>1.4360732484076435E-2</v>
      </c>
      <c r="I386" s="71">
        <v>1.4841719745222928E-2</v>
      </c>
      <c r="J386" s="71">
        <v>9.6804777070063699E-3</v>
      </c>
      <c r="K386" s="71">
        <v>1.0990509554140129E-2</v>
      </c>
      <c r="L386" s="71">
        <v>1.5830573248407642E-2</v>
      </c>
      <c r="M386" s="71">
        <v>1.8050987261146498E-2</v>
      </c>
      <c r="N386" s="71">
        <v>1.9251305732484077E-2</v>
      </c>
      <c r="O386" s="71">
        <v>1.6111210191082803E-2</v>
      </c>
      <c r="P386" s="71">
        <v>1.7471433121019109E-2</v>
      </c>
      <c r="Q386" s="71">
        <v>2.2642038216560509E-2</v>
      </c>
      <c r="R386" s="71">
        <v>2.4451910828025478E-2</v>
      </c>
      <c r="S386" s="71">
        <v>2.1211592356687896E-2</v>
      </c>
      <c r="T386" s="71">
        <v>1.2011178343949045E-2</v>
      </c>
      <c r="U386" s="71">
        <v>1.0921464968152866E-2</v>
      </c>
      <c r="V386" s="71">
        <v>1.9291050955414012E-2</v>
      </c>
      <c r="W386" s="65">
        <v>1.4096118546845126E-2</v>
      </c>
      <c r="X386" s="65">
        <v>1.5287954110898661E-2</v>
      </c>
      <c r="Y386" s="65">
        <v>1.3560095602294455E-2</v>
      </c>
      <c r="Z386" s="65">
        <v>1.3440095602294455E-2</v>
      </c>
      <c r="AA386" s="65">
        <v>9.3467304015296369E-3</v>
      </c>
      <c r="AB386" s="65">
        <v>1.0253059273422561E-2</v>
      </c>
      <c r="AC386" s="65">
        <v>1.5357036328871893E-2</v>
      </c>
      <c r="AD386" s="65">
        <v>1.7886730401529636E-2</v>
      </c>
      <c r="AE386" s="65">
        <v>1.726887189292543E-2</v>
      </c>
      <c r="AF386" s="65">
        <v>1.5187342256214148E-2</v>
      </c>
      <c r="AG386" s="65">
        <v>1.6269789674952198E-2</v>
      </c>
      <c r="AH386" s="65">
        <v>2.0841319311663477E-2</v>
      </c>
      <c r="AI386" s="65">
        <v>2.2663154875717018E-2</v>
      </c>
      <c r="AJ386" s="65">
        <v>2.0290095602294455E-2</v>
      </c>
      <c r="AK386" s="65">
        <v>1.1039177820267686E-2</v>
      </c>
      <c r="AL386" s="65">
        <v>1.1878871892925431E-2</v>
      </c>
      <c r="AM386" s="65">
        <v>3.3533556405353722E-2</v>
      </c>
    </row>
    <row r="387" spans="1:39" x14ac:dyDescent="0.45">
      <c r="A387" s="3" t="s">
        <v>219</v>
      </c>
      <c r="B387" s="3" t="s">
        <v>96</v>
      </c>
      <c r="C387" s="3" t="s">
        <v>1002</v>
      </c>
      <c r="D387" s="66">
        <v>0.93165986087521713</v>
      </c>
      <c r="E387" s="69">
        <v>4263.0453563550536</v>
      </c>
      <c r="F387" s="71">
        <v>1.6852942911849179E-2</v>
      </c>
      <c r="G387" s="71">
        <v>1.69839003706704E-2</v>
      </c>
      <c r="H387" s="71">
        <v>1.5700713199302847E-2</v>
      </c>
      <c r="I387" s="71">
        <v>1.3517106178658223E-2</v>
      </c>
      <c r="J387" s="71">
        <v>1.0126185732871835E-2</v>
      </c>
      <c r="K387" s="71">
        <v>1.3540648334437981E-2</v>
      </c>
      <c r="L387" s="71">
        <v>1.8175673220904829E-2</v>
      </c>
      <c r="M387" s="71">
        <v>2.1230530996391484E-2</v>
      </c>
      <c r="N387" s="71">
        <v>2.1227201757615929E-2</v>
      </c>
      <c r="O387" s="71">
        <v>1.8936683206912636E-2</v>
      </c>
      <c r="P387" s="71">
        <v>1.7894647720745269E-2</v>
      </c>
      <c r="Q387" s="71">
        <v>2.0358736647273976E-2</v>
      </c>
      <c r="R387" s="71">
        <v>2.1748782821513615E-2</v>
      </c>
      <c r="S387" s="71">
        <v>2.0357859567469376E-2</v>
      </c>
      <c r="T387" s="71">
        <v>1.0348739769742495E-2</v>
      </c>
      <c r="U387" s="71">
        <v>8.7373871370007607E-3</v>
      </c>
      <c r="V387" s="71">
        <v>1.3072260426639172E-2</v>
      </c>
      <c r="W387" s="65">
        <v>1.6576204607782006E-2</v>
      </c>
      <c r="X387" s="65">
        <v>1.7280263155039565E-2</v>
      </c>
      <c r="Y387" s="65">
        <v>1.4511726172735344E-2</v>
      </c>
      <c r="Z387" s="65">
        <v>1.2179549982098078E-2</v>
      </c>
      <c r="AA387" s="65">
        <v>9.7288713620968161E-3</v>
      </c>
      <c r="AB387" s="65">
        <v>1.385720443482584E-2</v>
      </c>
      <c r="AC387" s="65">
        <v>1.8932986391349382E-2</v>
      </c>
      <c r="AD387" s="65">
        <v>2.1124159442608866E-2</v>
      </c>
      <c r="AE387" s="65">
        <v>2.0823168371869798E-2</v>
      </c>
      <c r="AF387" s="65">
        <v>1.7228228399147089E-2</v>
      </c>
      <c r="AG387" s="65">
        <v>1.5264244395358648E-2</v>
      </c>
      <c r="AH387" s="65">
        <v>1.7554933979887305E-2</v>
      </c>
      <c r="AI387" s="65">
        <v>1.8990091034935232E-2</v>
      </c>
      <c r="AJ387" s="65">
        <v>1.8106668353680678E-2</v>
      </c>
      <c r="AK387" s="65">
        <v>9.1574187536817009E-3</v>
      </c>
      <c r="AL387" s="65">
        <v>9.9592386354715873E-3</v>
      </c>
      <c r="AM387" s="65">
        <v>2.3625042527432062E-2</v>
      </c>
    </row>
  </sheetData>
  <mergeCells count="4">
    <mergeCell ref="D3:D4"/>
    <mergeCell ref="E3:E4"/>
    <mergeCell ref="F3:V3"/>
    <mergeCell ref="W3:AM3"/>
  </mergeCells>
  <phoneticPr fontId="4"/>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6F34D-DAED-477B-9F41-09E92BD7360F}">
  <sheetPr codeName="Sheet4">
    <tabColor theme="5"/>
  </sheetPr>
  <dimension ref="A1:AE382"/>
  <sheetViews>
    <sheetView workbookViewId="0">
      <selection activeCell="I21" sqref="I21"/>
    </sheetView>
  </sheetViews>
  <sheetFormatPr defaultRowHeight="15" x14ac:dyDescent="0.45"/>
  <cols>
    <col min="1" max="1" width="10.44140625" customWidth="1"/>
    <col min="2" max="2" width="9.44140625" customWidth="1"/>
    <col min="3" max="3" width="15.44140625" customWidth="1"/>
    <col min="4" max="4" width="11.33203125" customWidth="1"/>
    <col min="5" max="30" width="5.6640625" customWidth="1"/>
    <col min="31" max="31" width="14.33203125" bestFit="1" customWidth="1"/>
  </cols>
  <sheetData>
    <row r="1" spans="1:31" x14ac:dyDescent="0.45">
      <c r="A1" t="s">
        <v>1003</v>
      </c>
      <c r="E1" s="74" t="s">
        <v>1004</v>
      </c>
    </row>
    <row r="2" spans="1:31" x14ac:dyDescent="0.45">
      <c r="B2" s="68"/>
      <c r="D2" s="67"/>
      <c r="E2" s="74" t="s">
        <v>1005</v>
      </c>
      <c r="H2" s="67"/>
      <c r="I2" s="70"/>
      <c r="J2" s="67"/>
      <c r="K2" s="67"/>
      <c r="L2" s="67"/>
      <c r="M2" s="67"/>
      <c r="N2" s="67"/>
      <c r="O2" s="67"/>
      <c r="P2" s="67"/>
      <c r="Q2" s="67"/>
      <c r="R2" s="67"/>
      <c r="S2" s="67"/>
      <c r="T2" s="67"/>
      <c r="U2" s="67"/>
      <c r="V2" s="67"/>
      <c r="W2" s="67"/>
      <c r="X2" s="67"/>
      <c r="Y2" s="67"/>
      <c r="Z2" s="67"/>
      <c r="AA2" s="67"/>
      <c r="AB2" s="67"/>
      <c r="AC2" s="67"/>
      <c r="AD2" s="67"/>
    </row>
    <row r="3" spans="1:31" x14ac:dyDescent="0.45">
      <c r="A3" s="9"/>
      <c r="B3" s="9"/>
      <c r="C3" s="9"/>
      <c r="D3" s="225" t="s">
        <v>1006</v>
      </c>
      <c r="E3" s="227" t="s">
        <v>1007</v>
      </c>
      <c r="F3" s="228"/>
      <c r="G3" s="228"/>
      <c r="H3" s="228"/>
      <c r="I3" s="228"/>
      <c r="J3" s="228"/>
      <c r="K3" s="228"/>
      <c r="L3" s="228"/>
      <c r="M3" s="228"/>
      <c r="N3" s="228"/>
      <c r="O3" s="228"/>
      <c r="P3" s="228"/>
      <c r="Q3" s="228"/>
      <c r="R3" s="230" t="s">
        <v>1008</v>
      </c>
      <c r="S3" s="230"/>
      <c r="T3" s="230"/>
      <c r="U3" s="230"/>
      <c r="V3" s="230"/>
      <c r="W3" s="230"/>
      <c r="X3" s="230"/>
      <c r="Y3" s="230"/>
      <c r="Z3" s="230"/>
      <c r="AA3" s="230"/>
      <c r="AB3" s="230"/>
      <c r="AC3" s="230"/>
      <c r="AD3" s="230"/>
    </row>
    <row r="4" spans="1:31" ht="37.200000000000003" customHeight="1" x14ac:dyDescent="0.45">
      <c r="A4" s="64" t="s">
        <v>211</v>
      </c>
      <c r="B4" s="64" t="s">
        <v>212</v>
      </c>
      <c r="C4" s="64" t="s">
        <v>213</v>
      </c>
      <c r="D4" s="226"/>
      <c r="E4" s="6" t="s">
        <v>1009</v>
      </c>
      <c r="F4" s="6" t="s">
        <v>606</v>
      </c>
      <c r="G4" s="6" t="s">
        <v>607</v>
      </c>
      <c r="H4" s="6" t="s">
        <v>608</v>
      </c>
      <c r="I4" s="6" t="s">
        <v>609</v>
      </c>
      <c r="J4" s="6" t="s">
        <v>610</v>
      </c>
      <c r="K4" s="6" t="s">
        <v>611</v>
      </c>
      <c r="L4" s="6" t="s">
        <v>612</v>
      </c>
      <c r="M4" s="6" t="s">
        <v>613</v>
      </c>
      <c r="N4" s="6" t="s">
        <v>614</v>
      </c>
      <c r="O4" s="6" t="s">
        <v>615</v>
      </c>
      <c r="P4" s="6" t="s">
        <v>616</v>
      </c>
      <c r="Q4" s="6" t="s">
        <v>617</v>
      </c>
      <c r="R4" s="6" t="s">
        <v>1009</v>
      </c>
      <c r="S4" s="6" t="s">
        <v>606</v>
      </c>
      <c r="T4" s="6" t="s">
        <v>607</v>
      </c>
      <c r="U4" s="6" t="s">
        <v>608</v>
      </c>
      <c r="V4" s="6" t="s">
        <v>609</v>
      </c>
      <c r="W4" s="6" t="s">
        <v>610</v>
      </c>
      <c r="X4" s="6" t="s">
        <v>611</v>
      </c>
      <c r="Y4" s="6" t="s">
        <v>612</v>
      </c>
      <c r="Z4" s="6" t="s">
        <v>613</v>
      </c>
      <c r="AA4" s="6" t="s">
        <v>614</v>
      </c>
      <c r="AB4" s="6" t="s">
        <v>615</v>
      </c>
      <c r="AC4" s="6" t="s">
        <v>616</v>
      </c>
      <c r="AD4" s="6" t="s">
        <v>617</v>
      </c>
    </row>
    <row r="5" spans="1:31" x14ac:dyDescent="0.45">
      <c r="A5" s="1" t="s">
        <v>618</v>
      </c>
      <c r="B5" s="1" t="s">
        <v>619</v>
      </c>
      <c r="C5" s="1" t="s">
        <v>620</v>
      </c>
      <c r="D5" s="115">
        <v>107225.99999999999</v>
      </c>
      <c r="E5" s="115">
        <v>1.0669862241344799</v>
      </c>
      <c r="F5" s="115">
        <v>209.12929993035806</v>
      </c>
      <c r="G5" s="115">
        <v>748.71890737952629</v>
      </c>
      <c r="H5" s="115">
        <v>2131.5876544321814</v>
      </c>
      <c r="I5" s="115">
        <v>4869.4203723272358</v>
      </c>
      <c r="J5" s="115">
        <v>8125.1820052290232</v>
      </c>
      <c r="K5" s="115">
        <v>10992.160237828361</v>
      </c>
      <c r="L5" s="115">
        <v>13854.808084751223</v>
      </c>
      <c r="M5" s="115">
        <v>14582.068433139475</v>
      </c>
      <c r="N5" s="115">
        <v>13489.106023308133</v>
      </c>
      <c r="O5" s="115">
        <v>9000.4870682239998</v>
      </c>
      <c r="P5" s="115">
        <v>4092.7188114752439</v>
      </c>
      <c r="Q5" s="115">
        <v>4995.1261822871811</v>
      </c>
      <c r="R5" s="115">
        <v>0</v>
      </c>
      <c r="S5" s="115">
        <v>109.24664921735113</v>
      </c>
      <c r="T5" s="115">
        <v>423.44881967649263</v>
      </c>
      <c r="U5" s="115">
        <v>1266.482874908342</v>
      </c>
      <c r="V5" s="115">
        <v>2466.6344158292609</v>
      </c>
      <c r="W5" s="115">
        <v>3087.4581507766893</v>
      </c>
      <c r="X5" s="115">
        <v>3195.7489860898531</v>
      </c>
      <c r="Y5" s="115">
        <v>2901.3301290623331</v>
      </c>
      <c r="Z5" s="115">
        <v>2625.9359084660796</v>
      </c>
      <c r="AA5" s="115">
        <v>1813.6886640518262</v>
      </c>
      <c r="AB5" s="115">
        <v>1095.6256472811626</v>
      </c>
      <c r="AC5" s="115">
        <v>542.23602903813207</v>
      </c>
      <c r="AD5" s="115">
        <v>606.58365906639153</v>
      </c>
      <c r="AE5" s="118"/>
    </row>
    <row r="6" spans="1:31" x14ac:dyDescent="0.45">
      <c r="A6" s="2" t="s">
        <v>217</v>
      </c>
      <c r="B6" s="2" t="s">
        <v>3</v>
      </c>
      <c r="C6" s="2" t="s">
        <v>621</v>
      </c>
      <c r="D6" s="167">
        <v>3523.1088407676962</v>
      </c>
      <c r="E6" s="167">
        <v>0</v>
      </c>
      <c r="F6" s="167">
        <v>17.071779586151678</v>
      </c>
      <c r="G6" s="167">
        <v>21.104828261704768</v>
      </c>
      <c r="H6" s="167">
        <v>68.339443895044013</v>
      </c>
      <c r="I6" s="167">
        <v>159.72486505499359</v>
      </c>
      <c r="J6" s="167">
        <v>263.65542793324283</v>
      </c>
      <c r="K6" s="167">
        <v>418.81364308480005</v>
      </c>
      <c r="L6" s="167">
        <v>501.44444293666601</v>
      </c>
      <c r="M6" s="167">
        <v>550.07310015924827</v>
      </c>
      <c r="N6" s="167">
        <v>481.31396263934226</v>
      </c>
      <c r="O6" s="167">
        <v>301.38484310756866</v>
      </c>
      <c r="P6" s="167">
        <v>122.30109575379598</v>
      </c>
      <c r="Q6" s="167">
        <v>135.40478458455982</v>
      </c>
      <c r="R6" s="169">
        <v>0</v>
      </c>
      <c r="S6" s="169">
        <v>1.9508330217384131</v>
      </c>
      <c r="T6" s="169">
        <v>10.818035539180469</v>
      </c>
      <c r="U6" s="169">
        <v>32.454106617541406</v>
      </c>
      <c r="V6" s="169">
        <v>58.750268702652136</v>
      </c>
      <c r="W6" s="169">
        <v>58.750268702652136</v>
      </c>
      <c r="X6" s="169">
        <v>75.468124744395951</v>
      </c>
      <c r="Y6" s="169">
        <v>90.375408644523546</v>
      </c>
      <c r="Z6" s="169">
        <v>74.290906501303638</v>
      </c>
      <c r="AA6" s="169">
        <v>43.583998480764805</v>
      </c>
      <c r="AB6" s="169">
        <v>17.159368007535825</v>
      </c>
      <c r="AC6" s="169">
        <v>6.8637472030143307</v>
      </c>
      <c r="AD6" s="169">
        <v>12.01155760527508</v>
      </c>
      <c r="AE6" s="118"/>
    </row>
    <row r="7" spans="1:31" x14ac:dyDescent="0.45">
      <c r="A7" s="3" t="s">
        <v>219</v>
      </c>
      <c r="B7" s="3" t="s">
        <v>3</v>
      </c>
      <c r="C7" s="3" t="s">
        <v>622</v>
      </c>
      <c r="D7" s="168">
        <v>271.18255750935822</v>
      </c>
      <c r="E7" s="168">
        <v>0</v>
      </c>
      <c r="F7" s="168">
        <v>0</v>
      </c>
      <c r="G7" s="168">
        <v>1.0049918219859413</v>
      </c>
      <c r="H7" s="168">
        <v>3.0149754659578241</v>
      </c>
      <c r="I7" s="168">
        <v>9.8460533253078246</v>
      </c>
      <c r="J7" s="168">
        <v>8.7520474002736215</v>
      </c>
      <c r="K7" s="168">
        <v>27.1662903622573</v>
      </c>
      <c r="L7" s="168">
        <v>41.881364308480002</v>
      </c>
      <c r="M7" s="168">
        <v>60.549091248872479</v>
      </c>
      <c r="N7" s="168">
        <v>38.997719787409395</v>
      </c>
      <c r="O7" s="168">
        <v>28.82811542768048</v>
      </c>
      <c r="P7" s="168">
        <v>12.230109575379597</v>
      </c>
      <c r="Q7" s="168">
        <v>14.850847341532369</v>
      </c>
      <c r="R7" s="170">
        <v>0</v>
      </c>
      <c r="S7" s="170">
        <v>0</v>
      </c>
      <c r="T7" s="170">
        <v>0</v>
      </c>
      <c r="U7" s="170">
        <v>0</v>
      </c>
      <c r="V7" s="170">
        <v>4.384348410645682</v>
      </c>
      <c r="W7" s="170">
        <v>1.7537393642582728</v>
      </c>
      <c r="X7" s="170">
        <v>5.5902314625478482</v>
      </c>
      <c r="Y7" s="170">
        <v>6.5219367063058229</v>
      </c>
      <c r="Z7" s="170">
        <v>2.9716362600521458</v>
      </c>
      <c r="AA7" s="170">
        <v>1.9810908400347638</v>
      </c>
      <c r="AB7" s="170">
        <v>0.85796840037679134</v>
      </c>
      <c r="AC7" s="170">
        <v>0</v>
      </c>
      <c r="AD7" s="170">
        <v>0</v>
      </c>
      <c r="AE7" s="118"/>
    </row>
    <row r="8" spans="1:31" x14ac:dyDescent="0.45">
      <c r="A8" s="3" t="s">
        <v>219</v>
      </c>
      <c r="B8" s="3" t="s">
        <v>3</v>
      </c>
      <c r="C8" s="3" t="s">
        <v>623</v>
      </c>
      <c r="D8" s="168">
        <v>3.646993550031965</v>
      </c>
      <c r="E8" s="168">
        <v>0</v>
      </c>
      <c r="F8" s="168">
        <v>0</v>
      </c>
      <c r="G8" s="168">
        <v>0</v>
      </c>
      <c r="H8" s="168">
        <v>0</v>
      </c>
      <c r="I8" s="168">
        <v>0</v>
      </c>
      <c r="J8" s="168">
        <v>0</v>
      </c>
      <c r="K8" s="168">
        <v>0</v>
      </c>
      <c r="L8" s="168">
        <v>0</v>
      </c>
      <c r="M8" s="168">
        <v>1.0262557838791946</v>
      </c>
      <c r="N8" s="168">
        <v>0</v>
      </c>
      <c r="O8" s="168">
        <v>2.6207377661527707</v>
      </c>
      <c r="P8" s="168">
        <v>0</v>
      </c>
      <c r="Q8" s="168">
        <v>0</v>
      </c>
      <c r="R8" s="170">
        <v>0</v>
      </c>
      <c r="S8" s="170">
        <v>0</v>
      </c>
      <c r="T8" s="170">
        <v>0</v>
      </c>
      <c r="U8" s="170">
        <v>0</v>
      </c>
      <c r="V8" s="170">
        <v>0</v>
      </c>
      <c r="W8" s="170">
        <v>0</v>
      </c>
      <c r="X8" s="170">
        <v>0</v>
      </c>
      <c r="Y8" s="170">
        <v>0</v>
      </c>
      <c r="Z8" s="170">
        <v>0</v>
      </c>
      <c r="AA8" s="170">
        <v>0</v>
      </c>
      <c r="AB8" s="170">
        <v>0</v>
      </c>
      <c r="AC8" s="170">
        <v>0</v>
      </c>
      <c r="AD8" s="170">
        <v>0</v>
      </c>
      <c r="AE8" s="118"/>
    </row>
    <row r="9" spans="1:31" x14ac:dyDescent="0.45">
      <c r="A9" s="3" t="s">
        <v>219</v>
      </c>
      <c r="B9" s="3" t="s">
        <v>3</v>
      </c>
      <c r="C9" s="3" t="s">
        <v>624</v>
      </c>
      <c r="D9" s="168">
        <v>5.5501190160402967</v>
      </c>
      <c r="E9" s="168">
        <v>0</v>
      </c>
      <c r="F9" s="168">
        <v>0</v>
      </c>
      <c r="G9" s="168">
        <v>0</v>
      </c>
      <c r="H9" s="168">
        <v>0</v>
      </c>
      <c r="I9" s="168">
        <v>0</v>
      </c>
      <c r="J9" s="168">
        <v>0</v>
      </c>
      <c r="K9" s="168">
        <v>0</v>
      </c>
      <c r="L9" s="168">
        <v>0</v>
      </c>
      <c r="M9" s="168">
        <v>2.0525115677583892</v>
      </c>
      <c r="N9" s="168">
        <v>0</v>
      </c>
      <c r="O9" s="168">
        <v>0.87357925538425696</v>
      </c>
      <c r="P9" s="168">
        <v>0.87357925538425696</v>
      </c>
      <c r="Q9" s="168">
        <v>0.87357925538425696</v>
      </c>
      <c r="R9" s="170">
        <v>0</v>
      </c>
      <c r="S9" s="170">
        <v>0</v>
      </c>
      <c r="T9" s="170">
        <v>0</v>
      </c>
      <c r="U9" s="170">
        <v>0</v>
      </c>
      <c r="V9" s="170">
        <v>0</v>
      </c>
      <c r="W9" s="170">
        <v>0.87686968212913641</v>
      </c>
      <c r="X9" s="170">
        <v>0</v>
      </c>
      <c r="Y9" s="170">
        <v>0</v>
      </c>
      <c r="Z9" s="170">
        <v>0</v>
      </c>
      <c r="AA9" s="170">
        <v>0</v>
      </c>
      <c r="AB9" s="170">
        <v>0</v>
      </c>
      <c r="AC9" s="170">
        <v>0</v>
      </c>
      <c r="AD9" s="170">
        <v>0</v>
      </c>
      <c r="AE9" s="118"/>
    </row>
    <row r="10" spans="1:31" x14ac:dyDescent="0.45">
      <c r="A10" s="3" t="s">
        <v>219</v>
      </c>
      <c r="B10" s="3" t="s">
        <v>3</v>
      </c>
      <c r="C10" s="3" t="s">
        <v>625</v>
      </c>
      <c r="D10" s="168">
        <v>1946.337386789934</v>
      </c>
      <c r="E10" s="168">
        <v>0</v>
      </c>
      <c r="F10" s="168">
        <v>9.6028760172103187</v>
      </c>
      <c r="G10" s="168">
        <v>12.059901863831296</v>
      </c>
      <c r="H10" s="168">
        <v>46.229623811353299</v>
      </c>
      <c r="I10" s="168">
        <v>96.272521403009833</v>
      </c>
      <c r="J10" s="168">
        <v>169.57091838030141</v>
      </c>
      <c r="K10" s="168">
        <v>234.30925437446922</v>
      </c>
      <c r="L10" s="168">
        <v>254.68397214616218</v>
      </c>
      <c r="M10" s="168">
        <v>254.51143440204027</v>
      </c>
      <c r="N10" s="168">
        <v>244.2488765632483</v>
      </c>
      <c r="O10" s="168">
        <v>155.49710745839775</v>
      </c>
      <c r="P10" s="168">
        <v>59.403389366129474</v>
      </c>
      <c r="Q10" s="168">
        <v>70.759919686124817</v>
      </c>
      <c r="R10" s="170">
        <v>0</v>
      </c>
      <c r="S10" s="170">
        <v>0.97541651086920655</v>
      </c>
      <c r="T10" s="170">
        <v>7.7271682422717634</v>
      </c>
      <c r="U10" s="170">
        <v>25.499655199496821</v>
      </c>
      <c r="V10" s="170">
        <v>43.84348410645682</v>
      </c>
      <c r="W10" s="170">
        <v>42.089744742198548</v>
      </c>
      <c r="X10" s="170">
        <v>49.380377919172659</v>
      </c>
      <c r="Y10" s="170">
        <v>65.219367063058229</v>
      </c>
      <c r="Z10" s="170">
        <v>45.565089320799565</v>
      </c>
      <c r="AA10" s="170">
        <v>29.716362600521457</v>
      </c>
      <c r="AB10" s="170">
        <v>15.443431206782243</v>
      </c>
      <c r="AC10" s="170">
        <v>5.147810402260748</v>
      </c>
      <c r="AD10" s="170">
        <v>8.5796840037679125</v>
      </c>
      <c r="AE10" s="118"/>
    </row>
    <row r="11" spans="1:31" x14ac:dyDescent="0.45">
      <c r="A11" s="3" t="s">
        <v>219</v>
      </c>
      <c r="B11" s="3" t="s">
        <v>3</v>
      </c>
      <c r="C11" s="3" t="s">
        <v>626</v>
      </c>
      <c r="D11" s="168">
        <v>149.71217708274315</v>
      </c>
      <c r="E11" s="168">
        <v>0</v>
      </c>
      <c r="F11" s="168">
        <v>2.1339724482689597</v>
      </c>
      <c r="G11" s="168">
        <v>2.0099836439718826</v>
      </c>
      <c r="H11" s="168">
        <v>2.0099836439718826</v>
      </c>
      <c r="I11" s="168">
        <v>3.2820177751026081</v>
      </c>
      <c r="J11" s="168">
        <v>9.8460533253078246</v>
      </c>
      <c r="K11" s="168">
        <v>15.847002711316758</v>
      </c>
      <c r="L11" s="168">
        <v>22.638575301881083</v>
      </c>
      <c r="M11" s="168">
        <v>20.525115677583891</v>
      </c>
      <c r="N11" s="168">
        <v>24.630138813100672</v>
      </c>
      <c r="O11" s="168">
        <v>13.977268086148111</v>
      </c>
      <c r="P11" s="168">
        <v>6.1150547876897985</v>
      </c>
      <c r="Q11" s="168">
        <v>7.8622132984583128</v>
      </c>
      <c r="R11" s="170">
        <v>0</v>
      </c>
      <c r="S11" s="170">
        <v>0</v>
      </c>
      <c r="T11" s="170">
        <v>0.77271682422717636</v>
      </c>
      <c r="U11" s="170">
        <v>0.77271682422717636</v>
      </c>
      <c r="V11" s="170">
        <v>0.87686968212913641</v>
      </c>
      <c r="W11" s="170">
        <v>0</v>
      </c>
      <c r="X11" s="170">
        <v>2.7951157312739241</v>
      </c>
      <c r="Y11" s="170">
        <v>1.8634104875159494</v>
      </c>
      <c r="Z11" s="170">
        <v>6.9338179401216733</v>
      </c>
      <c r="AA11" s="170">
        <v>3.9621816800695275</v>
      </c>
      <c r="AB11" s="170">
        <v>0.85796840037679134</v>
      </c>
      <c r="AC11" s="170">
        <v>0</v>
      </c>
      <c r="AD11" s="170">
        <v>0</v>
      </c>
      <c r="AE11" s="118"/>
    </row>
    <row r="12" spans="1:31" x14ac:dyDescent="0.45">
      <c r="A12" s="3" t="s">
        <v>219</v>
      </c>
      <c r="B12" s="3" t="s">
        <v>3</v>
      </c>
      <c r="C12" s="3" t="s">
        <v>627</v>
      </c>
      <c r="D12" s="168">
        <v>103.67643258167338</v>
      </c>
      <c r="E12" s="168">
        <v>0</v>
      </c>
      <c r="F12" s="168">
        <v>0</v>
      </c>
      <c r="G12" s="168">
        <v>0</v>
      </c>
      <c r="H12" s="168">
        <v>1.0049918219859413</v>
      </c>
      <c r="I12" s="168">
        <v>5.4700296251710139</v>
      </c>
      <c r="J12" s="168">
        <v>8.7520474002736215</v>
      </c>
      <c r="K12" s="168">
        <v>12.451216416034596</v>
      </c>
      <c r="L12" s="168">
        <v>21.506646536787031</v>
      </c>
      <c r="M12" s="168">
        <v>13.341325190429529</v>
      </c>
      <c r="N12" s="168">
        <v>16.420092542067113</v>
      </c>
      <c r="O12" s="168">
        <v>7.8622132984583128</v>
      </c>
      <c r="P12" s="168">
        <v>2.6207377661527707</v>
      </c>
      <c r="Q12" s="168">
        <v>3.4943170215370278</v>
      </c>
      <c r="R12" s="170">
        <v>0</v>
      </c>
      <c r="S12" s="170">
        <v>0</v>
      </c>
      <c r="T12" s="170">
        <v>0</v>
      </c>
      <c r="U12" s="170">
        <v>1.5454336484543527</v>
      </c>
      <c r="V12" s="170">
        <v>0.87686968212913641</v>
      </c>
      <c r="W12" s="170">
        <v>0.87686968212913641</v>
      </c>
      <c r="X12" s="170">
        <v>3.7268209750318988</v>
      </c>
      <c r="Y12" s="170">
        <v>3.7268209750318988</v>
      </c>
      <c r="Z12" s="170">
        <v>0</v>
      </c>
      <c r="AA12" s="170">
        <v>0</v>
      </c>
      <c r="AB12" s="170">
        <v>0</v>
      </c>
      <c r="AC12" s="170">
        <v>0</v>
      </c>
      <c r="AD12" s="170">
        <v>0</v>
      </c>
      <c r="AE12" s="118"/>
    </row>
    <row r="13" spans="1:31" x14ac:dyDescent="0.45">
      <c r="A13" s="3" t="s">
        <v>219</v>
      </c>
      <c r="B13" s="3" t="s">
        <v>3</v>
      </c>
      <c r="C13" s="3" t="s">
        <v>628</v>
      </c>
      <c r="D13" s="168">
        <v>42.266646268061898</v>
      </c>
      <c r="E13" s="168">
        <v>0</v>
      </c>
      <c r="F13" s="168">
        <v>0</v>
      </c>
      <c r="G13" s="168">
        <v>0</v>
      </c>
      <c r="H13" s="168">
        <v>0</v>
      </c>
      <c r="I13" s="168">
        <v>3.2820177751026081</v>
      </c>
      <c r="J13" s="168">
        <v>0</v>
      </c>
      <c r="K13" s="168">
        <v>10.187358885846487</v>
      </c>
      <c r="L13" s="168">
        <v>6.7915725905643249</v>
      </c>
      <c r="M13" s="168">
        <v>6.1575347032751679</v>
      </c>
      <c r="N13" s="168">
        <v>5.1312789193959727</v>
      </c>
      <c r="O13" s="168">
        <v>3.4943170215370278</v>
      </c>
      <c r="P13" s="168">
        <v>2.6207377661527707</v>
      </c>
      <c r="Q13" s="168">
        <v>2.6207377661527707</v>
      </c>
      <c r="R13" s="170">
        <v>0</v>
      </c>
      <c r="S13" s="170">
        <v>0</v>
      </c>
      <c r="T13" s="170">
        <v>0</v>
      </c>
      <c r="U13" s="170">
        <v>0</v>
      </c>
      <c r="V13" s="170">
        <v>0</v>
      </c>
      <c r="W13" s="170">
        <v>0</v>
      </c>
      <c r="X13" s="170">
        <v>0</v>
      </c>
      <c r="Y13" s="170">
        <v>0</v>
      </c>
      <c r="Z13" s="170">
        <v>1.9810908400347638</v>
      </c>
      <c r="AA13" s="170">
        <v>0</v>
      </c>
      <c r="AB13" s="170">
        <v>0</v>
      </c>
      <c r="AC13" s="170">
        <v>0</v>
      </c>
      <c r="AD13" s="170">
        <v>0</v>
      </c>
      <c r="AE13" s="118"/>
    </row>
    <row r="14" spans="1:31" x14ac:dyDescent="0.45">
      <c r="A14" s="3" t="s">
        <v>219</v>
      </c>
      <c r="B14" s="3" t="s">
        <v>3</v>
      </c>
      <c r="C14" s="3" t="s">
        <v>629</v>
      </c>
      <c r="D14" s="168">
        <v>19.19225068725606</v>
      </c>
      <c r="E14" s="168">
        <v>0</v>
      </c>
      <c r="F14" s="168">
        <v>0</v>
      </c>
      <c r="G14" s="168">
        <v>0</v>
      </c>
      <c r="H14" s="168">
        <v>0</v>
      </c>
      <c r="I14" s="168">
        <v>0</v>
      </c>
      <c r="J14" s="168">
        <v>0</v>
      </c>
      <c r="K14" s="168">
        <v>1.1319287650940542</v>
      </c>
      <c r="L14" s="168">
        <v>6.7915725905643249</v>
      </c>
      <c r="M14" s="168">
        <v>3.078767351637584</v>
      </c>
      <c r="N14" s="168">
        <v>1.0262557838791946</v>
      </c>
      <c r="O14" s="168">
        <v>3.4943170215370278</v>
      </c>
      <c r="P14" s="168">
        <v>1.7471585107685139</v>
      </c>
      <c r="Q14" s="168">
        <v>0</v>
      </c>
      <c r="R14" s="170">
        <v>0</v>
      </c>
      <c r="S14" s="170">
        <v>0</v>
      </c>
      <c r="T14" s="170">
        <v>0</v>
      </c>
      <c r="U14" s="170">
        <v>0</v>
      </c>
      <c r="V14" s="170">
        <v>0</v>
      </c>
      <c r="W14" s="170">
        <v>0</v>
      </c>
      <c r="X14" s="170">
        <v>0</v>
      </c>
      <c r="Y14" s="170">
        <v>0.9317052437579747</v>
      </c>
      <c r="Z14" s="170">
        <v>0.99054542001738188</v>
      </c>
      <c r="AA14" s="170">
        <v>0</v>
      </c>
      <c r="AB14" s="170">
        <v>0</v>
      </c>
      <c r="AC14" s="170">
        <v>0</v>
      </c>
      <c r="AD14" s="170">
        <v>0</v>
      </c>
      <c r="AE14" s="118"/>
    </row>
    <row r="15" spans="1:31" x14ac:dyDescent="0.45">
      <c r="A15" s="3" t="s">
        <v>219</v>
      </c>
      <c r="B15" s="3" t="s">
        <v>3</v>
      </c>
      <c r="C15" s="3" t="s">
        <v>630</v>
      </c>
      <c r="D15" s="168">
        <v>106.24180887655363</v>
      </c>
      <c r="E15" s="168">
        <v>0</v>
      </c>
      <c r="F15" s="168">
        <v>0</v>
      </c>
      <c r="G15" s="168">
        <v>2.0099836439718826</v>
      </c>
      <c r="H15" s="168">
        <v>1.0049918219859413</v>
      </c>
      <c r="I15" s="168">
        <v>3.2820177751026081</v>
      </c>
      <c r="J15" s="168">
        <v>7.6580414752394184</v>
      </c>
      <c r="K15" s="168">
        <v>12.451216416034596</v>
      </c>
      <c r="L15" s="168">
        <v>16.978931476410814</v>
      </c>
      <c r="M15" s="168">
        <v>20.525115677583891</v>
      </c>
      <c r="N15" s="168">
        <v>20.525115677583891</v>
      </c>
      <c r="O15" s="168">
        <v>6.1150547876897985</v>
      </c>
      <c r="P15" s="168">
        <v>1.7471585107685139</v>
      </c>
      <c r="Q15" s="168">
        <v>6.1150547876897985</v>
      </c>
      <c r="R15" s="170">
        <v>0</v>
      </c>
      <c r="S15" s="170">
        <v>0</v>
      </c>
      <c r="T15" s="170">
        <v>0.77271682422717636</v>
      </c>
      <c r="U15" s="170">
        <v>0.77271682422717636</v>
      </c>
      <c r="V15" s="170">
        <v>0.87686968212913641</v>
      </c>
      <c r="W15" s="170">
        <v>1.7537393642582728</v>
      </c>
      <c r="X15" s="170">
        <v>0.9317052437579747</v>
      </c>
      <c r="Y15" s="170">
        <v>1.8634104875159494</v>
      </c>
      <c r="Z15" s="170">
        <v>0</v>
      </c>
      <c r="AA15" s="170">
        <v>0</v>
      </c>
      <c r="AB15" s="170">
        <v>0</v>
      </c>
      <c r="AC15" s="170">
        <v>0.85796840037679134</v>
      </c>
      <c r="AD15" s="170">
        <v>0</v>
      </c>
      <c r="AE15" s="118"/>
    </row>
    <row r="16" spans="1:31" x14ac:dyDescent="0.45">
      <c r="A16" s="3" t="s">
        <v>219</v>
      </c>
      <c r="B16" s="3" t="s">
        <v>3</v>
      </c>
      <c r="C16" s="3" t="s">
        <v>631</v>
      </c>
      <c r="D16" s="168">
        <v>111.79985646518359</v>
      </c>
      <c r="E16" s="168">
        <v>0</v>
      </c>
      <c r="F16" s="168">
        <v>0</v>
      </c>
      <c r="G16" s="168">
        <v>1.0049918219859413</v>
      </c>
      <c r="H16" s="168">
        <v>4.0199672879437651</v>
      </c>
      <c r="I16" s="168">
        <v>0</v>
      </c>
      <c r="J16" s="168">
        <v>8.7520474002736215</v>
      </c>
      <c r="K16" s="168">
        <v>19.242789006598919</v>
      </c>
      <c r="L16" s="168">
        <v>20.374717771692975</v>
      </c>
      <c r="M16" s="168">
        <v>21.551371461463088</v>
      </c>
      <c r="N16" s="168">
        <v>19.498859893704697</v>
      </c>
      <c r="O16" s="168">
        <v>11.35653031999534</v>
      </c>
      <c r="P16" s="168">
        <v>2.6207377661527707</v>
      </c>
      <c r="Q16" s="168">
        <v>1.7471585107685139</v>
      </c>
      <c r="R16" s="170">
        <v>0</v>
      </c>
      <c r="S16" s="170">
        <v>0</v>
      </c>
      <c r="T16" s="170">
        <v>0</v>
      </c>
      <c r="U16" s="170">
        <v>0.77271682422717636</v>
      </c>
      <c r="V16" s="170">
        <v>0</v>
      </c>
      <c r="W16" s="170">
        <v>0</v>
      </c>
      <c r="X16" s="170">
        <v>0</v>
      </c>
      <c r="Y16" s="170">
        <v>0</v>
      </c>
      <c r="Z16" s="170">
        <v>0</v>
      </c>
      <c r="AA16" s="170">
        <v>0</v>
      </c>
      <c r="AB16" s="170">
        <v>0</v>
      </c>
      <c r="AC16" s="170">
        <v>0</v>
      </c>
      <c r="AD16" s="170">
        <v>0.85796840037679134</v>
      </c>
      <c r="AE16" s="118"/>
    </row>
    <row r="17" spans="1:31" x14ac:dyDescent="0.45">
      <c r="A17" s="3" t="s">
        <v>219</v>
      </c>
      <c r="B17" s="3" t="s">
        <v>3</v>
      </c>
      <c r="C17" s="3" t="s">
        <v>632</v>
      </c>
      <c r="D17" s="168">
        <v>29.304075529804926</v>
      </c>
      <c r="E17" s="168">
        <v>0</v>
      </c>
      <c r="F17" s="168">
        <v>0</v>
      </c>
      <c r="G17" s="168">
        <v>0</v>
      </c>
      <c r="H17" s="168">
        <v>0</v>
      </c>
      <c r="I17" s="168">
        <v>0</v>
      </c>
      <c r="J17" s="168">
        <v>1.0940059250342027</v>
      </c>
      <c r="K17" s="168">
        <v>3.3957862952821625</v>
      </c>
      <c r="L17" s="168">
        <v>7.9235013556583791</v>
      </c>
      <c r="M17" s="168">
        <v>6.1575347032751679</v>
      </c>
      <c r="N17" s="168">
        <v>2.0525115677583892</v>
      </c>
      <c r="O17" s="168">
        <v>4.367896276921285</v>
      </c>
      <c r="P17" s="168">
        <v>0</v>
      </c>
      <c r="Q17" s="168">
        <v>0.87357925538425696</v>
      </c>
      <c r="R17" s="170">
        <v>0</v>
      </c>
      <c r="S17" s="170">
        <v>0</v>
      </c>
      <c r="T17" s="170">
        <v>0.77271682422717636</v>
      </c>
      <c r="U17" s="170">
        <v>0</v>
      </c>
      <c r="V17" s="170">
        <v>0.87686968212913641</v>
      </c>
      <c r="W17" s="170">
        <v>0</v>
      </c>
      <c r="X17" s="170">
        <v>0.9317052437579747</v>
      </c>
      <c r="Y17" s="170">
        <v>0</v>
      </c>
      <c r="Z17" s="170">
        <v>0</v>
      </c>
      <c r="AA17" s="170">
        <v>0</v>
      </c>
      <c r="AB17" s="170">
        <v>0</v>
      </c>
      <c r="AC17" s="170">
        <v>0</v>
      </c>
      <c r="AD17" s="170">
        <v>0.85796840037679134</v>
      </c>
      <c r="AE17" s="118"/>
    </row>
    <row r="18" spans="1:31" x14ac:dyDescent="0.45">
      <c r="A18" s="3" t="s">
        <v>219</v>
      </c>
      <c r="B18" s="3" t="s">
        <v>3</v>
      </c>
      <c r="C18" s="3" t="s">
        <v>633</v>
      </c>
      <c r="D18" s="168">
        <v>264.08159919436406</v>
      </c>
      <c r="E18" s="168">
        <v>0</v>
      </c>
      <c r="F18" s="168">
        <v>3.2009586724034396</v>
      </c>
      <c r="G18" s="168">
        <v>2.0099836439718826</v>
      </c>
      <c r="H18" s="168">
        <v>3.0149754659578241</v>
      </c>
      <c r="I18" s="168">
        <v>15.316082950478837</v>
      </c>
      <c r="J18" s="168">
        <v>14.222077025444635</v>
      </c>
      <c r="K18" s="168">
        <v>14.715073946222704</v>
      </c>
      <c r="L18" s="168">
        <v>31.694005422633516</v>
      </c>
      <c r="M18" s="168">
        <v>55.417812329476504</v>
      </c>
      <c r="N18" s="168">
        <v>47.207766058442949</v>
      </c>
      <c r="O18" s="168">
        <v>20.092322873837912</v>
      </c>
      <c r="P18" s="168">
        <v>12.230109575379597</v>
      </c>
      <c r="Q18" s="168">
        <v>13.103688830763854</v>
      </c>
      <c r="R18" s="170">
        <v>0</v>
      </c>
      <c r="S18" s="170">
        <v>0</v>
      </c>
      <c r="T18" s="170">
        <v>0</v>
      </c>
      <c r="U18" s="170">
        <v>0</v>
      </c>
      <c r="V18" s="170">
        <v>1.7537393642582728</v>
      </c>
      <c r="W18" s="170">
        <v>5.2612180927748184</v>
      </c>
      <c r="X18" s="170">
        <v>5.5902314625478482</v>
      </c>
      <c r="Y18" s="170">
        <v>4.6585262187898735</v>
      </c>
      <c r="Z18" s="170">
        <v>8.9149087801564377</v>
      </c>
      <c r="AA18" s="170">
        <v>3.9621816800695275</v>
      </c>
      <c r="AB18" s="170">
        <v>0</v>
      </c>
      <c r="AC18" s="170">
        <v>0.85796840037679134</v>
      </c>
      <c r="AD18" s="170">
        <v>0.85796840037679134</v>
      </c>
      <c r="AE18" s="118"/>
    </row>
    <row r="19" spans="1:31" x14ac:dyDescent="0.45">
      <c r="A19" s="3" t="s">
        <v>219</v>
      </c>
      <c r="B19" s="3" t="s">
        <v>3</v>
      </c>
      <c r="C19" s="3" t="s">
        <v>634</v>
      </c>
      <c r="D19" s="168">
        <v>19.352338892334245</v>
      </c>
      <c r="E19" s="168">
        <v>0</v>
      </c>
      <c r="F19" s="168">
        <v>0</v>
      </c>
      <c r="G19" s="168">
        <v>0</v>
      </c>
      <c r="H19" s="168">
        <v>0</v>
      </c>
      <c r="I19" s="168">
        <v>1.0940059250342027</v>
      </c>
      <c r="J19" s="168">
        <v>1.0940059250342027</v>
      </c>
      <c r="K19" s="168">
        <v>3.3957862952821625</v>
      </c>
      <c r="L19" s="168">
        <v>3.3957862952821625</v>
      </c>
      <c r="M19" s="168">
        <v>2.0525115677583892</v>
      </c>
      <c r="N19" s="168">
        <v>3.078767351637584</v>
      </c>
      <c r="O19" s="168">
        <v>2.6207377661527707</v>
      </c>
      <c r="P19" s="168">
        <v>2.6207377661527707</v>
      </c>
      <c r="Q19" s="168">
        <v>0</v>
      </c>
      <c r="R19" s="170">
        <v>0</v>
      </c>
      <c r="S19" s="170">
        <v>0</v>
      </c>
      <c r="T19" s="170">
        <v>0</v>
      </c>
      <c r="U19" s="170">
        <v>0</v>
      </c>
      <c r="V19" s="170">
        <v>0</v>
      </c>
      <c r="W19" s="170">
        <v>0</v>
      </c>
      <c r="X19" s="170">
        <v>0</v>
      </c>
      <c r="Y19" s="170">
        <v>0</v>
      </c>
      <c r="Z19" s="170">
        <v>0</v>
      </c>
      <c r="AA19" s="170">
        <v>0</v>
      </c>
      <c r="AB19" s="170">
        <v>0</v>
      </c>
      <c r="AC19" s="170">
        <v>0</v>
      </c>
      <c r="AD19" s="170">
        <v>0</v>
      </c>
      <c r="AE19" s="118"/>
    </row>
    <row r="20" spans="1:31" x14ac:dyDescent="0.45">
      <c r="A20" s="3" t="s">
        <v>219</v>
      </c>
      <c r="B20" s="3" t="s">
        <v>3</v>
      </c>
      <c r="C20" s="3" t="s">
        <v>635</v>
      </c>
      <c r="D20" s="168">
        <v>13.768540746983678</v>
      </c>
      <c r="E20" s="168">
        <v>0</v>
      </c>
      <c r="F20" s="168">
        <v>0</v>
      </c>
      <c r="G20" s="168">
        <v>0</v>
      </c>
      <c r="H20" s="168">
        <v>0</v>
      </c>
      <c r="I20" s="168">
        <v>0</v>
      </c>
      <c r="J20" s="168">
        <v>0</v>
      </c>
      <c r="K20" s="168">
        <v>2.2638575301881083</v>
      </c>
      <c r="L20" s="168">
        <v>1.1319287650940542</v>
      </c>
      <c r="M20" s="168">
        <v>2.0525115677583892</v>
      </c>
      <c r="N20" s="168">
        <v>3.078767351637584</v>
      </c>
      <c r="O20" s="168">
        <v>3.4943170215370278</v>
      </c>
      <c r="P20" s="168">
        <v>0.87357925538425696</v>
      </c>
      <c r="Q20" s="168">
        <v>0.87357925538425696</v>
      </c>
      <c r="R20" s="170">
        <v>0</v>
      </c>
      <c r="S20" s="170">
        <v>0</v>
      </c>
      <c r="T20" s="170">
        <v>0</v>
      </c>
      <c r="U20" s="170">
        <v>0</v>
      </c>
      <c r="V20" s="170">
        <v>0</v>
      </c>
      <c r="W20" s="170">
        <v>0</v>
      </c>
      <c r="X20" s="170">
        <v>0</v>
      </c>
      <c r="Y20" s="170">
        <v>0</v>
      </c>
      <c r="Z20" s="170">
        <v>0</v>
      </c>
      <c r="AA20" s="170">
        <v>0</v>
      </c>
      <c r="AB20" s="170">
        <v>0</v>
      </c>
      <c r="AC20" s="170">
        <v>0</v>
      </c>
      <c r="AD20" s="170">
        <v>0</v>
      </c>
      <c r="AE20" s="118"/>
    </row>
    <row r="21" spans="1:31" x14ac:dyDescent="0.45">
      <c r="A21" s="3" t="s">
        <v>219</v>
      </c>
      <c r="B21" s="3" t="s">
        <v>3</v>
      </c>
      <c r="C21" s="3" t="s">
        <v>636</v>
      </c>
      <c r="D21" s="168">
        <v>22.634076746491726</v>
      </c>
      <c r="E21" s="168">
        <v>0</v>
      </c>
      <c r="F21" s="168">
        <v>0</v>
      </c>
      <c r="G21" s="168">
        <v>0</v>
      </c>
      <c r="H21" s="168">
        <v>0</v>
      </c>
      <c r="I21" s="168">
        <v>1.0940059250342027</v>
      </c>
      <c r="J21" s="168">
        <v>1.0940059250342027</v>
      </c>
      <c r="K21" s="168">
        <v>3.3957862952821625</v>
      </c>
      <c r="L21" s="168">
        <v>2.2638575301881083</v>
      </c>
      <c r="M21" s="168">
        <v>4.1050231355167783</v>
      </c>
      <c r="N21" s="168">
        <v>7.1837904871543623</v>
      </c>
      <c r="O21" s="168">
        <v>1.7471585107685139</v>
      </c>
      <c r="P21" s="168">
        <v>0</v>
      </c>
      <c r="Q21" s="168">
        <v>0.87357925538425696</v>
      </c>
      <c r="R21" s="170">
        <v>0</v>
      </c>
      <c r="S21" s="170">
        <v>0</v>
      </c>
      <c r="T21" s="170">
        <v>0</v>
      </c>
      <c r="U21" s="170">
        <v>0</v>
      </c>
      <c r="V21" s="170">
        <v>0</v>
      </c>
      <c r="W21" s="170">
        <v>0.87686968212913641</v>
      </c>
      <c r="X21" s="170">
        <v>0</v>
      </c>
      <c r="Y21" s="170">
        <v>0</v>
      </c>
      <c r="Z21" s="170">
        <v>0</v>
      </c>
      <c r="AA21" s="170">
        <v>0</v>
      </c>
      <c r="AB21" s="170">
        <v>0</v>
      </c>
      <c r="AC21" s="170">
        <v>0</v>
      </c>
      <c r="AD21" s="170">
        <v>0</v>
      </c>
      <c r="AE21" s="118"/>
    </row>
    <row r="22" spans="1:31" x14ac:dyDescent="0.45">
      <c r="A22" s="3" t="s">
        <v>219</v>
      </c>
      <c r="B22" s="3" t="s">
        <v>3</v>
      </c>
      <c r="C22" s="3" t="s">
        <v>637</v>
      </c>
      <c r="D22" s="168">
        <v>15.862497494290789</v>
      </c>
      <c r="E22" s="168">
        <v>0</v>
      </c>
      <c r="F22" s="168">
        <v>0</v>
      </c>
      <c r="G22" s="168">
        <v>0</v>
      </c>
      <c r="H22" s="168">
        <v>2.0099836439718826</v>
      </c>
      <c r="I22" s="168">
        <v>0</v>
      </c>
      <c r="J22" s="168">
        <v>2.1880118500684054</v>
      </c>
      <c r="K22" s="168">
        <v>3.3957862952821625</v>
      </c>
      <c r="L22" s="168">
        <v>2.2638575301881083</v>
      </c>
      <c r="M22" s="168">
        <v>2.0525115677583892</v>
      </c>
      <c r="N22" s="168">
        <v>3.078767351637584</v>
      </c>
      <c r="O22" s="168">
        <v>0.87357925538425696</v>
      </c>
      <c r="P22" s="168">
        <v>0</v>
      </c>
      <c r="Q22" s="168">
        <v>0</v>
      </c>
      <c r="R22" s="170">
        <v>0</v>
      </c>
      <c r="S22" s="170">
        <v>0</v>
      </c>
      <c r="T22" s="170">
        <v>0</v>
      </c>
      <c r="U22" s="170">
        <v>0</v>
      </c>
      <c r="V22" s="170">
        <v>0</v>
      </c>
      <c r="W22" s="170">
        <v>0</v>
      </c>
      <c r="X22" s="170">
        <v>0</v>
      </c>
      <c r="Y22" s="170">
        <v>0</v>
      </c>
      <c r="Z22" s="170">
        <v>0</v>
      </c>
      <c r="AA22" s="170">
        <v>0</v>
      </c>
      <c r="AB22" s="170">
        <v>0</v>
      </c>
      <c r="AC22" s="170">
        <v>0</v>
      </c>
      <c r="AD22" s="170">
        <v>0</v>
      </c>
      <c r="AE22" s="118"/>
    </row>
    <row r="23" spans="1:31" x14ac:dyDescent="0.45">
      <c r="A23" s="3" t="s">
        <v>219</v>
      </c>
      <c r="B23" s="3" t="s">
        <v>3</v>
      </c>
      <c r="C23" s="3" t="s">
        <v>638</v>
      </c>
      <c r="D23" s="168">
        <v>90.748934977751972</v>
      </c>
      <c r="E23" s="168">
        <v>0</v>
      </c>
      <c r="F23" s="168">
        <v>0</v>
      </c>
      <c r="G23" s="168">
        <v>0</v>
      </c>
      <c r="H23" s="168">
        <v>1.0049918219859413</v>
      </c>
      <c r="I23" s="168">
        <v>3.2820177751026081</v>
      </c>
      <c r="J23" s="168">
        <v>2.1880118500684054</v>
      </c>
      <c r="K23" s="168">
        <v>14.715073946222704</v>
      </c>
      <c r="L23" s="168">
        <v>12.451216416034596</v>
      </c>
      <c r="M23" s="168">
        <v>24.630138813100672</v>
      </c>
      <c r="N23" s="168">
        <v>10.262557838791945</v>
      </c>
      <c r="O23" s="168">
        <v>5.2414755323055413</v>
      </c>
      <c r="P23" s="168">
        <v>5.2414755323055413</v>
      </c>
      <c r="Q23" s="168">
        <v>2.6207377661527707</v>
      </c>
      <c r="R23" s="170">
        <v>0</v>
      </c>
      <c r="S23" s="170">
        <v>0</v>
      </c>
      <c r="T23" s="170">
        <v>0</v>
      </c>
      <c r="U23" s="170">
        <v>0.77271682422717636</v>
      </c>
      <c r="V23" s="170">
        <v>1.7537393642582728</v>
      </c>
      <c r="W23" s="170">
        <v>0.87686968212913641</v>
      </c>
      <c r="X23" s="170">
        <v>1.8634104875159494</v>
      </c>
      <c r="Y23" s="170">
        <v>1.8634104875159494</v>
      </c>
      <c r="Z23" s="170">
        <v>1.9810908400347638</v>
      </c>
      <c r="AA23" s="170">
        <v>0</v>
      </c>
      <c r="AB23" s="170">
        <v>0</v>
      </c>
      <c r="AC23" s="170">
        <v>0</v>
      </c>
      <c r="AD23" s="170">
        <v>0</v>
      </c>
      <c r="AE23" s="118"/>
    </row>
    <row r="24" spans="1:31" x14ac:dyDescent="0.45">
      <c r="A24" s="3" t="s">
        <v>219</v>
      </c>
      <c r="B24" s="3" t="s">
        <v>3</v>
      </c>
      <c r="C24" s="3" t="s">
        <v>639</v>
      </c>
      <c r="D24" s="168">
        <v>20.210963024195379</v>
      </c>
      <c r="E24" s="168">
        <v>0</v>
      </c>
      <c r="F24" s="168">
        <v>0</v>
      </c>
      <c r="G24" s="168">
        <v>0</v>
      </c>
      <c r="H24" s="168">
        <v>1.0049918219859413</v>
      </c>
      <c r="I24" s="168">
        <v>1.0940059250342027</v>
      </c>
      <c r="J24" s="168">
        <v>0</v>
      </c>
      <c r="K24" s="168">
        <v>5.6596438254702708</v>
      </c>
      <c r="L24" s="168">
        <v>3.3957862952821625</v>
      </c>
      <c r="M24" s="168">
        <v>0</v>
      </c>
      <c r="N24" s="168">
        <v>2.0525115677583892</v>
      </c>
      <c r="O24" s="168">
        <v>1.7471585107685139</v>
      </c>
      <c r="P24" s="168">
        <v>0.87357925538425696</v>
      </c>
      <c r="Q24" s="168">
        <v>1.7471585107685139</v>
      </c>
      <c r="R24" s="170">
        <v>0</v>
      </c>
      <c r="S24" s="170">
        <v>0</v>
      </c>
      <c r="T24" s="170">
        <v>0</v>
      </c>
      <c r="U24" s="170">
        <v>0.77271682422717636</v>
      </c>
      <c r="V24" s="170">
        <v>0</v>
      </c>
      <c r="W24" s="170">
        <v>0</v>
      </c>
      <c r="X24" s="170">
        <v>0.9317052437579747</v>
      </c>
      <c r="Y24" s="170">
        <v>0.9317052437579747</v>
      </c>
      <c r="Z24" s="170">
        <v>0</v>
      </c>
      <c r="AA24" s="170">
        <v>0</v>
      </c>
      <c r="AB24" s="170">
        <v>0</v>
      </c>
      <c r="AC24" s="170">
        <v>0</v>
      </c>
      <c r="AD24" s="170">
        <v>0</v>
      </c>
      <c r="AE24" s="118"/>
    </row>
    <row r="25" spans="1:31" x14ac:dyDescent="0.45">
      <c r="A25" s="3" t="s">
        <v>219</v>
      </c>
      <c r="B25" s="3" t="s">
        <v>3</v>
      </c>
      <c r="C25" s="3" t="s">
        <v>640</v>
      </c>
      <c r="D25" s="168">
        <v>177.28678789346353</v>
      </c>
      <c r="E25" s="168">
        <v>0</v>
      </c>
      <c r="F25" s="168">
        <v>1.0669862241344799</v>
      </c>
      <c r="G25" s="168">
        <v>1.0049918219859413</v>
      </c>
      <c r="H25" s="168">
        <v>3.0149754659578241</v>
      </c>
      <c r="I25" s="168">
        <v>13.128071100410432</v>
      </c>
      <c r="J25" s="168">
        <v>22.974124425718255</v>
      </c>
      <c r="K25" s="168">
        <v>22.638575301881083</v>
      </c>
      <c r="L25" s="168">
        <v>24.902432832069191</v>
      </c>
      <c r="M25" s="168">
        <v>31.813929300255033</v>
      </c>
      <c r="N25" s="168">
        <v>18.472604109825504</v>
      </c>
      <c r="O25" s="168">
        <v>16.598005852300883</v>
      </c>
      <c r="P25" s="168">
        <v>4.367896276921285</v>
      </c>
      <c r="Q25" s="168">
        <v>2.6207377661527707</v>
      </c>
      <c r="R25" s="170">
        <v>0</v>
      </c>
      <c r="S25" s="170">
        <v>0.97541651086920655</v>
      </c>
      <c r="T25" s="170">
        <v>0</v>
      </c>
      <c r="U25" s="170">
        <v>0.77271682422717636</v>
      </c>
      <c r="V25" s="170">
        <v>3.5074787285165456</v>
      </c>
      <c r="W25" s="170">
        <v>1.7537393642582728</v>
      </c>
      <c r="X25" s="170">
        <v>0.9317052437579747</v>
      </c>
      <c r="Y25" s="170">
        <v>0.9317052437579747</v>
      </c>
      <c r="Z25" s="170">
        <v>1.9810908400347638</v>
      </c>
      <c r="AA25" s="170">
        <v>2.9716362600521458</v>
      </c>
      <c r="AB25" s="170">
        <v>0</v>
      </c>
      <c r="AC25" s="170">
        <v>0</v>
      </c>
      <c r="AD25" s="170">
        <v>0.85796840037679134</v>
      </c>
      <c r="AE25" s="118"/>
    </row>
    <row r="26" spans="1:31" x14ac:dyDescent="0.45">
      <c r="A26" s="3" t="s">
        <v>219</v>
      </c>
      <c r="B26" s="3" t="s">
        <v>3</v>
      </c>
      <c r="C26" s="3" t="s">
        <v>641</v>
      </c>
      <c r="D26" s="168">
        <v>97.616702827307876</v>
      </c>
      <c r="E26" s="168">
        <v>0</v>
      </c>
      <c r="F26" s="168">
        <v>1.0669862241344799</v>
      </c>
      <c r="G26" s="168">
        <v>0</v>
      </c>
      <c r="H26" s="168">
        <v>0</v>
      </c>
      <c r="I26" s="168">
        <v>3.2820177751026081</v>
      </c>
      <c r="J26" s="168">
        <v>4.3760237001368107</v>
      </c>
      <c r="K26" s="168">
        <v>11.319287650940542</v>
      </c>
      <c r="L26" s="168">
        <v>18.110860241504867</v>
      </c>
      <c r="M26" s="168">
        <v>18.472604109825504</v>
      </c>
      <c r="N26" s="168">
        <v>13.341325190429529</v>
      </c>
      <c r="O26" s="168">
        <v>7.8622132984583128</v>
      </c>
      <c r="P26" s="168">
        <v>3.4943170215370278</v>
      </c>
      <c r="Q26" s="168">
        <v>3.4943170215370278</v>
      </c>
      <c r="R26" s="170">
        <v>0</v>
      </c>
      <c r="S26" s="170">
        <v>0</v>
      </c>
      <c r="T26" s="170">
        <v>0.77271682422717636</v>
      </c>
      <c r="U26" s="170">
        <v>0.77271682422717636</v>
      </c>
      <c r="V26" s="170">
        <v>0</v>
      </c>
      <c r="W26" s="170">
        <v>2.6306090463874092</v>
      </c>
      <c r="X26" s="170">
        <v>2.7951157312739241</v>
      </c>
      <c r="Y26" s="170">
        <v>1.8634104875159494</v>
      </c>
      <c r="Z26" s="170">
        <v>2.9716362600521458</v>
      </c>
      <c r="AA26" s="170">
        <v>0.99054542001738188</v>
      </c>
      <c r="AB26" s="170">
        <v>0</v>
      </c>
      <c r="AC26" s="170">
        <v>0</v>
      </c>
      <c r="AD26" s="170">
        <v>0</v>
      </c>
      <c r="AE26" s="118"/>
    </row>
    <row r="27" spans="1:31" x14ac:dyDescent="0.45">
      <c r="A27" s="3" t="s">
        <v>219</v>
      </c>
      <c r="B27" s="3" t="s">
        <v>3</v>
      </c>
      <c r="C27" s="3" t="s">
        <v>642</v>
      </c>
      <c r="D27" s="168">
        <v>12.6360946138713</v>
      </c>
      <c r="E27" s="168">
        <v>0</v>
      </c>
      <c r="F27" s="168">
        <v>0</v>
      </c>
      <c r="G27" s="168">
        <v>0</v>
      </c>
      <c r="H27" s="168">
        <v>1.0049918219859413</v>
      </c>
      <c r="I27" s="168">
        <v>0</v>
      </c>
      <c r="J27" s="168">
        <v>1.0940059250342027</v>
      </c>
      <c r="K27" s="168">
        <v>1.1319287650940542</v>
      </c>
      <c r="L27" s="168">
        <v>2.2638575301881083</v>
      </c>
      <c r="M27" s="168">
        <v>0</v>
      </c>
      <c r="N27" s="168">
        <v>1.0262557838791946</v>
      </c>
      <c r="O27" s="168">
        <v>2.6207377661527707</v>
      </c>
      <c r="P27" s="168">
        <v>2.6207377661527707</v>
      </c>
      <c r="Q27" s="168">
        <v>0.87357925538425696</v>
      </c>
      <c r="R27" s="170">
        <v>0</v>
      </c>
      <c r="S27" s="170">
        <v>0</v>
      </c>
      <c r="T27" s="170">
        <v>0</v>
      </c>
      <c r="U27" s="170">
        <v>0</v>
      </c>
      <c r="V27" s="170">
        <v>0</v>
      </c>
      <c r="W27" s="170">
        <v>0</v>
      </c>
      <c r="X27" s="170">
        <v>0</v>
      </c>
      <c r="Y27" s="170">
        <v>0</v>
      </c>
      <c r="Z27" s="170">
        <v>0</v>
      </c>
      <c r="AA27" s="170">
        <v>0</v>
      </c>
      <c r="AB27" s="170">
        <v>0</v>
      </c>
      <c r="AC27" s="170">
        <v>0</v>
      </c>
      <c r="AD27" s="170">
        <v>0</v>
      </c>
      <c r="AE27" s="118"/>
    </row>
    <row r="28" spans="1:31" x14ac:dyDescent="0.45">
      <c r="A28" s="2" t="s">
        <v>217</v>
      </c>
      <c r="B28" s="2" t="s">
        <v>4</v>
      </c>
      <c r="C28" s="2" t="s">
        <v>643</v>
      </c>
      <c r="D28" s="167">
        <v>849.2134971609554</v>
      </c>
      <c r="E28" s="167">
        <v>0</v>
      </c>
      <c r="F28" s="167">
        <v>2.1339724482689597</v>
      </c>
      <c r="G28" s="167">
        <v>7.0349427539015892</v>
      </c>
      <c r="H28" s="167">
        <v>5.0249591099297062</v>
      </c>
      <c r="I28" s="167">
        <v>18.598100725581446</v>
      </c>
      <c r="J28" s="167">
        <v>42.666231076333908</v>
      </c>
      <c r="K28" s="167">
        <v>98.477802563182706</v>
      </c>
      <c r="L28" s="167">
        <v>126.77602169053407</v>
      </c>
      <c r="M28" s="167">
        <v>124.17694984938254</v>
      </c>
      <c r="N28" s="167">
        <v>145.72832131084564</v>
      </c>
      <c r="O28" s="167">
        <v>87.35792553842569</v>
      </c>
      <c r="P28" s="167">
        <v>37.563907981523052</v>
      </c>
      <c r="Q28" s="167">
        <v>42.805383513828588</v>
      </c>
      <c r="R28" s="169">
        <v>0</v>
      </c>
      <c r="S28" s="169">
        <v>1.9508330217384131</v>
      </c>
      <c r="T28" s="169">
        <v>0.77271682422717636</v>
      </c>
      <c r="U28" s="169">
        <v>1.5454336484543527</v>
      </c>
      <c r="V28" s="169">
        <v>8.7686968212913641</v>
      </c>
      <c r="W28" s="169">
        <v>14.029914914066183</v>
      </c>
      <c r="X28" s="169">
        <v>14.907283900127595</v>
      </c>
      <c r="Y28" s="169">
        <v>20.497515362675443</v>
      </c>
      <c r="Z28" s="169">
        <v>24.763635500434546</v>
      </c>
      <c r="AA28" s="169">
        <v>9.9054542001738195</v>
      </c>
      <c r="AB28" s="169">
        <v>9.4376524041447052</v>
      </c>
      <c r="AC28" s="169">
        <v>2.573905201130374</v>
      </c>
      <c r="AD28" s="169">
        <v>1.7159368007535827</v>
      </c>
      <c r="AE28" s="118"/>
    </row>
    <row r="29" spans="1:31" x14ac:dyDescent="0.45">
      <c r="A29" s="3" t="s">
        <v>219</v>
      </c>
      <c r="B29" s="3" t="s">
        <v>4</v>
      </c>
      <c r="C29" s="3" t="s">
        <v>644</v>
      </c>
      <c r="D29" s="168">
        <v>209.06657847691972</v>
      </c>
      <c r="E29" s="168">
        <v>0</v>
      </c>
      <c r="F29" s="168">
        <v>0</v>
      </c>
      <c r="G29" s="168">
        <v>0</v>
      </c>
      <c r="H29" s="168">
        <v>0</v>
      </c>
      <c r="I29" s="168">
        <v>2.1880118500684054</v>
      </c>
      <c r="J29" s="168">
        <v>9.8460533253078246</v>
      </c>
      <c r="K29" s="168">
        <v>19.242789006598919</v>
      </c>
      <c r="L29" s="168">
        <v>31.694005422633516</v>
      </c>
      <c r="M29" s="168">
        <v>30.787673516375836</v>
      </c>
      <c r="N29" s="168">
        <v>41.050231355167782</v>
      </c>
      <c r="O29" s="168">
        <v>31.448853193833251</v>
      </c>
      <c r="P29" s="168">
        <v>9.6093718092268272</v>
      </c>
      <c r="Q29" s="168">
        <v>3.4943170215370278</v>
      </c>
      <c r="R29" s="170">
        <v>0</v>
      </c>
      <c r="S29" s="170">
        <v>0</v>
      </c>
      <c r="T29" s="170">
        <v>0</v>
      </c>
      <c r="U29" s="170">
        <v>0</v>
      </c>
      <c r="V29" s="170">
        <v>3.5074787285165456</v>
      </c>
      <c r="W29" s="170">
        <v>1.7537393642582728</v>
      </c>
      <c r="X29" s="170">
        <v>3.7268209750318988</v>
      </c>
      <c r="Y29" s="170">
        <v>6.5219367063058229</v>
      </c>
      <c r="Z29" s="170">
        <v>5.9432725201042915</v>
      </c>
      <c r="AA29" s="170">
        <v>3.9621816800695275</v>
      </c>
      <c r="AB29" s="170">
        <v>4.2898420018839563</v>
      </c>
      <c r="AC29" s="170">
        <v>0</v>
      </c>
      <c r="AD29" s="170">
        <v>0</v>
      </c>
      <c r="AE29" s="118"/>
    </row>
    <row r="30" spans="1:31" x14ac:dyDescent="0.45">
      <c r="A30" s="3" t="s">
        <v>219</v>
      </c>
      <c r="B30" s="3" t="s">
        <v>4</v>
      </c>
      <c r="C30" s="3" t="s">
        <v>645</v>
      </c>
      <c r="D30" s="168">
        <v>220.70403138362735</v>
      </c>
      <c r="E30" s="168">
        <v>0</v>
      </c>
      <c r="F30" s="168">
        <v>0</v>
      </c>
      <c r="G30" s="168">
        <v>2.0099836439718826</v>
      </c>
      <c r="H30" s="168">
        <v>2.0099836439718826</v>
      </c>
      <c r="I30" s="168">
        <v>4.3760237001368107</v>
      </c>
      <c r="J30" s="168">
        <v>13.128071100410432</v>
      </c>
      <c r="K30" s="168">
        <v>31.694005422633516</v>
      </c>
      <c r="L30" s="168">
        <v>37.353649248103785</v>
      </c>
      <c r="M30" s="168">
        <v>28.735161948617449</v>
      </c>
      <c r="N30" s="168">
        <v>31.813929300255033</v>
      </c>
      <c r="O30" s="168">
        <v>18.345164363069397</v>
      </c>
      <c r="P30" s="168">
        <v>9.6093718092268272</v>
      </c>
      <c r="Q30" s="168">
        <v>12.230109575379597</v>
      </c>
      <c r="R30" s="170">
        <v>0</v>
      </c>
      <c r="S30" s="170">
        <v>0.97541651086920655</v>
      </c>
      <c r="T30" s="170">
        <v>0.77271682422717636</v>
      </c>
      <c r="U30" s="170">
        <v>0</v>
      </c>
      <c r="V30" s="170">
        <v>0.87686968212913641</v>
      </c>
      <c r="W30" s="170">
        <v>4.384348410645682</v>
      </c>
      <c r="X30" s="170">
        <v>2.7951157312739241</v>
      </c>
      <c r="Y30" s="170">
        <v>6.5219367063058229</v>
      </c>
      <c r="Z30" s="170">
        <v>6.9338179401216733</v>
      </c>
      <c r="AA30" s="170">
        <v>0.99054542001738188</v>
      </c>
      <c r="AB30" s="170">
        <v>2.573905201130374</v>
      </c>
      <c r="AC30" s="170">
        <v>0.85796840037679134</v>
      </c>
      <c r="AD30" s="170">
        <v>1.7159368007535827</v>
      </c>
      <c r="AE30" s="118"/>
    </row>
    <row r="31" spans="1:31" x14ac:dyDescent="0.45">
      <c r="A31" s="3" t="s">
        <v>219</v>
      </c>
      <c r="B31" s="3" t="s">
        <v>4</v>
      </c>
      <c r="C31" s="3" t="s">
        <v>646</v>
      </c>
      <c r="D31" s="168">
        <v>235.50524534068825</v>
      </c>
      <c r="E31" s="168">
        <v>0</v>
      </c>
      <c r="F31" s="168">
        <v>1.0669862241344799</v>
      </c>
      <c r="G31" s="168">
        <v>4.0199672879437651</v>
      </c>
      <c r="H31" s="168">
        <v>2.0099836439718826</v>
      </c>
      <c r="I31" s="168">
        <v>5.4700296251710139</v>
      </c>
      <c r="J31" s="168">
        <v>8.7520474002736215</v>
      </c>
      <c r="K31" s="168">
        <v>20.374717771692975</v>
      </c>
      <c r="L31" s="168">
        <v>31.694005422633516</v>
      </c>
      <c r="M31" s="168">
        <v>36.945208219651008</v>
      </c>
      <c r="N31" s="168">
        <v>44.128998706805369</v>
      </c>
      <c r="O31" s="168">
        <v>27.080956916911965</v>
      </c>
      <c r="P31" s="168">
        <v>11.35653031999534</v>
      </c>
      <c r="Q31" s="168">
        <v>12.230109575379597</v>
      </c>
      <c r="R31" s="170">
        <v>0</v>
      </c>
      <c r="S31" s="170">
        <v>0</v>
      </c>
      <c r="T31" s="170">
        <v>0</v>
      </c>
      <c r="U31" s="170">
        <v>1.5454336484543527</v>
      </c>
      <c r="V31" s="170">
        <v>0.87686968212913641</v>
      </c>
      <c r="W31" s="170">
        <v>7.0149574570330913</v>
      </c>
      <c r="X31" s="170">
        <v>4.6585262187898735</v>
      </c>
      <c r="Y31" s="170">
        <v>4.6585262187898735</v>
      </c>
      <c r="Z31" s="170">
        <v>5.9432725201042915</v>
      </c>
      <c r="AA31" s="170">
        <v>3.9621816800695275</v>
      </c>
      <c r="AB31" s="170">
        <v>0.85796840037679134</v>
      </c>
      <c r="AC31" s="170">
        <v>0.85796840037679134</v>
      </c>
      <c r="AD31" s="170">
        <v>0</v>
      </c>
      <c r="AE31" s="118"/>
    </row>
    <row r="32" spans="1:31" x14ac:dyDescent="0.45">
      <c r="A32" s="3" t="s">
        <v>219</v>
      </c>
      <c r="B32" s="3" t="s">
        <v>4</v>
      </c>
      <c r="C32" s="3" t="s">
        <v>647</v>
      </c>
      <c r="D32" s="168">
        <v>65.006555631323693</v>
      </c>
      <c r="E32" s="168">
        <v>0</v>
      </c>
      <c r="F32" s="168">
        <v>0</v>
      </c>
      <c r="G32" s="168">
        <v>1.0049918219859413</v>
      </c>
      <c r="H32" s="168">
        <v>0</v>
      </c>
      <c r="I32" s="168">
        <v>2.1880118500684054</v>
      </c>
      <c r="J32" s="168">
        <v>3.2820177751026081</v>
      </c>
      <c r="K32" s="168">
        <v>12.451216416034596</v>
      </c>
      <c r="L32" s="168">
        <v>10.187358885846487</v>
      </c>
      <c r="M32" s="168">
        <v>7.1837904871543623</v>
      </c>
      <c r="N32" s="168">
        <v>7.1837904871543623</v>
      </c>
      <c r="O32" s="168">
        <v>2.6207377661527707</v>
      </c>
      <c r="P32" s="168">
        <v>1.7471585107685139</v>
      </c>
      <c r="Q32" s="168">
        <v>7.8622132984583128</v>
      </c>
      <c r="R32" s="170">
        <v>0</v>
      </c>
      <c r="S32" s="170">
        <v>0</v>
      </c>
      <c r="T32" s="170">
        <v>0</v>
      </c>
      <c r="U32" s="170">
        <v>0</v>
      </c>
      <c r="V32" s="170">
        <v>1.7537393642582728</v>
      </c>
      <c r="W32" s="170">
        <v>0</v>
      </c>
      <c r="X32" s="170">
        <v>0.9317052437579747</v>
      </c>
      <c r="Y32" s="170">
        <v>0.9317052437579747</v>
      </c>
      <c r="Z32" s="170">
        <v>2.9716362600521458</v>
      </c>
      <c r="AA32" s="170">
        <v>0.99054542001738188</v>
      </c>
      <c r="AB32" s="170">
        <v>0.85796840037679134</v>
      </c>
      <c r="AC32" s="170">
        <v>0.85796840037679134</v>
      </c>
      <c r="AD32" s="170">
        <v>0</v>
      </c>
      <c r="AE32" s="118"/>
    </row>
    <row r="33" spans="1:31" x14ac:dyDescent="0.45">
      <c r="A33" s="3" t="s">
        <v>219</v>
      </c>
      <c r="B33" s="3" t="s">
        <v>4</v>
      </c>
      <c r="C33" s="3" t="s">
        <v>648</v>
      </c>
      <c r="D33" s="168">
        <v>84.387590019488911</v>
      </c>
      <c r="E33" s="168">
        <v>0</v>
      </c>
      <c r="F33" s="168">
        <v>1.0669862241344799</v>
      </c>
      <c r="G33" s="168">
        <v>0</v>
      </c>
      <c r="H33" s="168">
        <v>0</v>
      </c>
      <c r="I33" s="168">
        <v>4.3760237001368107</v>
      </c>
      <c r="J33" s="168">
        <v>5.4700296251710139</v>
      </c>
      <c r="K33" s="168">
        <v>9.0554301207524333</v>
      </c>
      <c r="L33" s="168">
        <v>7.9235013556583791</v>
      </c>
      <c r="M33" s="168">
        <v>15.393836758187918</v>
      </c>
      <c r="N33" s="168">
        <v>13.341325190429529</v>
      </c>
      <c r="O33" s="168">
        <v>7.8622132984583128</v>
      </c>
      <c r="P33" s="168">
        <v>3.4943170215370278</v>
      </c>
      <c r="Q33" s="168">
        <v>5.2414755323055413</v>
      </c>
      <c r="R33" s="170">
        <v>0</v>
      </c>
      <c r="S33" s="170">
        <v>0.97541651086920655</v>
      </c>
      <c r="T33" s="170">
        <v>0</v>
      </c>
      <c r="U33" s="170">
        <v>0</v>
      </c>
      <c r="V33" s="170">
        <v>1.7537393642582728</v>
      </c>
      <c r="W33" s="170">
        <v>0.87686968212913641</v>
      </c>
      <c r="X33" s="170">
        <v>1.8634104875159494</v>
      </c>
      <c r="Y33" s="170">
        <v>1.8634104875159494</v>
      </c>
      <c r="Z33" s="170">
        <v>2.9716362600521458</v>
      </c>
      <c r="AA33" s="170">
        <v>0</v>
      </c>
      <c r="AB33" s="170">
        <v>0.85796840037679134</v>
      </c>
      <c r="AC33" s="170">
        <v>0</v>
      </c>
      <c r="AD33" s="170">
        <v>0</v>
      </c>
      <c r="AE33" s="118"/>
    </row>
    <row r="34" spans="1:31" x14ac:dyDescent="0.45">
      <c r="A34" s="3" t="s">
        <v>219</v>
      </c>
      <c r="B34" s="3" t="s">
        <v>4</v>
      </c>
      <c r="C34" s="3" t="s">
        <v>649</v>
      </c>
      <c r="D34" s="168">
        <v>34.543496308907528</v>
      </c>
      <c r="E34" s="168">
        <v>0</v>
      </c>
      <c r="F34" s="168">
        <v>0</v>
      </c>
      <c r="G34" s="168">
        <v>0</v>
      </c>
      <c r="H34" s="168">
        <v>1.0049918219859413</v>
      </c>
      <c r="I34" s="168">
        <v>0</v>
      </c>
      <c r="J34" s="168">
        <v>2.1880118500684054</v>
      </c>
      <c r="K34" s="168">
        <v>5.6596438254702708</v>
      </c>
      <c r="L34" s="168">
        <v>7.9235013556583791</v>
      </c>
      <c r="M34" s="168">
        <v>5.1312789193959727</v>
      </c>
      <c r="N34" s="168">
        <v>8.2100462710335567</v>
      </c>
      <c r="O34" s="168">
        <v>0</v>
      </c>
      <c r="P34" s="168">
        <v>1.7471585107685139</v>
      </c>
      <c r="Q34" s="168">
        <v>1.7471585107685139</v>
      </c>
      <c r="R34" s="170">
        <v>0</v>
      </c>
      <c r="S34" s="170">
        <v>0</v>
      </c>
      <c r="T34" s="170">
        <v>0</v>
      </c>
      <c r="U34" s="170">
        <v>0</v>
      </c>
      <c r="V34" s="170">
        <v>0</v>
      </c>
      <c r="W34" s="170">
        <v>0</v>
      </c>
      <c r="X34" s="170">
        <v>0.9317052437579747</v>
      </c>
      <c r="Y34" s="170">
        <v>0</v>
      </c>
      <c r="Z34" s="170">
        <v>0</v>
      </c>
      <c r="AA34" s="170">
        <v>0</v>
      </c>
      <c r="AB34" s="170">
        <v>0</v>
      </c>
      <c r="AC34" s="170">
        <v>0</v>
      </c>
      <c r="AD34" s="170">
        <v>0</v>
      </c>
      <c r="AE34" s="118"/>
    </row>
    <row r="35" spans="1:31" x14ac:dyDescent="0.45">
      <c r="A35" s="2" t="s">
        <v>217</v>
      </c>
      <c r="B35" s="2" t="s">
        <v>5</v>
      </c>
      <c r="C35" s="2" t="s">
        <v>650</v>
      </c>
      <c r="D35" s="167">
        <v>807.50768411937861</v>
      </c>
      <c r="E35" s="167">
        <v>0</v>
      </c>
      <c r="F35" s="167">
        <v>0</v>
      </c>
      <c r="G35" s="167">
        <v>0</v>
      </c>
      <c r="H35" s="167">
        <v>13.064893685817237</v>
      </c>
      <c r="I35" s="167">
        <v>29.538159975923474</v>
      </c>
      <c r="J35" s="167">
        <v>52.512284401641729</v>
      </c>
      <c r="K35" s="167">
        <v>97.345873798088661</v>
      </c>
      <c r="L35" s="167">
        <v>106.40130391884109</v>
      </c>
      <c r="M35" s="167">
        <v>129.30822876877852</v>
      </c>
      <c r="N35" s="167">
        <v>119.04567092998657</v>
      </c>
      <c r="O35" s="167">
        <v>90.852242559962718</v>
      </c>
      <c r="P35" s="167">
        <v>35.816749470754537</v>
      </c>
      <c r="Q35" s="167">
        <v>42.805383513828588</v>
      </c>
      <c r="R35" s="169">
        <v>0</v>
      </c>
      <c r="S35" s="169">
        <v>0</v>
      </c>
      <c r="T35" s="169">
        <v>0.77271682422717636</v>
      </c>
      <c r="U35" s="169">
        <v>1.5454336484543527</v>
      </c>
      <c r="V35" s="169">
        <v>8.7686968212913641</v>
      </c>
      <c r="W35" s="169">
        <v>10.522436185549637</v>
      </c>
      <c r="X35" s="169">
        <v>13.043873412611646</v>
      </c>
      <c r="Y35" s="169">
        <v>13.97557865636962</v>
      </c>
      <c r="Z35" s="169">
        <v>13.867635880243347</v>
      </c>
      <c r="AA35" s="169">
        <v>12.877090460225965</v>
      </c>
      <c r="AB35" s="169">
        <v>8.5796840037679125</v>
      </c>
      <c r="AC35" s="169">
        <v>3.4318736015071654</v>
      </c>
      <c r="AD35" s="169">
        <v>3.4318736015071654</v>
      </c>
      <c r="AE35" s="118"/>
    </row>
    <row r="36" spans="1:31" x14ac:dyDescent="0.45">
      <c r="A36" s="3" t="s">
        <v>219</v>
      </c>
      <c r="B36" s="3" t="s">
        <v>5</v>
      </c>
      <c r="C36" s="3" t="s">
        <v>651</v>
      </c>
      <c r="D36" s="168">
        <v>359.10792626089557</v>
      </c>
      <c r="E36" s="168">
        <v>0</v>
      </c>
      <c r="F36" s="168">
        <v>0</v>
      </c>
      <c r="G36" s="168">
        <v>0</v>
      </c>
      <c r="H36" s="168">
        <v>4.0199672879437651</v>
      </c>
      <c r="I36" s="168">
        <v>21.880118500684056</v>
      </c>
      <c r="J36" s="168">
        <v>18.598100725581446</v>
      </c>
      <c r="K36" s="168">
        <v>33.957862952821628</v>
      </c>
      <c r="L36" s="168">
        <v>41.881364308480002</v>
      </c>
      <c r="M36" s="168">
        <v>58.496579681114092</v>
      </c>
      <c r="N36" s="168">
        <v>51.31278919395973</v>
      </c>
      <c r="O36" s="168">
        <v>44.552542024597102</v>
      </c>
      <c r="P36" s="168">
        <v>20.092322873837912</v>
      </c>
      <c r="Q36" s="168">
        <v>20.092322873837912</v>
      </c>
      <c r="R36" s="170">
        <v>0</v>
      </c>
      <c r="S36" s="170">
        <v>0</v>
      </c>
      <c r="T36" s="170">
        <v>0</v>
      </c>
      <c r="U36" s="170">
        <v>0</v>
      </c>
      <c r="V36" s="170">
        <v>4.384348410645682</v>
      </c>
      <c r="W36" s="170">
        <v>6.1380877749039549</v>
      </c>
      <c r="X36" s="170">
        <v>4.6585262187898735</v>
      </c>
      <c r="Y36" s="170">
        <v>7.4536419500637976</v>
      </c>
      <c r="Z36" s="170">
        <v>6.9338179401216733</v>
      </c>
      <c r="AA36" s="170">
        <v>6.9338179401216733</v>
      </c>
      <c r="AB36" s="170">
        <v>4.2898420018839563</v>
      </c>
      <c r="AC36" s="170">
        <v>2.573905201130374</v>
      </c>
      <c r="AD36" s="170">
        <v>0.85796840037679134</v>
      </c>
      <c r="AE36" s="118"/>
    </row>
    <row r="37" spans="1:31" x14ac:dyDescent="0.45">
      <c r="A37" s="3" t="s">
        <v>219</v>
      </c>
      <c r="B37" s="3" t="s">
        <v>5</v>
      </c>
      <c r="C37" s="3" t="s">
        <v>652</v>
      </c>
      <c r="D37" s="168">
        <v>146.79110378359252</v>
      </c>
      <c r="E37" s="168">
        <v>0</v>
      </c>
      <c r="F37" s="168">
        <v>0</v>
      </c>
      <c r="G37" s="168">
        <v>0</v>
      </c>
      <c r="H37" s="168">
        <v>2.0099836439718826</v>
      </c>
      <c r="I37" s="168">
        <v>1.0940059250342027</v>
      </c>
      <c r="J37" s="168">
        <v>14.222077025444635</v>
      </c>
      <c r="K37" s="168">
        <v>24.902432832069191</v>
      </c>
      <c r="L37" s="168">
        <v>21.506646536787031</v>
      </c>
      <c r="M37" s="168">
        <v>21.551371461463088</v>
      </c>
      <c r="N37" s="168">
        <v>21.551371461463088</v>
      </c>
      <c r="O37" s="168">
        <v>12.230109575379597</v>
      </c>
      <c r="P37" s="168">
        <v>8.73579255384257</v>
      </c>
      <c r="Q37" s="168">
        <v>2.6207377661527707</v>
      </c>
      <c r="R37" s="170">
        <v>0</v>
      </c>
      <c r="S37" s="170">
        <v>0</v>
      </c>
      <c r="T37" s="170">
        <v>0.77271682422717636</v>
      </c>
      <c r="U37" s="170">
        <v>0</v>
      </c>
      <c r="V37" s="170">
        <v>1.7537393642582728</v>
      </c>
      <c r="W37" s="170">
        <v>2.6306090463874092</v>
      </c>
      <c r="X37" s="170">
        <v>1.8634104875159494</v>
      </c>
      <c r="Y37" s="170">
        <v>4.6585262187898735</v>
      </c>
      <c r="Z37" s="170">
        <v>0.99054542001738188</v>
      </c>
      <c r="AA37" s="170">
        <v>1.9810908400347638</v>
      </c>
      <c r="AB37" s="170">
        <v>0.85796840037679134</v>
      </c>
      <c r="AC37" s="170">
        <v>0.85796840037679134</v>
      </c>
      <c r="AD37" s="170">
        <v>0</v>
      </c>
      <c r="AE37" s="118"/>
    </row>
    <row r="38" spans="1:31" x14ac:dyDescent="0.45">
      <c r="A38" s="3" t="s">
        <v>219</v>
      </c>
      <c r="B38" s="3" t="s">
        <v>5</v>
      </c>
      <c r="C38" s="3" t="s">
        <v>653</v>
      </c>
      <c r="D38" s="168">
        <v>84.413138620500789</v>
      </c>
      <c r="E38" s="168">
        <v>0</v>
      </c>
      <c r="F38" s="168">
        <v>0</v>
      </c>
      <c r="G38" s="168">
        <v>0</v>
      </c>
      <c r="H38" s="168">
        <v>4.0199672879437651</v>
      </c>
      <c r="I38" s="168">
        <v>1.0940059250342027</v>
      </c>
      <c r="J38" s="168">
        <v>6.5640355502052161</v>
      </c>
      <c r="K38" s="168">
        <v>11.319287650940542</v>
      </c>
      <c r="L38" s="168">
        <v>9.0554301207524333</v>
      </c>
      <c r="M38" s="168">
        <v>12.315069406550336</v>
      </c>
      <c r="N38" s="168">
        <v>12.315069406550336</v>
      </c>
      <c r="O38" s="168">
        <v>7.8622132984583128</v>
      </c>
      <c r="P38" s="168">
        <v>3.4943170215370278</v>
      </c>
      <c r="Q38" s="168">
        <v>5.2414755323055413</v>
      </c>
      <c r="R38" s="170">
        <v>0</v>
      </c>
      <c r="S38" s="170">
        <v>0</v>
      </c>
      <c r="T38" s="170">
        <v>0</v>
      </c>
      <c r="U38" s="170">
        <v>0.77271682422717636</v>
      </c>
      <c r="V38" s="170">
        <v>0</v>
      </c>
      <c r="W38" s="170">
        <v>1.7537393642582728</v>
      </c>
      <c r="X38" s="170">
        <v>2.7951157312739241</v>
      </c>
      <c r="Y38" s="170">
        <v>0</v>
      </c>
      <c r="Z38" s="170">
        <v>1.9810908400347638</v>
      </c>
      <c r="AA38" s="170">
        <v>2.9716362600521458</v>
      </c>
      <c r="AB38" s="170">
        <v>0.85796840037679134</v>
      </c>
      <c r="AC38" s="170">
        <v>0</v>
      </c>
      <c r="AD38" s="170">
        <v>0</v>
      </c>
      <c r="AE38" s="118"/>
    </row>
    <row r="39" spans="1:31" x14ac:dyDescent="0.45">
      <c r="A39" s="3" t="s">
        <v>219</v>
      </c>
      <c r="B39" s="3" t="s">
        <v>5</v>
      </c>
      <c r="C39" s="3" t="s">
        <v>654</v>
      </c>
      <c r="D39" s="168">
        <v>77.705013619175332</v>
      </c>
      <c r="E39" s="168">
        <v>0</v>
      </c>
      <c r="F39" s="168">
        <v>0</v>
      </c>
      <c r="G39" s="168">
        <v>0</v>
      </c>
      <c r="H39" s="168">
        <v>1.0049918219859413</v>
      </c>
      <c r="I39" s="168">
        <v>4.3760237001368107</v>
      </c>
      <c r="J39" s="168">
        <v>4.3760237001368107</v>
      </c>
      <c r="K39" s="168">
        <v>10.187358885846487</v>
      </c>
      <c r="L39" s="168">
        <v>9.0554301207524333</v>
      </c>
      <c r="M39" s="168">
        <v>11.288813622671141</v>
      </c>
      <c r="N39" s="168">
        <v>13.341325190429529</v>
      </c>
      <c r="O39" s="168">
        <v>8.73579255384257</v>
      </c>
      <c r="P39" s="168">
        <v>1.7471585107685139</v>
      </c>
      <c r="Q39" s="168">
        <v>3.4943170215370278</v>
      </c>
      <c r="R39" s="170">
        <v>0</v>
      </c>
      <c r="S39" s="170">
        <v>0</v>
      </c>
      <c r="T39" s="170">
        <v>0</v>
      </c>
      <c r="U39" s="170">
        <v>0.77271682422717636</v>
      </c>
      <c r="V39" s="170">
        <v>1.7537393642582728</v>
      </c>
      <c r="W39" s="170">
        <v>0</v>
      </c>
      <c r="X39" s="170">
        <v>3.7268209750318988</v>
      </c>
      <c r="Y39" s="170">
        <v>1.8634104875159494</v>
      </c>
      <c r="Z39" s="170">
        <v>0.99054542001738188</v>
      </c>
      <c r="AA39" s="170">
        <v>0.99054542001738188</v>
      </c>
      <c r="AB39" s="170">
        <v>0</v>
      </c>
      <c r="AC39" s="170">
        <v>0</v>
      </c>
      <c r="AD39" s="170">
        <v>0</v>
      </c>
      <c r="AE39" s="118"/>
    </row>
    <row r="40" spans="1:31" x14ac:dyDescent="0.45">
      <c r="A40" s="3" t="s">
        <v>219</v>
      </c>
      <c r="B40" s="3" t="s">
        <v>5</v>
      </c>
      <c r="C40" s="3" t="s">
        <v>655</v>
      </c>
      <c r="D40" s="168">
        <v>31.816345819132266</v>
      </c>
      <c r="E40" s="168">
        <v>0</v>
      </c>
      <c r="F40" s="168">
        <v>0</v>
      </c>
      <c r="G40" s="168">
        <v>0</v>
      </c>
      <c r="H40" s="168">
        <v>0</v>
      </c>
      <c r="I40" s="168">
        <v>0</v>
      </c>
      <c r="J40" s="168">
        <v>2.1880118500684054</v>
      </c>
      <c r="K40" s="168">
        <v>3.3957862952821625</v>
      </c>
      <c r="L40" s="168">
        <v>4.5277150603762166</v>
      </c>
      <c r="M40" s="168">
        <v>6.1575347032751679</v>
      </c>
      <c r="N40" s="168">
        <v>4.1050231355167783</v>
      </c>
      <c r="O40" s="168">
        <v>4.367896276921285</v>
      </c>
      <c r="P40" s="168">
        <v>0.87357925538425696</v>
      </c>
      <c r="Q40" s="168">
        <v>3.4943170215370278</v>
      </c>
      <c r="R40" s="170">
        <v>0</v>
      </c>
      <c r="S40" s="170">
        <v>0</v>
      </c>
      <c r="T40" s="170">
        <v>0</v>
      </c>
      <c r="U40" s="170">
        <v>0</v>
      </c>
      <c r="V40" s="170">
        <v>0</v>
      </c>
      <c r="W40" s="170">
        <v>0</v>
      </c>
      <c r="X40" s="170">
        <v>0</v>
      </c>
      <c r="Y40" s="170">
        <v>0</v>
      </c>
      <c r="Z40" s="170">
        <v>0.99054542001738188</v>
      </c>
      <c r="AA40" s="170">
        <v>0</v>
      </c>
      <c r="AB40" s="170">
        <v>0.85796840037679134</v>
      </c>
      <c r="AC40" s="170">
        <v>0</v>
      </c>
      <c r="AD40" s="170">
        <v>0.85796840037679134</v>
      </c>
      <c r="AE40" s="118"/>
    </row>
    <row r="41" spans="1:31" x14ac:dyDescent="0.45">
      <c r="A41" s="3" t="s">
        <v>219</v>
      </c>
      <c r="B41" s="3" t="s">
        <v>5</v>
      </c>
      <c r="C41" s="3" t="s">
        <v>656</v>
      </c>
      <c r="D41" s="168">
        <v>20.464569086712501</v>
      </c>
      <c r="E41" s="168">
        <v>0</v>
      </c>
      <c r="F41" s="168">
        <v>0</v>
      </c>
      <c r="G41" s="168">
        <v>0</v>
      </c>
      <c r="H41" s="168">
        <v>1.0049918219859413</v>
      </c>
      <c r="I41" s="168">
        <v>0</v>
      </c>
      <c r="J41" s="168">
        <v>0</v>
      </c>
      <c r="K41" s="168">
        <v>3.3957862952821625</v>
      </c>
      <c r="L41" s="168">
        <v>4.5277150603762166</v>
      </c>
      <c r="M41" s="168">
        <v>4.1050231355167783</v>
      </c>
      <c r="N41" s="168">
        <v>3.078767351637584</v>
      </c>
      <c r="O41" s="168">
        <v>1.7471585107685139</v>
      </c>
      <c r="P41" s="168">
        <v>0.87357925538425696</v>
      </c>
      <c r="Q41" s="168">
        <v>0.87357925538425696</v>
      </c>
      <c r="R41" s="170">
        <v>0</v>
      </c>
      <c r="S41" s="170">
        <v>0</v>
      </c>
      <c r="T41" s="170">
        <v>0</v>
      </c>
      <c r="U41" s="170">
        <v>0</v>
      </c>
      <c r="V41" s="170">
        <v>0</v>
      </c>
      <c r="W41" s="170">
        <v>0</v>
      </c>
      <c r="X41" s="170">
        <v>0</v>
      </c>
      <c r="Y41" s="170">
        <v>0</v>
      </c>
      <c r="Z41" s="170">
        <v>0</v>
      </c>
      <c r="AA41" s="170">
        <v>0</v>
      </c>
      <c r="AB41" s="170">
        <v>0.85796840037679134</v>
      </c>
      <c r="AC41" s="170">
        <v>0</v>
      </c>
      <c r="AD41" s="170">
        <v>0</v>
      </c>
      <c r="AE41" s="118"/>
    </row>
    <row r="42" spans="1:31" x14ac:dyDescent="0.45">
      <c r="A42" s="3" t="s">
        <v>219</v>
      </c>
      <c r="B42" s="3" t="s">
        <v>5</v>
      </c>
      <c r="C42" s="3" t="s">
        <v>657</v>
      </c>
      <c r="D42" s="168">
        <v>38.529149466907462</v>
      </c>
      <c r="E42" s="168">
        <v>0</v>
      </c>
      <c r="F42" s="168">
        <v>0</v>
      </c>
      <c r="G42" s="168">
        <v>0</v>
      </c>
      <c r="H42" s="168">
        <v>0</v>
      </c>
      <c r="I42" s="168">
        <v>0</v>
      </c>
      <c r="J42" s="168">
        <v>2.1880118500684054</v>
      </c>
      <c r="K42" s="168">
        <v>5.6596438254702708</v>
      </c>
      <c r="L42" s="168">
        <v>6.7915725905643249</v>
      </c>
      <c r="M42" s="168">
        <v>6.1575347032751679</v>
      </c>
      <c r="N42" s="168">
        <v>6.1575347032751679</v>
      </c>
      <c r="O42" s="168">
        <v>6.1150547876897985</v>
      </c>
      <c r="P42" s="168">
        <v>0</v>
      </c>
      <c r="Q42" s="168">
        <v>2.6207377661527707</v>
      </c>
      <c r="R42" s="170">
        <v>0</v>
      </c>
      <c r="S42" s="170">
        <v>0</v>
      </c>
      <c r="T42" s="170">
        <v>0</v>
      </c>
      <c r="U42" s="170">
        <v>0</v>
      </c>
      <c r="V42" s="170">
        <v>0</v>
      </c>
      <c r="W42" s="170">
        <v>0</v>
      </c>
      <c r="X42" s="170">
        <v>0</v>
      </c>
      <c r="Y42" s="170">
        <v>0</v>
      </c>
      <c r="Z42" s="170">
        <v>1.9810908400347638</v>
      </c>
      <c r="AA42" s="170">
        <v>0</v>
      </c>
      <c r="AB42" s="170">
        <v>0</v>
      </c>
      <c r="AC42" s="170">
        <v>0</v>
      </c>
      <c r="AD42" s="170">
        <v>0.85796840037679134</v>
      </c>
      <c r="AE42" s="118"/>
    </row>
    <row r="43" spans="1:31" x14ac:dyDescent="0.45">
      <c r="A43" s="3" t="s">
        <v>219</v>
      </c>
      <c r="B43" s="3" t="s">
        <v>5</v>
      </c>
      <c r="C43" s="3" t="s">
        <v>658</v>
      </c>
      <c r="D43" s="168">
        <v>21.868969068449612</v>
      </c>
      <c r="E43" s="168">
        <v>0</v>
      </c>
      <c r="F43" s="168">
        <v>0</v>
      </c>
      <c r="G43" s="168">
        <v>0</v>
      </c>
      <c r="H43" s="168">
        <v>0</v>
      </c>
      <c r="I43" s="168">
        <v>0</v>
      </c>
      <c r="J43" s="168">
        <v>0</v>
      </c>
      <c r="K43" s="168">
        <v>1.1319287650940542</v>
      </c>
      <c r="L43" s="168">
        <v>4.5277150603762166</v>
      </c>
      <c r="M43" s="168">
        <v>6.1575347032751679</v>
      </c>
      <c r="N43" s="168">
        <v>3.078767351637584</v>
      </c>
      <c r="O43" s="168">
        <v>2.6207377661527707</v>
      </c>
      <c r="P43" s="168">
        <v>0</v>
      </c>
      <c r="Q43" s="168">
        <v>3.4943170215370278</v>
      </c>
      <c r="R43" s="170">
        <v>0</v>
      </c>
      <c r="S43" s="170">
        <v>0</v>
      </c>
      <c r="T43" s="170">
        <v>0</v>
      </c>
      <c r="U43" s="170">
        <v>0</v>
      </c>
      <c r="V43" s="170">
        <v>0</v>
      </c>
      <c r="W43" s="170">
        <v>0</v>
      </c>
      <c r="X43" s="170">
        <v>0</v>
      </c>
      <c r="Y43" s="170">
        <v>0</v>
      </c>
      <c r="Z43" s="170">
        <v>0</v>
      </c>
      <c r="AA43" s="170">
        <v>0</v>
      </c>
      <c r="AB43" s="170">
        <v>0</v>
      </c>
      <c r="AC43" s="170">
        <v>0</v>
      </c>
      <c r="AD43" s="170">
        <v>0.85796840037679134</v>
      </c>
      <c r="AE43" s="118"/>
    </row>
    <row r="44" spans="1:31" x14ac:dyDescent="0.45">
      <c r="A44" s="3" t="s">
        <v>219</v>
      </c>
      <c r="B44" s="3" t="s">
        <v>5</v>
      </c>
      <c r="C44" s="3" t="s">
        <v>659</v>
      </c>
      <c r="D44" s="168">
        <v>26.81146839401265</v>
      </c>
      <c r="E44" s="168">
        <v>0</v>
      </c>
      <c r="F44" s="168">
        <v>0</v>
      </c>
      <c r="G44" s="168">
        <v>0</v>
      </c>
      <c r="H44" s="168">
        <v>1.0049918219859413</v>
      </c>
      <c r="I44" s="168">
        <v>1.0940059250342027</v>
      </c>
      <c r="J44" s="168">
        <v>4.3760237001368107</v>
      </c>
      <c r="K44" s="168">
        <v>3.3957862952821625</v>
      </c>
      <c r="L44" s="168">
        <v>4.5277150603762166</v>
      </c>
      <c r="M44" s="168">
        <v>3.078767351637584</v>
      </c>
      <c r="N44" s="168">
        <v>4.1050231355167783</v>
      </c>
      <c r="O44" s="168">
        <v>2.6207377661527707</v>
      </c>
      <c r="P44" s="168">
        <v>0</v>
      </c>
      <c r="Q44" s="168">
        <v>0.87357925538425696</v>
      </c>
      <c r="R44" s="170">
        <v>0</v>
      </c>
      <c r="S44" s="170">
        <v>0</v>
      </c>
      <c r="T44" s="170">
        <v>0</v>
      </c>
      <c r="U44" s="170">
        <v>0</v>
      </c>
      <c r="V44" s="170">
        <v>0.87686968212913641</v>
      </c>
      <c r="W44" s="170">
        <v>0</v>
      </c>
      <c r="X44" s="170">
        <v>0</v>
      </c>
      <c r="Y44" s="170">
        <v>0</v>
      </c>
      <c r="Z44" s="170">
        <v>0</v>
      </c>
      <c r="AA44" s="170">
        <v>0</v>
      </c>
      <c r="AB44" s="170">
        <v>0.85796840037679134</v>
      </c>
      <c r="AC44" s="170">
        <v>0</v>
      </c>
      <c r="AD44" s="170">
        <v>0</v>
      </c>
      <c r="AE44" s="118"/>
    </row>
    <row r="45" spans="1:31" x14ac:dyDescent="0.45">
      <c r="A45" s="2" t="s">
        <v>217</v>
      </c>
      <c r="B45" s="2" t="s">
        <v>6</v>
      </c>
      <c r="C45" s="2" t="s">
        <v>660</v>
      </c>
      <c r="D45" s="167">
        <v>1812.2419832877122</v>
      </c>
      <c r="E45" s="167">
        <v>0</v>
      </c>
      <c r="F45" s="167">
        <v>3.2009586724034396</v>
      </c>
      <c r="G45" s="167">
        <v>8.0399345758875302</v>
      </c>
      <c r="H45" s="167">
        <v>54.269558387240828</v>
      </c>
      <c r="I45" s="167">
        <v>74.392402902325784</v>
      </c>
      <c r="J45" s="167">
        <v>122.52866360383069</v>
      </c>
      <c r="K45" s="167">
        <v>186.76824624051895</v>
      </c>
      <c r="L45" s="167">
        <v>255.81590091125625</v>
      </c>
      <c r="M45" s="167">
        <v>242.19636499548992</v>
      </c>
      <c r="N45" s="167">
        <v>215.51371461463086</v>
      </c>
      <c r="O45" s="167">
        <v>204.41754575991612</v>
      </c>
      <c r="P45" s="167">
        <v>88.231504793809947</v>
      </c>
      <c r="Q45" s="167">
        <v>81.242870750735904</v>
      </c>
      <c r="R45" s="169">
        <v>0</v>
      </c>
      <c r="S45" s="169">
        <v>1.9508330217384131</v>
      </c>
      <c r="T45" s="169">
        <v>6.1817345938174109</v>
      </c>
      <c r="U45" s="169">
        <v>20.86335425413376</v>
      </c>
      <c r="V45" s="169">
        <v>21.92174205322841</v>
      </c>
      <c r="W45" s="169">
        <v>41.212875060069408</v>
      </c>
      <c r="X45" s="169">
        <v>42.858441212866836</v>
      </c>
      <c r="Y45" s="169">
        <v>51.243788406688608</v>
      </c>
      <c r="Z45" s="169">
        <v>34.669089700608367</v>
      </c>
      <c r="AA45" s="169">
        <v>17.829817560312875</v>
      </c>
      <c r="AB45" s="169">
        <v>18.87530480828941</v>
      </c>
      <c r="AC45" s="169">
        <v>11.153589204898287</v>
      </c>
      <c r="AD45" s="169">
        <v>6.8637472030143307</v>
      </c>
      <c r="AE45" s="118"/>
    </row>
    <row r="46" spans="1:31" x14ac:dyDescent="0.45">
      <c r="A46" s="3" t="s">
        <v>219</v>
      </c>
      <c r="B46" s="3" t="s">
        <v>6</v>
      </c>
      <c r="C46" s="3" t="s">
        <v>661</v>
      </c>
      <c r="D46" s="168">
        <v>90.116357539369957</v>
      </c>
      <c r="E46" s="168">
        <v>0</v>
      </c>
      <c r="F46" s="168">
        <v>0</v>
      </c>
      <c r="G46" s="168">
        <v>1.0049918219859413</v>
      </c>
      <c r="H46" s="168">
        <v>5.0249591099297062</v>
      </c>
      <c r="I46" s="168">
        <v>4.3760237001368107</v>
      </c>
      <c r="J46" s="168">
        <v>5.4700296251710139</v>
      </c>
      <c r="K46" s="168">
        <v>10.187358885846487</v>
      </c>
      <c r="L46" s="168">
        <v>11.319287650940542</v>
      </c>
      <c r="M46" s="168">
        <v>13.341325190429529</v>
      </c>
      <c r="N46" s="168">
        <v>10.262557838791945</v>
      </c>
      <c r="O46" s="168">
        <v>12.230109575379597</v>
      </c>
      <c r="P46" s="168">
        <v>5.2414755323055413</v>
      </c>
      <c r="Q46" s="168">
        <v>2.6207377661527707</v>
      </c>
      <c r="R46" s="170">
        <v>0</v>
      </c>
      <c r="S46" s="170">
        <v>0</v>
      </c>
      <c r="T46" s="170">
        <v>0</v>
      </c>
      <c r="U46" s="170">
        <v>0.77271682422717636</v>
      </c>
      <c r="V46" s="170">
        <v>0</v>
      </c>
      <c r="W46" s="170">
        <v>2.6306090463874092</v>
      </c>
      <c r="X46" s="170">
        <v>0.9317052437579747</v>
      </c>
      <c r="Y46" s="170">
        <v>1.8634104875159494</v>
      </c>
      <c r="Z46" s="170">
        <v>0.99054542001738188</v>
      </c>
      <c r="AA46" s="170">
        <v>0.99054542001738188</v>
      </c>
      <c r="AB46" s="170">
        <v>0.85796840037679134</v>
      </c>
      <c r="AC46" s="170">
        <v>0</v>
      </c>
      <c r="AD46" s="170">
        <v>0</v>
      </c>
      <c r="AE46" s="118"/>
    </row>
    <row r="47" spans="1:31" x14ac:dyDescent="0.45">
      <c r="A47" s="3" t="s">
        <v>219</v>
      </c>
      <c r="B47" s="3" t="s">
        <v>6</v>
      </c>
      <c r="C47" s="3" t="s">
        <v>662</v>
      </c>
      <c r="D47" s="168">
        <v>1375.3456325573541</v>
      </c>
      <c r="E47" s="168">
        <v>0</v>
      </c>
      <c r="F47" s="168">
        <v>2.1339724482689597</v>
      </c>
      <c r="G47" s="168">
        <v>6.0299509319156481</v>
      </c>
      <c r="H47" s="168">
        <v>44.219640167381414</v>
      </c>
      <c r="I47" s="168">
        <v>50.324272551573323</v>
      </c>
      <c r="J47" s="168">
        <v>97.366527328044043</v>
      </c>
      <c r="K47" s="168">
        <v>143.75495316694489</v>
      </c>
      <c r="L47" s="168">
        <v>189.03210377070704</v>
      </c>
      <c r="M47" s="168">
        <v>176.51599482722148</v>
      </c>
      <c r="N47" s="168">
        <v>160.09590228515435</v>
      </c>
      <c r="O47" s="168">
        <v>143.26699788301815</v>
      </c>
      <c r="P47" s="168">
        <v>68.139181919972046</v>
      </c>
      <c r="Q47" s="168">
        <v>63.77128564305076</v>
      </c>
      <c r="R47" s="170">
        <v>0</v>
      </c>
      <c r="S47" s="170">
        <v>0.97541651086920655</v>
      </c>
      <c r="T47" s="170">
        <v>5.4090177695902346</v>
      </c>
      <c r="U47" s="170">
        <v>19.317920605679408</v>
      </c>
      <c r="V47" s="170">
        <v>19.291133006841001</v>
      </c>
      <c r="W47" s="170">
        <v>33.321047920907183</v>
      </c>
      <c r="X47" s="170">
        <v>33.541388775287089</v>
      </c>
      <c r="Y47" s="170">
        <v>41.926735969108861</v>
      </c>
      <c r="Z47" s="170">
        <v>26.74472634046931</v>
      </c>
      <c r="AA47" s="170">
        <v>15.84872672027811</v>
      </c>
      <c r="AB47" s="170">
        <v>18.017336407912619</v>
      </c>
      <c r="AC47" s="170">
        <v>11.153589204898287</v>
      </c>
      <c r="AD47" s="170">
        <v>5.147810402260748</v>
      </c>
      <c r="AE47" s="118"/>
    </row>
    <row r="48" spans="1:31" x14ac:dyDescent="0.45">
      <c r="A48" s="3" t="s">
        <v>219</v>
      </c>
      <c r="B48" s="3" t="s">
        <v>6</v>
      </c>
      <c r="C48" s="3" t="s">
        <v>663</v>
      </c>
      <c r="D48" s="168">
        <v>153.46393153319841</v>
      </c>
      <c r="E48" s="168">
        <v>0</v>
      </c>
      <c r="F48" s="168">
        <v>0</v>
      </c>
      <c r="G48" s="168">
        <v>0</v>
      </c>
      <c r="H48" s="168">
        <v>2.0099836439718826</v>
      </c>
      <c r="I48" s="168">
        <v>13.128071100410432</v>
      </c>
      <c r="J48" s="168">
        <v>7.6580414752394184</v>
      </c>
      <c r="K48" s="168">
        <v>16.978931476410814</v>
      </c>
      <c r="L48" s="168">
        <v>19.242789006598919</v>
      </c>
      <c r="M48" s="168">
        <v>20.525115677583891</v>
      </c>
      <c r="N48" s="168">
        <v>24.630138813100672</v>
      </c>
      <c r="O48" s="168">
        <v>20.092322873837912</v>
      </c>
      <c r="P48" s="168">
        <v>6.9886340430740557</v>
      </c>
      <c r="Q48" s="168">
        <v>4.367896276921285</v>
      </c>
      <c r="R48" s="170">
        <v>0</v>
      </c>
      <c r="S48" s="170">
        <v>0.97541651086920655</v>
      </c>
      <c r="T48" s="170">
        <v>0</v>
      </c>
      <c r="U48" s="170">
        <v>0</v>
      </c>
      <c r="V48" s="170">
        <v>0</v>
      </c>
      <c r="W48" s="170">
        <v>1.7537393642582728</v>
      </c>
      <c r="X48" s="170">
        <v>5.5902314625478482</v>
      </c>
      <c r="Y48" s="170">
        <v>1.8634104875159494</v>
      </c>
      <c r="Z48" s="170">
        <v>4.9527271000869098</v>
      </c>
      <c r="AA48" s="170">
        <v>0.99054542001738188</v>
      </c>
      <c r="AB48" s="170">
        <v>0</v>
      </c>
      <c r="AC48" s="170">
        <v>0</v>
      </c>
      <c r="AD48" s="170">
        <v>1.7159368007535827</v>
      </c>
      <c r="AE48" s="118"/>
    </row>
    <row r="49" spans="1:31" x14ac:dyDescent="0.45">
      <c r="A49" s="3" t="s">
        <v>219</v>
      </c>
      <c r="B49" s="3" t="s">
        <v>6</v>
      </c>
      <c r="C49" s="3" t="s">
        <v>664</v>
      </c>
      <c r="D49" s="168">
        <v>193.31606165778985</v>
      </c>
      <c r="E49" s="168">
        <v>0</v>
      </c>
      <c r="F49" s="168">
        <v>1.0669862241344799</v>
      </c>
      <c r="G49" s="168">
        <v>1.0049918219859413</v>
      </c>
      <c r="H49" s="168">
        <v>3.0149754659578241</v>
      </c>
      <c r="I49" s="168">
        <v>6.5640355502052161</v>
      </c>
      <c r="J49" s="168">
        <v>12.034065175376229</v>
      </c>
      <c r="K49" s="168">
        <v>15.847002711316758</v>
      </c>
      <c r="L49" s="168">
        <v>36.221720483009733</v>
      </c>
      <c r="M49" s="168">
        <v>31.813929300255033</v>
      </c>
      <c r="N49" s="168">
        <v>20.525115677583891</v>
      </c>
      <c r="O49" s="168">
        <v>28.82811542768048</v>
      </c>
      <c r="P49" s="168">
        <v>7.8622132984583128</v>
      </c>
      <c r="Q49" s="168">
        <v>10.482951064611083</v>
      </c>
      <c r="R49" s="170">
        <v>0</v>
      </c>
      <c r="S49" s="170">
        <v>0</v>
      </c>
      <c r="T49" s="170">
        <v>0.77271682422717636</v>
      </c>
      <c r="U49" s="170">
        <v>0.77271682422717636</v>
      </c>
      <c r="V49" s="170">
        <v>2.6306090463874092</v>
      </c>
      <c r="W49" s="170">
        <v>3.5074787285165456</v>
      </c>
      <c r="X49" s="170">
        <v>2.7951157312739241</v>
      </c>
      <c r="Y49" s="170">
        <v>5.5902314625478482</v>
      </c>
      <c r="Z49" s="170">
        <v>1.9810908400347638</v>
      </c>
      <c r="AA49" s="170">
        <v>0</v>
      </c>
      <c r="AB49" s="170">
        <v>0</v>
      </c>
      <c r="AC49" s="170">
        <v>0</v>
      </c>
      <c r="AD49" s="170">
        <v>0</v>
      </c>
      <c r="AE49" s="118"/>
    </row>
    <row r="50" spans="1:31" x14ac:dyDescent="0.45">
      <c r="A50" s="2" t="s">
        <v>217</v>
      </c>
      <c r="B50" s="2" t="s">
        <v>7</v>
      </c>
      <c r="C50" s="2" t="s">
        <v>665</v>
      </c>
      <c r="D50" s="167">
        <v>696.43287200098257</v>
      </c>
      <c r="E50" s="167">
        <v>0</v>
      </c>
      <c r="F50" s="167">
        <v>0</v>
      </c>
      <c r="G50" s="167">
        <v>3.0149754659578241</v>
      </c>
      <c r="H50" s="167">
        <v>6.0299509319156481</v>
      </c>
      <c r="I50" s="167">
        <v>25.162136275786661</v>
      </c>
      <c r="J50" s="167">
        <v>47.042254776470713</v>
      </c>
      <c r="K50" s="167">
        <v>74.707298496207571</v>
      </c>
      <c r="L50" s="167">
        <v>106.40130391884109</v>
      </c>
      <c r="M50" s="167">
        <v>105.70434573955704</v>
      </c>
      <c r="N50" s="167">
        <v>113.9143920105906</v>
      </c>
      <c r="O50" s="167">
        <v>60.276968621513731</v>
      </c>
      <c r="P50" s="167">
        <v>32.322432449217509</v>
      </c>
      <c r="Q50" s="167">
        <v>35.816749470754537</v>
      </c>
      <c r="R50" s="169">
        <v>0</v>
      </c>
      <c r="S50" s="169">
        <v>0</v>
      </c>
      <c r="T50" s="169">
        <v>0</v>
      </c>
      <c r="U50" s="169">
        <v>3.0908672969087054</v>
      </c>
      <c r="V50" s="169">
        <v>7.0149574570330913</v>
      </c>
      <c r="W50" s="169">
        <v>11.399305867678773</v>
      </c>
      <c r="X50" s="169">
        <v>15.83898914388557</v>
      </c>
      <c r="Y50" s="169">
        <v>13.043873412611646</v>
      </c>
      <c r="Z50" s="169">
        <v>11.886545040208583</v>
      </c>
      <c r="AA50" s="169">
        <v>10.895999620191201</v>
      </c>
      <c r="AB50" s="169">
        <v>5.147810402260748</v>
      </c>
      <c r="AC50" s="169">
        <v>2.573905201130374</v>
      </c>
      <c r="AD50" s="169">
        <v>5.147810402260748</v>
      </c>
      <c r="AE50" s="118"/>
    </row>
    <row r="51" spans="1:31" x14ac:dyDescent="0.45">
      <c r="A51" s="3" t="s">
        <v>219</v>
      </c>
      <c r="B51" s="3" t="s">
        <v>7</v>
      </c>
      <c r="C51" s="3" t="s">
        <v>264</v>
      </c>
      <c r="D51" s="168">
        <v>124.94271304599836</v>
      </c>
      <c r="E51" s="168">
        <v>0</v>
      </c>
      <c r="F51" s="168">
        <v>0</v>
      </c>
      <c r="G51" s="168">
        <v>0</v>
      </c>
      <c r="H51" s="168">
        <v>0</v>
      </c>
      <c r="I51" s="168">
        <v>3.2820177751026081</v>
      </c>
      <c r="J51" s="168">
        <v>9.8460533253078246</v>
      </c>
      <c r="K51" s="168">
        <v>10.187358885846487</v>
      </c>
      <c r="L51" s="168">
        <v>20.374717771692975</v>
      </c>
      <c r="M51" s="168">
        <v>17.446348325946307</v>
      </c>
      <c r="N51" s="168">
        <v>17.446348325946307</v>
      </c>
      <c r="O51" s="168">
        <v>13.977268086148111</v>
      </c>
      <c r="P51" s="168">
        <v>12.230109575379597</v>
      </c>
      <c r="Q51" s="168">
        <v>9.6093718092268272</v>
      </c>
      <c r="R51" s="170">
        <v>0</v>
      </c>
      <c r="S51" s="170">
        <v>0</v>
      </c>
      <c r="T51" s="170">
        <v>0</v>
      </c>
      <c r="U51" s="170">
        <v>0.77271682422717636</v>
      </c>
      <c r="V51" s="170">
        <v>0.87686968212913641</v>
      </c>
      <c r="W51" s="170">
        <v>0.87686968212913641</v>
      </c>
      <c r="X51" s="170">
        <v>0.9317052437579747</v>
      </c>
      <c r="Y51" s="170">
        <v>2.7951157312739241</v>
      </c>
      <c r="Z51" s="170">
        <v>0</v>
      </c>
      <c r="AA51" s="170">
        <v>0</v>
      </c>
      <c r="AB51" s="170">
        <v>2.573905201130374</v>
      </c>
      <c r="AC51" s="170">
        <v>0.85796840037679134</v>
      </c>
      <c r="AD51" s="170">
        <v>0.85796840037679134</v>
      </c>
      <c r="AE51" s="118"/>
    </row>
    <row r="52" spans="1:31" x14ac:dyDescent="0.45">
      <c r="A52" s="3" t="s">
        <v>219</v>
      </c>
      <c r="B52" s="3" t="s">
        <v>7</v>
      </c>
      <c r="C52" s="3" t="s">
        <v>265</v>
      </c>
      <c r="D52" s="168">
        <v>392.21732196076005</v>
      </c>
      <c r="E52" s="168">
        <v>0</v>
      </c>
      <c r="F52" s="168">
        <v>0</v>
      </c>
      <c r="G52" s="168">
        <v>3.0149754659578241</v>
      </c>
      <c r="H52" s="168">
        <v>5.0249591099297062</v>
      </c>
      <c r="I52" s="168">
        <v>16.41008887551304</v>
      </c>
      <c r="J52" s="168">
        <v>28.444154050889271</v>
      </c>
      <c r="K52" s="168">
        <v>39.617506778291897</v>
      </c>
      <c r="L52" s="168">
        <v>57.728367019796764</v>
      </c>
      <c r="M52" s="168">
        <v>61.575347032751672</v>
      </c>
      <c r="N52" s="168">
        <v>63.627858600510066</v>
      </c>
      <c r="O52" s="168">
        <v>27.080956916911965</v>
      </c>
      <c r="P52" s="168">
        <v>14.850847341532369</v>
      </c>
      <c r="Q52" s="168">
        <v>13.103688830763854</v>
      </c>
      <c r="R52" s="170">
        <v>0</v>
      </c>
      <c r="S52" s="170">
        <v>0</v>
      </c>
      <c r="T52" s="170">
        <v>0</v>
      </c>
      <c r="U52" s="170">
        <v>2.3181504726815292</v>
      </c>
      <c r="V52" s="170">
        <v>6.1380877749039549</v>
      </c>
      <c r="W52" s="170">
        <v>9.6455665034205005</v>
      </c>
      <c r="X52" s="170">
        <v>10.248757681337722</v>
      </c>
      <c r="Y52" s="170">
        <v>5.5902314625478482</v>
      </c>
      <c r="Z52" s="170">
        <v>10.895999620191201</v>
      </c>
      <c r="AA52" s="170">
        <v>10.895999620191201</v>
      </c>
      <c r="AB52" s="170">
        <v>2.573905201130374</v>
      </c>
      <c r="AC52" s="170">
        <v>1.7159368007535827</v>
      </c>
      <c r="AD52" s="170">
        <v>1.7159368007535827</v>
      </c>
      <c r="AE52" s="118"/>
    </row>
    <row r="53" spans="1:31" x14ac:dyDescent="0.45">
      <c r="A53" s="3" t="s">
        <v>219</v>
      </c>
      <c r="B53" s="3" t="s">
        <v>7</v>
      </c>
      <c r="C53" s="3" t="s">
        <v>266</v>
      </c>
      <c r="D53" s="168">
        <v>179.27283699422404</v>
      </c>
      <c r="E53" s="168">
        <v>0</v>
      </c>
      <c r="F53" s="168">
        <v>0</v>
      </c>
      <c r="G53" s="168">
        <v>0</v>
      </c>
      <c r="H53" s="168">
        <v>1.0049918219859413</v>
      </c>
      <c r="I53" s="168">
        <v>5.4700296251710139</v>
      </c>
      <c r="J53" s="168">
        <v>8.7520474002736215</v>
      </c>
      <c r="K53" s="168">
        <v>24.902432832069191</v>
      </c>
      <c r="L53" s="168">
        <v>28.298219127351352</v>
      </c>
      <c r="M53" s="168">
        <v>26.682650380859059</v>
      </c>
      <c r="N53" s="168">
        <v>32.840185084134227</v>
      </c>
      <c r="O53" s="168">
        <v>19.218743618453654</v>
      </c>
      <c r="P53" s="168">
        <v>5.2414755323055413</v>
      </c>
      <c r="Q53" s="168">
        <v>13.103688830763854</v>
      </c>
      <c r="R53" s="170">
        <v>0</v>
      </c>
      <c r="S53" s="170">
        <v>0</v>
      </c>
      <c r="T53" s="170">
        <v>0</v>
      </c>
      <c r="U53" s="170">
        <v>0</v>
      </c>
      <c r="V53" s="170">
        <v>0</v>
      </c>
      <c r="W53" s="170">
        <v>0.87686968212913641</v>
      </c>
      <c r="X53" s="170">
        <v>4.6585262187898735</v>
      </c>
      <c r="Y53" s="170">
        <v>4.6585262187898735</v>
      </c>
      <c r="Z53" s="170">
        <v>0.99054542001738188</v>
      </c>
      <c r="AA53" s="170">
        <v>0</v>
      </c>
      <c r="AB53" s="170">
        <v>0</v>
      </c>
      <c r="AC53" s="170">
        <v>0</v>
      </c>
      <c r="AD53" s="170">
        <v>2.573905201130374</v>
      </c>
      <c r="AE53" s="118"/>
    </row>
    <row r="54" spans="1:31" x14ac:dyDescent="0.45">
      <c r="A54" s="2" t="s">
        <v>217</v>
      </c>
      <c r="B54" s="2" t="s">
        <v>26</v>
      </c>
      <c r="C54" s="2" t="s">
        <v>674</v>
      </c>
      <c r="D54" s="167">
        <v>815.16994401482714</v>
      </c>
      <c r="E54" s="167">
        <v>0</v>
      </c>
      <c r="F54" s="167">
        <v>0</v>
      </c>
      <c r="G54" s="167">
        <v>4.0199672879437651</v>
      </c>
      <c r="H54" s="167">
        <v>8.0399345758875302</v>
      </c>
      <c r="I54" s="167">
        <v>33.914183676060283</v>
      </c>
      <c r="J54" s="167">
        <v>39.384213301231298</v>
      </c>
      <c r="K54" s="167">
        <v>86.026586147148123</v>
      </c>
      <c r="L54" s="167">
        <v>103.00551762355893</v>
      </c>
      <c r="M54" s="167">
        <v>140.59704239144966</v>
      </c>
      <c r="N54" s="167">
        <v>130.3344845526577</v>
      </c>
      <c r="O54" s="167">
        <v>76.874974473814618</v>
      </c>
      <c r="P54" s="167">
        <v>36.690328726138794</v>
      </c>
      <c r="Q54" s="167">
        <v>42.805383513828588</v>
      </c>
      <c r="R54" s="169">
        <v>0</v>
      </c>
      <c r="S54" s="169">
        <v>0</v>
      </c>
      <c r="T54" s="169">
        <v>0.77271682422717636</v>
      </c>
      <c r="U54" s="169">
        <v>5.4090177695902346</v>
      </c>
      <c r="V54" s="169">
        <v>7.8918271391622277</v>
      </c>
      <c r="W54" s="169">
        <v>14.906784596195319</v>
      </c>
      <c r="X54" s="169">
        <v>17.702399631401519</v>
      </c>
      <c r="Y54" s="169">
        <v>13.97557865636962</v>
      </c>
      <c r="Z54" s="169">
        <v>22.782544660399783</v>
      </c>
      <c r="AA54" s="169">
        <v>12.877090460225965</v>
      </c>
      <c r="AB54" s="169">
        <v>8.5796840037679125</v>
      </c>
      <c r="AC54" s="169">
        <v>5.147810402260748</v>
      </c>
      <c r="AD54" s="169">
        <v>3.4318736015071654</v>
      </c>
      <c r="AE54" s="118"/>
    </row>
    <row r="55" spans="1:31" x14ac:dyDescent="0.45">
      <c r="A55" s="3" t="s">
        <v>219</v>
      </c>
      <c r="B55" s="3" t="s">
        <v>26</v>
      </c>
      <c r="C55" s="3" t="s">
        <v>675</v>
      </c>
      <c r="D55" s="168">
        <v>446.54835708877056</v>
      </c>
      <c r="E55" s="168">
        <v>0</v>
      </c>
      <c r="F55" s="168">
        <v>0</v>
      </c>
      <c r="G55" s="168">
        <v>0</v>
      </c>
      <c r="H55" s="168">
        <v>4.0199672879437651</v>
      </c>
      <c r="I55" s="168">
        <v>12.034065175376229</v>
      </c>
      <c r="J55" s="168">
        <v>22.974124425718255</v>
      </c>
      <c r="K55" s="168">
        <v>46.409079368856219</v>
      </c>
      <c r="L55" s="168">
        <v>59.992224549984869</v>
      </c>
      <c r="M55" s="168">
        <v>80.047951142577176</v>
      </c>
      <c r="N55" s="168">
        <v>76.969183790939596</v>
      </c>
      <c r="O55" s="168">
        <v>34.069590959986023</v>
      </c>
      <c r="P55" s="168">
        <v>20.965902129222165</v>
      </c>
      <c r="Q55" s="168">
        <v>21.839481384606422</v>
      </c>
      <c r="R55" s="170">
        <v>0</v>
      </c>
      <c r="S55" s="170">
        <v>0</v>
      </c>
      <c r="T55" s="170">
        <v>0</v>
      </c>
      <c r="U55" s="170">
        <v>3.0908672969087054</v>
      </c>
      <c r="V55" s="170">
        <v>4.384348410645682</v>
      </c>
      <c r="W55" s="170">
        <v>7.8918271391622277</v>
      </c>
      <c r="X55" s="170">
        <v>13.043873412611646</v>
      </c>
      <c r="Y55" s="170">
        <v>7.4536419500637976</v>
      </c>
      <c r="Z55" s="170">
        <v>15.84872672027811</v>
      </c>
      <c r="AA55" s="170">
        <v>6.9338179401216733</v>
      </c>
      <c r="AB55" s="170">
        <v>4.2898420018839563</v>
      </c>
      <c r="AC55" s="170">
        <v>2.573905201130374</v>
      </c>
      <c r="AD55" s="170">
        <v>1.7159368007535827</v>
      </c>
      <c r="AE55" s="118"/>
    </row>
    <row r="56" spans="1:31" x14ac:dyDescent="0.45">
      <c r="A56" s="3" t="s">
        <v>219</v>
      </c>
      <c r="B56" s="3" t="s">
        <v>26</v>
      </c>
      <c r="C56" s="3" t="s">
        <v>676</v>
      </c>
      <c r="D56" s="168">
        <v>35.485866629864972</v>
      </c>
      <c r="E56" s="168">
        <v>0</v>
      </c>
      <c r="F56" s="168">
        <v>0</v>
      </c>
      <c r="G56" s="168">
        <v>2.0099836439718826</v>
      </c>
      <c r="H56" s="168">
        <v>0</v>
      </c>
      <c r="I56" s="168">
        <v>3.2820177751026081</v>
      </c>
      <c r="J56" s="168">
        <v>3.2820177751026081</v>
      </c>
      <c r="K56" s="168">
        <v>4.5277150603762166</v>
      </c>
      <c r="L56" s="168">
        <v>3.3957862952821625</v>
      </c>
      <c r="M56" s="168">
        <v>5.1312789193959727</v>
      </c>
      <c r="N56" s="168">
        <v>3.078767351637584</v>
      </c>
      <c r="O56" s="168">
        <v>2.6207377661527707</v>
      </c>
      <c r="P56" s="168">
        <v>1.7471585107685139</v>
      </c>
      <c r="Q56" s="168">
        <v>2.6207377661527707</v>
      </c>
      <c r="R56" s="170">
        <v>0</v>
      </c>
      <c r="S56" s="170">
        <v>0</v>
      </c>
      <c r="T56" s="170">
        <v>0</v>
      </c>
      <c r="U56" s="170">
        <v>0</v>
      </c>
      <c r="V56" s="170">
        <v>0</v>
      </c>
      <c r="W56" s="170">
        <v>0.87686968212913641</v>
      </c>
      <c r="X56" s="170">
        <v>0.9317052437579747</v>
      </c>
      <c r="Y56" s="170">
        <v>0</v>
      </c>
      <c r="Z56" s="170">
        <v>0.99054542001738188</v>
      </c>
      <c r="AA56" s="170">
        <v>0.99054542001738188</v>
      </c>
      <c r="AB56" s="170">
        <v>0</v>
      </c>
      <c r="AC56" s="170">
        <v>0</v>
      </c>
      <c r="AD56" s="170">
        <v>0</v>
      </c>
      <c r="AE56" s="118"/>
    </row>
    <row r="57" spans="1:31" x14ac:dyDescent="0.45">
      <c r="A57" s="3" t="s">
        <v>219</v>
      </c>
      <c r="B57" s="3" t="s">
        <v>26</v>
      </c>
      <c r="C57" s="3" t="s">
        <v>677</v>
      </c>
      <c r="D57" s="168">
        <v>125.01988416763834</v>
      </c>
      <c r="E57" s="168">
        <v>0</v>
      </c>
      <c r="F57" s="168">
        <v>0</v>
      </c>
      <c r="G57" s="168">
        <v>0</v>
      </c>
      <c r="H57" s="168">
        <v>2.0099836439718826</v>
      </c>
      <c r="I57" s="168">
        <v>4.3760237001368107</v>
      </c>
      <c r="J57" s="168">
        <v>5.4700296251710139</v>
      </c>
      <c r="K57" s="168">
        <v>12.451216416034596</v>
      </c>
      <c r="L57" s="168">
        <v>18.110860241504867</v>
      </c>
      <c r="M57" s="168">
        <v>20.525115677583891</v>
      </c>
      <c r="N57" s="168">
        <v>25.656394596979865</v>
      </c>
      <c r="O57" s="168">
        <v>13.977268086148111</v>
      </c>
      <c r="P57" s="168">
        <v>6.9886340430740557</v>
      </c>
      <c r="Q57" s="168">
        <v>6.9886340430740557</v>
      </c>
      <c r="R57" s="170">
        <v>0</v>
      </c>
      <c r="S57" s="170">
        <v>0</v>
      </c>
      <c r="T57" s="170">
        <v>0</v>
      </c>
      <c r="U57" s="170">
        <v>0.77271682422717636</v>
      </c>
      <c r="V57" s="170">
        <v>0</v>
      </c>
      <c r="W57" s="170">
        <v>0.87686968212913641</v>
      </c>
      <c r="X57" s="170">
        <v>0</v>
      </c>
      <c r="Y57" s="170">
        <v>1.8634104875159494</v>
      </c>
      <c r="Z57" s="170">
        <v>2.9716362600521458</v>
      </c>
      <c r="AA57" s="170">
        <v>1.9810908400347638</v>
      </c>
      <c r="AB57" s="170">
        <v>0</v>
      </c>
      <c r="AC57" s="170">
        <v>0</v>
      </c>
      <c r="AD57" s="170">
        <v>0</v>
      </c>
      <c r="AE57" s="118"/>
    </row>
    <row r="58" spans="1:31" x14ac:dyDescent="0.45">
      <c r="A58" s="3" t="s">
        <v>219</v>
      </c>
      <c r="B58" s="3" t="s">
        <v>26</v>
      </c>
      <c r="C58" s="3" t="s">
        <v>678</v>
      </c>
      <c r="D58" s="168">
        <v>208.11583612855316</v>
      </c>
      <c r="E58" s="168">
        <v>0</v>
      </c>
      <c r="F58" s="168">
        <v>0</v>
      </c>
      <c r="G58" s="168">
        <v>2.0099836439718826</v>
      </c>
      <c r="H58" s="168">
        <v>2.0099836439718826</v>
      </c>
      <c r="I58" s="168">
        <v>14.222077025444635</v>
      </c>
      <c r="J58" s="168">
        <v>7.6580414752394184</v>
      </c>
      <c r="K58" s="168">
        <v>22.638575301881083</v>
      </c>
      <c r="L58" s="168">
        <v>21.506646536787031</v>
      </c>
      <c r="M58" s="168">
        <v>34.892696651892614</v>
      </c>
      <c r="N58" s="168">
        <v>24.630138813100672</v>
      </c>
      <c r="O58" s="168">
        <v>26.207377661527708</v>
      </c>
      <c r="P58" s="168">
        <v>6.9886340430740557</v>
      </c>
      <c r="Q58" s="168">
        <v>11.35653031999534</v>
      </c>
      <c r="R58" s="170">
        <v>0</v>
      </c>
      <c r="S58" s="170">
        <v>0</v>
      </c>
      <c r="T58" s="170">
        <v>0.77271682422717636</v>
      </c>
      <c r="U58" s="170">
        <v>1.5454336484543527</v>
      </c>
      <c r="V58" s="170">
        <v>3.5074787285165456</v>
      </c>
      <c r="W58" s="170">
        <v>5.2612180927748184</v>
      </c>
      <c r="X58" s="170">
        <v>3.7268209750318988</v>
      </c>
      <c r="Y58" s="170">
        <v>4.6585262187898735</v>
      </c>
      <c r="Z58" s="170">
        <v>2.9716362600521458</v>
      </c>
      <c r="AA58" s="170">
        <v>2.9716362600521458</v>
      </c>
      <c r="AB58" s="170">
        <v>4.2898420018839563</v>
      </c>
      <c r="AC58" s="170">
        <v>2.573905201130374</v>
      </c>
      <c r="AD58" s="170">
        <v>1.7159368007535827</v>
      </c>
      <c r="AE58" s="118"/>
    </row>
    <row r="59" spans="1:31" x14ac:dyDescent="0.45">
      <c r="A59" s="2" t="s">
        <v>217</v>
      </c>
      <c r="B59" s="2" t="s">
        <v>54</v>
      </c>
      <c r="C59" s="2" t="s">
        <v>679</v>
      </c>
      <c r="D59" s="167">
        <v>1325.5834282676938</v>
      </c>
      <c r="E59" s="167">
        <v>0</v>
      </c>
      <c r="F59" s="167">
        <v>0</v>
      </c>
      <c r="G59" s="167">
        <v>7.0349427539015892</v>
      </c>
      <c r="H59" s="167">
        <v>9.0449263978734713</v>
      </c>
      <c r="I59" s="167">
        <v>33.914183676060283</v>
      </c>
      <c r="J59" s="167">
        <v>70.016379202188972</v>
      </c>
      <c r="K59" s="167">
        <v>136.96338057638056</v>
      </c>
      <c r="L59" s="167">
        <v>216.19839413296435</v>
      </c>
      <c r="M59" s="167">
        <v>223.72376088566443</v>
      </c>
      <c r="N59" s="167">
        <v>206.2774125597181</v>
      </c>
      <c r="O59" s="167">
        <v>136.27836383994409</v>
      </c>
      <c r="P59" s="167">
        <v>55.909072344592445</v>
      </c>
      <c r="Q59" s="167">
        <v>61.150547876897988</v>
      </c>
      <c r="R59" s="169">
        <v>0</v>
      </c>
      <c r="S59" s="169">
        <v>1.9508330217384131</v>
      </c>
      <c r="T59" s="169">
        <v>3.0908672969087054</v>
      </c>
      <c r="U59" s="169">
        <v>9.2726018907261167</v>
      </c>
      <c r="V59" s="169">
        <v>11.399305867678773</v>
      </c>
      <c r="W59" s="169">
        <v>14.906784596195319</v>
      </c>
      <c r="X59" s="169">
        <v>23.292631093949367</v>
      </c>
      <c r="Y59" s="169">
        <v>40.063325481592912</v>
      </c>
      <c r="Z59" s="169">
        <v>17.829817560312875</v>
      </c>
      <c r="AA59" s="169">
        <v>19.810908400347639</v>
      </c>
      <c r="AB59" s="169">
        <v>12.869526005651871</v>
      </c>
      <c r="AC59" s="169">
        <v>8.5796840037679125</v>
      </c>
      <c r="AD59" s="169">
        <v>6.0057788026375398</v>
      </c>
      <c r="AE59" s="118"/>
    </row>
    <row r="60" spans="1:31" x14ac:dyDescent="0.45">
      <c r="A60" s="3" t="s">
        <v>219</v>
      </c>
      <c r="B60" s="3" t="s">
        <v>54</v>
      </c>
      <c r="C60" s="3" t="s">
        <v>680</v>
      </c>
      <c r="D60" s="168">
        <v>378.76773250883156</v>
      </c>
      <c r="E60" s="168">
        <v>0</v>
      </c>
      <c r="F60" s="168">
        <v>0</v>
      </c>
      <c r="G60" s="168">
        <v>2.0099836439718826</v>
      </c>
      <c r="H60" s="168">
        <v>5.0249591099297062</v>
      </c>
      <c r="I60" s="168">
        <v>12.034065175376229</v>
      </c>
      <c r="J60" s="168">
        <v>20.786112575649852</v>
      </c>
      <c r="K60" s="168">
        <v>33.957862952821628</v>
      </c>
      <c r="L60" s="168">
        <v>58.860295784890816</v>
      </c>
      <c r="M60" s="168">
        <v>51.31278919395973</v>
      </c>
      <c r="N60" s="168">
        <v>63.627858600510066</v>
      </c>
      <c r="O60" s="168">
        <v>38.437487236907309</v>
      </c>
      <c r="P60" s="168">
        <v>20.092322873837912</v>
      </c>
      <c r="Q60" s="168">
        <v>19.218743618453654</v>
      </c>
      <c r="R60" s="170">
        <v>0</v>
      </c>
      <c r="S60" s="170">
        <v>0</v>
      </c>
      <c r="T60" s="170">
        <v>1.5454336484543527</v>
      </c>
      <c r="U60" s="170">
        <v>4.6363009453630584</v>
      </c>
      <c r="V60" s="170">
        <v>2.6306090463874092</v>
      </c>
      <c r="W60" s="170">
        <v>4.384348410645682</v>
      </c>
      <c r="X60" s="170">
        <v>7.4536419500637976</v>
      </c>
      <c r="Y60" s="170">
        <v>9.317052437579747</v>
      </c>
      <c r="Z60" s="170">
        <v>6.9338179401216733</v>
      </c>
      <c r="AA60" s="170">
        <v>7.9243633601390551</v>
      </c>
      <c r="AB60" s="170">
        <v>3.4318736015071654</v>
      </c>
      <c r="AC60" s="170">
        <v>3.4318736015071654</v>
      </c>
      <c r="AD60" s="170">
        <v>1.7159368007535827</v>
      </c>
      <c r="AE60" s="118"/>
    </row>
    <row r="61" spans="1:31" x14ac:dyDescent="0.45">
      <c r="A61" s="3" t="s">
        <v>219</v>
      </c>
      <c r="B61" s="3" t="s">
        <v>54</v>
      </c>
      <c r="C61" s="3" t="s">
        <v>681</v>
      </c>
      <c r="D61" s="168">
        <v>385.53247282452929</v>
      </c>
      <c r="E61" s="168">
        <v>0</v>
      </c>
      <c r="F61" s="168">
        <v>0</v>
      </c>
      <c r="G61" s="168">
        <v>3.0149754659578241</v>
      </c>
      <c r="H61" s="168">
        <v>1.0049918219859413</v>
      </c>
      <c r="I61" s="168">
        <v>14.222077025444635</v>
      </c>
      <c r="J61" s="168">
        <v>17.504094800547243</v>
      </c>
      <c r="K61" s="168">
        <v>44.145221838668114</v>
      </c>
      <c r="L61" s="168">
        <v>59.992224549984869</v>
      </c>
      <c r="M61" s="168">
        <v>63.627858600510066</v>
      </c>
      <c r="N61" s="168">
        <v>53.365300761718117</v>
      </c>
      <c r="O61" s="168">
        <v>44.552542024597102</v>
      </c>
      <c r="P61" s="168">
        <v>15.724426596916626</v>
      </c>
      <c r="Q61" s="168">
        <v>15.724426596916626</v>
      </c>
      <c r="R61" s="170">
        <v>0</v>
      </c>
      <c r="S61" s="170">
        <v>1.9508330217384131</v>
      </c>
      <c r="T61" s="170">
        <v>0</v>
      </c>
      <c r="U61" s="170">
        <v>3.0908672969087054</v>
      </c>
      <c r="V61" s="170">
        <v>4.384348410645682</v>
      </c>
      <c r="W61" s="170">
        <v>6.1380877749039549</v>
      </c>
      <c r="X61" s="170">
        <v>9.317052437579747</v>
      </c>
      <c r="Y61" s="170">
        <v>13.97557865636962</v>
      </c>
      <c r="Z61" s="170">
        <v>2.9716362600521458</v>
      </c>
      <c r="AA61" s="170">
        <v>3.9621816800695275</v>
      </c>
      <c r="AB61" s="170">
        <v>4.2898420018839563</v>
      </c>
      <c r="AC61" s="170">
        <v>0.85796840037679134</v>
      </c>
      <c r="AD61" s="170">
        <v>1.7159368007535827</v>
      </c>
      <c r="AE61" s="118"/>
    </row>
    <row r="62" spans="1:31" x14ac:dyDescent="0.45">
      <c r="A62" s="3" t="s">
        <v>219</v>
      </c>
      <c r="B62" s="3" t="s">
        <v>54</v>
      </c>
      <c r="C62" s="3" t="s">
        <v>682</v>
      </c>
      <c r="D62" s="168">
        <v>92.044254609920586</v>
      </c>
      <c r="E62" s="168">
        <v>0</v>
      </c>
      <c r="F62" s="168">
        <v>0</v>
      </c>
      <c r="G62" s="168">
        <v>0</v>
      </c>
      <c r="H62" s="168">
        <v>2.0099836439718826</v>
      </c>
      <c r="I62" s="168">
        <v>0</v>
      </c>
      <c r="J62" s="168">
        <v>8.7520474002736215</v>
      </c>
      <c r="K62" s="168">
        <v>10.187358885846487</v>
      </c>
      <c r="L62" s="168">
        <v>11.319287650940542</v>
      </c>
      <c r="M62" s="168">
        <v>14.367580974308725</v>
      </c>
      <c r="N62" s="168">
        <v>10.262557838791945</v>
      </c>
      <c r="O62" s="168">
        <v>8.73579255384257</v>
      </c>
      <c r="P62" s="168">
        <v>5.2414755323055413</v>
      </c>
      <c r="Q62" s="168">
        <v>10.482951064611083</v>
      </c>
      <c r="R62" s="170">
        <v>0</v>
      </c>
      <c r="S62" s="170">
        <v>0</v>
      </c>
      <c r="T62" s="170">
        <v>0.77271682422717636</v>
      </c>
      <c r="U62" s="170">
        <v>0.77271682422717636</v>
      </c>
      <c r="V62" s="170">
        <v>0</v>
      </c>
      <c r="W62" s="170">
        <v>0</v>
      </c>
      <c r="X62" s="170">
        <v>1.8634104875159494</v>
      </c>
      <c r="Y62" s="170">
        <v>1.8634104875159494</v>
      </c>
      <c r="Z62" s="170">
        <v>0.99054542001738188</v>
      </c>
      <c r="AA62" s="170">
        <v>0.99054542001738188</v>
      </c>
      <c r="AB62" s="170">
        <v>0</v>
      </c>
      <c r="AC62" s="170">
        <v>0.85796840037679134</v>
      </c>
      <c r="AD62" s="170">
        <v>2.573905201130374</v>
      </c>
      <c r="AE62" s="118"/>
    </row>
    <row r="63" spans="1:31" x14ac:dyDescent="0.45">
      <c r="A63" s="3" t="s">
        <v>219</v>
      </c>
      <c r="B63" s="3" t="s">
        <v>54</v>
      </c>
      <c r="C63" s="3" t="s">
        <v>683</v>
      </c>
      <c r="D63" s="168">
        <v>73.873276536206234</v>
      </c>
      <c r="E63" s="168">
        <v>0</v>
      </c>
      <c r="F63" s="168">
        <v>0</v>
      </c>
      <c r="G63" s="168">
        <v>0</v>
      </c>
      <c r="H63" s="168">
        <v>0</v>
      </c>
      <c r="I63" s="168">
        <v>2.1880118500684054</v>
      </c>
      <c r="J63" s="168">
        <v>5.4700296251710139</v>
      </c>
      <c r="K63" s="168">
        <v>10.187358885846487</v>
      </c>
      <c r="L63" s="168">
        <v>10.187358885846487</v>
      </c>
      <c r="M63" s="168">
        <v>17.446348325946307</v>
      </c>
      <c r="N63" s="168">
        <v>13.341325190429529</v>
      </c>
      <c r="O63" s="168">
        <v>5.2414755323055413</v>
      </c>
      <c r="P63" s="168">
        <v>0.87357925538425696</v>
      </c>
      <c r="Q63" s="168">
        <v>4.367896276921285</v>
      </c>
      <c r="R63" s="170">
        <v>0</v>
      </c>
      <c r="S63" s="170">
        <v>0</v>
      </c>
      <c r="T63" s="170">
        <v>0</v>
      </c>
      <c r="U63" s="170">
        <v>0</v>
      </c>
      <c r="V63" s="170">
        <v>0</v>
      </c>
      <c r="W63" s="170">
        <v>0</v>
      </c>
      <c r="X63" s="170">
        <v>0.9317052437579747</v>
      </c>
      <c r="Y63" s="170">
        <v>0.9317052437579747</v>
      </c>
      <c r="Z63" s="170">
        <v>0.99054542001738188</v>
      </c>
      <c r="AA63" s="170">
        <v>0</v>
      </c>
      <c r="AB63" s="170">
        <v>1.7159368007535827</v>
      </c>
      <c r="AC63" s="170">
        <v>0</v>
      </c>
      <c r="AD63" s="170">
        <v>0</v>
      </c>
      <c r="AE63" s="118"/>
    </row>
    <row r="64" spans="1:31" x14ac:dyDescent="0.45">
      <c r="A64" s="3" t="s">
        <v>219</v>
      </c>
      <c r="B64" s="3" t="s">
        <v>54</v>
      </c>
      <c r="C64" s="3" t="s">
        <v>684</v>
      </c>
      <c r="D64" s="168">
        <v>250.66873989746446</v>
      </c>
      <c r="E64" s="168">
        <v>0</v>
      </c>
      <c r="F64" s="168">
        <v>0</v>
      </c>
      <c r="G64" s="168">
        <v>0</v>
      </c>
      <c r="H64" s="168">
        <v>0</v>
      </c>
      <c r="I64" s="168">
        <v>4.3760237001368107</v>
      </c>
      <c r="J64" s="168">
        <v>13.128071100410432</v>
      </c>
      <c r="K64" s="168">
        <v>21.506646536787031</v>
      </c>
      <c r="L64" s="168">
        <v>52.068723194326495</v>
      </c>
      <c r="M64" s="168">
        <v>45.155254490684563</v>
      </c>
      <c r="N64" s="168">
        <v>42.076487139046975</v>
      </c>
      <c r="O64" s="168">
        <v>21.839481384606422</v>
      </c>
      <c r="P64" s="168">
        <v>9.6093718092268272</v>
      </c>
      <c r="Q64" s="168">
        <v>8.73579255384257</v>
      </c>
      <c r="R64" s="170">
        <v>0</v>
      </c>
      <c r="S64" s="170">
        <v>0</v>
      </c>
      <c r="T64" s="170">
        <v>0.77271682422717636</v>
      </c>
      <c r="U64" s="170">
        <v>0</v>
      </c>
      <c r="V64" s="170">
        <v>4.384348410645682</v>
      </c>
      <c r="W64" s="170">
        <v>2.6306090463874092</v>
      </c>
      <c r="X64" s="170">
        <v>2.7951157312739241</v>
      </c>
      <c r="Y64" s="170">
        <v>8.3853471938217723</v>
      </c>
      <c r="Z64" s="170">
        <v>2.9716362600521458</v>
      </c>
      <c r="AA64" s="170">
        <v>5.9432725201042915</v>
      </c>
      <c r="AB64" s="170">
        <v>2.573905201130374</v>
      </c>
      <c r="AC64" s="170">
        <v>1.7159368007535827</v>
      </c>
      <c r="AD64" s="170">
        <v>0</v>
      </c>
      <c r="AE64" s="118"/>
    </row>
    <row r="65" spans="1:31" x14ac:dyDescent="0.45">
      <c r="A65" s="3" t="s">
        <v>219</v>
      </c>
      <c r="B65" s="3" t="s">
        <v>54</v>
      </c>
      <c r="C65" s="3" t="s">
        <v>685</v>
      </c>
      <c r="D65" s="168">
        <v>144.69695189074167</v>
      </c>
      <c r="E65" s="168">
        <v>0</v>
      </c>
      <c r="F65" s="168">
        <v>0</v>
      </c>
      <c r="G65" s="168">
        <v>2.0099836439718826</v>
      </c>
      <c r="H65" s="168">
        <v>1.0049918219859413</v>
      </c>
      <c r="I65" s="168">
        <v>1.0940059250342027</v>
      </c>
      <c r="J65" s="168">
        <v>4.3760237001368107</v>
      </c>
      <c r="K65" s="168">
        <v>16.978931476410814</v>
      </c>
      <c r="L65" s="168">
        <v>23.770504066975136</v>
      </c>
      <c r="M65" s="168">
        <v>31.813929300255033</v>
      </c>
      <c r="N65" s="168">
        <v>23.603883029221475</v>
      </c>
      <c r="O65" s="168">
        <v>17.47158510768514</v>
      </c>
      <c r="P65" s="168">
        <v>4.367896276921285</v>
      </c>
      <c r="Q65" s="168">
        <v>2.6207377661527707</v>
      </c>
      <c r="R65" s="170">
        <v>0</v>
      </c>
      <c r="S65" s="170">
        <v>0</v>
      </c>
      <c r="T65" s="170">
        <v>0</v>
      </c>
      <c r="U65" s="170">
        <v>0.77271682422717636</v>
      </c>
      <c r="V65" s="170">
        <v>0</v>
      </c>
      <c r="W65" s="170">
        <v>1.7537393642582728</v>
      </c>
      <c r="X65" s="170">
        <v>0.9317052437579747</v>
      </c>
      <c r="Y65" s="170">
        <v>5.5902314625478482</v>
      </c>
      <c r="Z65" s="170">
        <v>2.9716362600521458</v>
      </c>
      <c r="AA65" s="170">
        <v>0.99054542001738188</v>
      </c>
      <c r="AB65" s="170">
        <v>0.85796840037679134</v>
      </c>
      <c r="AC65" s="170">
        <v>1.7159368007535827</v>
      </c>
      <c r="AD65" s="170">
        <v>0</v>
      </c>
      <c r="AE65" s="118"/>
    </row>
    <row r="66" spans="1:31" x14ac:dyDescent="0.45">
      <c r="A66" s="2" t="s">
        <v>217</v>
      </c>
      <c r="B66" s="2" t="s">
        <v>57</v>
      </c>
      <c r="C66" s="2" t="s">
        <v>686</v>
      </c>
      <c r="D66" s="167">
        <v>1775.1506665485308</v>
      </c>
      <c r="E66" s="167">
        <v>0</v>
      </c>
      <c r="F66" s="167">
        <v>3.2009586724034396</v>
      </c>
      <c r="G66" s="167">
        <v>12.059901863831296</v>
      </c>
      <c r="H66" s="167">
        <v>32.159738303550121</v>
      </c>
      <c r="I66" s="167">
        <v>84.238456227633606</v>
      </c>
      <c r="J66" s="167">
        <v>123.6226695288649</v>
      </c>
      <c r="K66" s="167">
        <v>177.7128161197665</v>
      </c>
      <c r="L66" s="167">
        <v>232.0453968442811</v>
      </c>
      <c r="M66" s="167">
        <v>252.45892283428188</v>
      </c>
      <c r="N66" s="167">
        <v>241.17010921161074</v>
      </c>
      <c r="O66" s="167">
        <v>141.51983937224963</v>
      </c>
      <c r="P66" s="167">
        <v>72.507078196893332</v>
      </c>
      <c r="Q66" s="167">
        <v>79.495712239967389</v>
      </c>
      <c r="R66" s="169">
        <v>0</v>
      </c>
      <c r="S66" s="169">
        <v>2.9262495326076197</v>
      </c>
      <c r="T66" s="169">
        <v>7.7271682422717634</v>
      </c>
      <c r="U66" s="169">
        <v>15.454336484543527</v>
      </c>
      <c r="V66" s="169">
        <v>36.828526649423729</v>
      </c>
      <c r="W66" s="169">
        <v>45.597223470715093</v>
      </c>
      <c r="X66" s="169">
        <v>47.51696743165671</v>
      </c>
      <c r="Y66" s="169">
        <v>50.312083162930634</v>
      </c>
      <c r="Z66" s="169">
        <v>41.602907640730038</v>
      </c>
      <c r="AA66" s="169">
        <v>34.669089700608367</v>
      </c>
      <c r="AB66" s="169">
        <v>21.449210009419783</v>
      </c>
      <c r="AC66" s="169">
        <v>9.4376524041447052</v>
      </c>
      <c r="AD66" s="169">
        <v>9.4376524041447052</v>
      </c>
      <c r="AE66" s="118"/>
    </row>
    <row r="67" spans="1:31" x14ac:dyDescent="0.45">
      <c r="A67" s="3" t="s">
        <v>219</v>
      </c>
      <c r="B67" s="3" t="s">
        <v>57</v>
      </c>
      <c r="C67" s="3" t="s">
        <v>687</v>
      </c>
      <c r="D67" s="168">
        <v>355.38082320444681</v>
      </c>
      <c r="E67" s="168">
        <v>0</v>
      </c>
      <c r="F67" s="168">
        <v>0</v>
      </c>
      <c r="G67" s="168">
        <v>3.0149754659578241</v>
      </c>
      <c r="H67" s="168">
        <v>7.0349427539015892</v>
      </c>
      <c r="I67" s="168">
        <v>18.598100725581446</v>
      </c>
      <c r="J67" s="168">
        <v>22.974124425718255</v>
      </c>
      <c r="K67" s="168">
        <v>30.562076657539464</v>
      </c>
      <c r="L67" s="168">
        <v>45.277150603762166</v>
      </c>
      <c r="M67" s="168">
        <v>43.102742922926176</v>
      </c>
      <c r="N67" s="168">
        <v>58.496579681114092</v>
      </c>
      <c r="O67" s="168">
        <v>31.448853193833251</v>
      </c>
      <c r="P67" s="168">
        <v>12.230109575379597</v>
      </c>
      <c r="Q67" s="168">
        <v>20.965902129222165</v>
      </c>
      <c r="R67" s="170">
        <v>0</v>
      </c>
      <c r="S67" s="170">
        <v>0</v>
      </c>
      <c r="T67" s="170">
        <v>3.0908672969087054</v>
      </c>
      <c r="U67" s="170">
        <v>0.77271682422717636</v>
      </c>
      <c r="V67" s="170">
        <v>4.384348410645682</v>
      </c>
      <c r="W67" s="170">
        <v>11.399305867678773</v>
      </c>
      <c r="X67" s="170">
        <v>8.3853471938217723</v>
      </c>
      <c r="Y67" s="170">
        <v>13.043873412611646</v>
      </c>
      <c r="Z67" s="170">
        <v>6.9338179401216733</v>
      </c>
      <c r="AA67" s="170">
        <v>5.9432725201042915</v>
      </c>
      <c r="AB67" s="170">
        <v>4.2898420018839563</v>
      </c>
      <c r="AC67" s="170">
        <v>0</v>
      </c>
      <c r="AD67" s="170">
        <v>3.4318736015071654</v>
      </c>
      <c r="AE67" s="118"/>
    </row>
    <row r="68" spans="1:31" x14ac:dyDescent="0.45">
      <c r="A68" s="3" t="s">
        <v>219</v>
      </c>
      <c r="B68" s="3" t="s">
        <v>57</v>
      </c>
      <c r="C68" s="3" t="s">
        <v>688</v>
      </c>
      <c r="D68" s="168">
        <v>118.79076125605346</v>
      </c>
      <c r="E68" s="168">
        <v>0</v>
      </c>
      <c r="F68" s="168">
        <v>0</v>
      </c>
      <c r="G68" s="168">
        <v>0</v>
      </c>
      <c r="H68" s="168">
        <v>1.0049918219859413</v>
      </c>
      <c r="I68" s="168">
        <v>2.1880118500684054</v>
      </c>
      <c r="J68" s="168">
        <v>3.2820177751026081</v>
      </c>
      <c r="K68" s="168">
        <v>13.58314518112865</v>
      </c>
      <c r="L68" s="168">
        <v>24.902432832069191</v>
      </c>
      <c r="M68" s="168">
        <v>13.341325190429529</v>
      </c>
      <c r="N68" s="168">
        <v>21.551371461463088</v>
      </c>
      <c r="O68" s="168">
        <v>5.2414755323055413</v>
      </c>
      <c r="P68" s="168">
        <v>6.9886340430740557</v>
      </c>
      <c r="Q68" s="168">
        <v>9.6093718092268272</v>
      </c>
      <c r="R68" s="170">
        <v>0</v>
      </c>
      <c r="S68" s="170">
        <v>0</v>
      </c>
      <c r="T68" s="170">
        <v>1.5454336484543527</v>
      </c>
      <c r="U68" s="170">
        <v>0.77271682422717636</v>
      </c>
      <c r="V68" s="170">
        <v>0.87686968212913641</v>
      </c>
      <c r="W68" s="170">
        <v>3.5074787285165456</v>
      </c>
      <c r="X68" s="170">
        <v>2.7951157312739241</v>
      </c>
      <c r="Y68" s="170">
        <v>0.9317052437579747</v>
      </c>
      <c r="Z68" s="170">
        <v>1.9810908400347638</v>
      </c>
      <c r="AA68" s="170">
        <v>2.9716362600521458</v>
      </c>
      <c r="AB68" s="170">
        <v>0</v>
      </c>
      <c r="AC68" s="170">
        <v>0</v>
      </c>
      <c r="AD68" s="170">
        <v>1.7159368007535827</v>
      </c>
      <c r="AE68" s="118"/>
    </row>
    <row r="69" spans="1:31" x14ac:dyDescent="0.45">
      <c r="A69" s="3" t="s">
        <v>219</v>
      </c>
      <c r="B69" s="3" t="s">
        <v>57</v>
      </c>
      <c r="C69" s="3" t="s">
        <v>689</v>
      </c>
      <c r="D69" s="168">
        <v>183.16808386285797</v>
      </c>
      <c r="E69" s="168">
        <v>0</v>
      </c>
      <c r="F69" s="168">
        <v>2.1339724482689597</v>
      </c>
      <c r="G69" s="168">
        <v>3.0149754659578241</v>
      </c>
      <c r="H69" s="168">
        <v>1.0049918219859413</v>
      </c>
      <c r="I69" s="168">
        <v>12.034065175376229</v>
      </c>
      <c r="J69" s="168">
        <v>15.316082950478837</v>
      </c>
      <c r="K69" s="168">
        <v>20.374717771692975</v>
      </c>
      <c r="L69" s="168">
        <v>22.638575301881083</v>
      </c>
      <c r="M69" s="168">
        <v>30.787673516375836</v>
      </c>
      <c r="N69" s="168">
        <v>24.630138813100672</v>
      </c>
      <c r="O69" s="168">
        <v>6.1150547876897985</v>
      </c>
      <c r="P69" s="168">
        <v>6.9886340430740557</v>
      </c>
      <c r="Q69" s="168">
        <v>13.103688830763854</v>
      </c>
      <c r="R69" s="170">
        <v>0</v>
      </c>
      <c r="S69" s="170">
        <v>0.97541651086920655</v>
      </c>
      <c r="T69" s="170">
        <v>0</v>
      </c>
      <c r="U69" s="170">
        <v>2.3181504726815292</v>
      </c>
      <c r="V69" s="170">
        <v>7.0149574570330913</v>
      </c>
      <c r="W69" s="170">
        <v>3.5074787285165456</v>
      </c>
      <c r="X69" s="170">
        <v>4.6585262187898735</v>
      </c>
      <c r="Y69" s="170">
        <v>1.8634104875159494</v>
      </c>
      <c r="Z69" s="170">
        <v>1.9810908400347638</v>
      </c>
      <c r="AA69" s="170">
        <v>0.99054542001738188</v>
      </c>
      <c r="AB69" s="170">
        <v>1.7159368007535827</v>
      </c>
      <c r="AC69" s="170">
        <v>0</v>
      </c>
      <c r="AD69" s="170">
        <v>0</v>
      </c>
      <c r="AE69" s="118"/>
    </row>
    <row r="70" spans="1:31" x14ac:dyDescent="0.45">
      <c r="A70" s="3" t="s">
        <v>219</v>
      </c>
      <c r="B70" s="3" t="s">
        <v>57</v>
      </c>
      <c r="C70" s="3" t="s">
        <v>690</v>
      </c>
      <c r="D70" s="168">
        <v>112.10799094104161</v>
      </c>
      <c r="E70" s="168">
        <v>0</v>
      </c>
      <c r="F70" s="168">
        <v>0</v>
      </c>
      <c r="G70" s="168">
        <v>2.0099836439718826</v>
      </c>
      <c r="H70" s="168">
        <v>1.0049918219859413</v>
      </c>
      <c r="I70" s="168">
        <v>5.4700296251710139</v>
      </c>
      <c r="J70" s="168">
        <v>9.8460533253078246</v>
      </c>
      <c r="K70" s="168">
        <v>15.847002711316758</v>
      </c>
      <c r="L70" s="168">
        <v>9.0554301207524333</v>
      </c>
      <c r="M70" s="168">
        <v>11.288813622671141</v>
      </c>
      <c r="N70" s="168">
        <v>16.420092542067113</v>
      </c>
      <c r="O70" s="168">
        <v>13.103688830763854</v>
      </c>
      <c r="P70" s="168">
        <v>6.1150547876897985</v>
      </c>
      <c r="Q70" s="168">
        <v>4.367896276921285</v>
      </c>
      <c r="R70" s="170">
        <v>0</v>
      </c>
      <c r="S70" s="170">
        <v>0</v>
      </c>
      <c r="T70" s="170">
        <v>0</v>
      </c>
      <c r="U70" s="170">
        <v>0</v>
      </c>
      <c r="V70" s="170">
        <v>3.5074787285165456</v>
      </c>
      <c r="W70" s="170">
        <v>1.7537393642582728</v>
      </c>
      <c r="X70" s="170">
        <v>1.8634104875159494</v>
      </c>
      <c r="Y70" s="170">
        <v>2.7951157312739241</v>
      </c>
      <c r="Z70" s="170">
        <v>4.9527271000869098</v>
      </c>
      <c r="AA70" s="170">
        <v>0.99054542001738188</v>
      </c>
      <c r="AB70" s="170">
        <v>0.85796840037679134</v>
      </c>
      <c r="AC70" s="170">
        <v>0</v>
      </c>
      <c r="AD70" s="170">
        <v>0.85796840037679134</v>
      </c>
      <c r="AE70" s="118"/>
    </row>
    <row r="71" spans="1:31" x14ac:dyDescent="0.45">
      <c r="A71" s="3" t="s">
        <v>219</v>
      </c>
      <c r="B71" s="3" t="s">
        <v>57</v>
      </c>
      <c r="C71" s="3" t="s">
        <v>691</v>
      </c>
      <c r="D71" s="168">
        <v>177.92989887291756</v>
      </c>
      <c r="E71" s="168">
        <v>0</v>
      </c>
      <c r="F71" s="168">
        <v>1.0669862241344799</v>
      </c>
      <c r="G71" s="168">
        <v>1.0049918219859413</v>
      </c>
      <c r="H71" s="168">
        <v>4.0199672879437651</v>
      </c>
      <c r="I71" s="168">
        <v>6.5640355502052161</v>
      </c>
      <c r="J71" s="168">
        <v>9.8460533253078246</v>
      </c>
      <c r="K71" s="168">
        <v>9.0554301207524333</v>
      </c>
      <c r="L71" s="168">
        <v>24.902432832069191</v>
      </c>
      <c r="M71" s="168">
        <v>31.813929300255033</v>
      </c>
      <c r="N71" s="168">
        <v>24.630138813100672</v>
      </c>
      <c r="O71" s="168">
        <v>17.47158510768514</v>
      </c>
      <c r="P71" s="168">
        <v>10.482951064611083</v>
      </c>
      <c r="Q71" s="168">
        <v>4.367896276921285</v>
      </c>
      <c r="R71" s="170">
        <v>0</v>
      </c>
      <c r="S71" s="170">
        <v>0</v>
      </c>
      <c r="T71" s="170">
        <v>0.77271682422717636</v>
      </c>
      <c r="U71" s="170">
        <v>2.3181504726815292</v>
      </c>
      <c r="V71" s="170">
        <v>1.7537393642582728</v>
      </c>
      <c r="W71" s="170">
        <v>2.6306090463874092</v>
      </c>
      <c r="X71" s="170">
        <v>4.6585262187898735</v>
      </c>
      <c r="Y71" s="170">
        <v>4.6585262187898735</v>
      </c>
      <c r="Z71" s="170">
        <v>4.9527271000869098</v>
      </c>
      <c r="AA71" s="170">
        <v>4.9527271000869098</v>
      </c>
      <c r="AB71" s="170">
        <v>2.573905201130374</v>
      </c>
      <c r="AC71" s="170">
        <v>1.7159368007535827</v>
      </c>
      <c r="AD71" s="170">
        <v>1.7159368007535827</v>
      </c>
      <c r="AE71" s="118"/>
    </row>
    <row r="72" spans="1:31" x14ac:dyDescent="0.45">
      <c r="A72" s="3" t="s">
        <v>219</v>
      </c>
      <c r="B72" s="3" t="s">
        <v>57</v>
      </c>
      <c r="C72" s="3" t="s">
        <v>692</v>
      </c>
      <c r="D72" s="168">
        <v>276.71116890159141</v>
      </c>
      <c r="E72" s="168">
        <v>0</v>
      </c>
      <c r="F72" s="168">
        <v>0</v>
      </c>
      <c r="G72" s="168">
        <v>2.0099836439718826</v>
      </c>
      <c r="H72" s="168">
        <v>10.049918219859412</v>
      </c>
      <c r="I72" s="168">
        <v>10.940059250342028</v>
      </c>
      <c r="J72" s="168">
        <v>27.350148125855068</v>
      </c>
      <c r="K72" s="168">
        <v>23.770504066975136</v>
      </c>
      <c r="L72" s="168">
        <v>29.430147892445408</v>
      </c>
      <c r="M72" s="168">
        <v>33.86644086801342</v>
      </c>
      <c r="N72" s="168">
        <v>36.945208219651008</v>
      </c>
      <c r="O72" s="168">
        <v>22.71306063999068</v>
      </c>
      <c r="P72" s="168">
        <v>8.73579255384257</v>
      </c>
      <c r="Q72" s="168">
        <v>4.367896276921285</v>
      </c>
      <c r="R72" s="170">
        <v>0</v>
      </c>
      <c r="S72" s="170">
        <v>0</v>
      </c>
      <c r="T72" s="170">
        <v>0.77271682422717636</v>
      </c>
      <c r="U72" s="170">
        <v>4.6363009453630584</v>
      </c>
      <c r="V72" s="170">
        <v>9.6455665034205005</v>
      </c>
      <c r="W72" s="170">
        <v>8.7686968212913641</v>
      </c>
      <c r="X72" s="170">
        <v>5.5902314625478482</v>
      </c>
      <c r="Y72" s="170">
        <v>10.248757681337722</v>
      </c>
      <c r="Z72" s="170">
        <v>6.9338179401216733</v>
      </c>
      <c r="AA72" s="170">
        <v>7.9243633601390551</v>
      </c>
      <c r="AB72" s="170">
        <v>6.8637472030143307</v>
      </c>
      <c r="AC72" s="170">
        <v>4.2898420018839563</v>
      </c>
      <c r="AD72" s="170">
        <v>0.85796840037679134</v>
      </c>
      <c r="AE72" s="118"/>
    </row>
    <row r="73" spans="1:31" x14ac:dyDescent="0.45">
      <c r="A73" s="3" t="s">
        <v>219</v>
      </c>
      <c r="B73" s="3" t="s">
        <v>57</v>
      </c>
      <c r="C73" s="3" t="s">
        <v>693</v>
      </c>
      <c r="D73" s="168">
        <v>279.07805212314531</v>
      </c>
      <c r="E73" s="168">
        <v>0</v>
      </c>
      <c r="F73" s="168">
        <v>0</v>
      </c>
      <c r="G73" s="168">
        <v>1.0049918219859413</v>
      </c>
      <c r="H73" s="168">
        <v>4.0199672879437651</v>
      </c>
      <c r="I73" s="168">
        <v>13.128071100410432</v>
      </c>
      <c r="J73" s="168">
        <v>21.880118500684056</v>
      </c>
      <c r="K73" s="168">
        <v>30.562076657539464</v>
      </c>
      <c r="L73" s="168">
        <v>38.485578013197838</v>
      </c>
      <c r="M73" s="168">
        <v>41.050231355167782</v>
      </c>
      <c r="N73" s="168">
        <v>32.840185084134227</v>
      </c>
      <c r="O73" s="168">
        <v>19.218743618453654</v>
      </c>
      <c r="P73" s="168">
        <v>13.103688830763854</v>
      </c>
      <c r="Q73" s="168">
        <v>9.6093718092268272</v>
      </c>
      <c r="R73" s="170">
        <v>0</v>
      </c>
      <c r="S73" s="170">
        <v>0</v>
      </c>
      <c r="T73" s="170">
        <v>1.5454336484543527</v>
      </c>
      <c r="U73" s="170">
        <v>2.3181504726815292</v>
      </c>
      <c r="V73" s="170">
        <v>3.5074787285165456</v>
      </c>
      <c r="W73" s="170">
        <v>6.1380877749039549</v>
      </c>
      <c r="X73" s="170">
        <v>13.043873412611646</v>
      </c>
      <c r="Y73" s="170">
        <v>11.180462925095696</v>
      </c>
      <c r="Z73" s="170">
        <v>8.9149087801564377</v>
      </c>
      <c r="AA73" s="170">
        <v>4.9527271000869098</v>
      </c>
      <c r="AB73" s="170">
        <v>0.85796840037679134</v>
      </c>
      <c r="AC73" s="170">
        <v>1.7159368007535827</v>
      </c>
      <c r="AD73" s="170">
        <v>0</v>
      </c>
      <c r="AE73" s="118"/>
    </row>
    <row r="74" spans="1:31" x14ac:dyDescent="0.45">
      <c r="A74" s="3" t="s">
        <v>219</v>
      </c>
      <c r="B74" s="3" t="s">
        <v>57</v>
      </c>
      <c r="C74" s="3" t="s">
        <v>694</v>
      </c>
      <c r="D74" s="168">
        <v>154.66787609689342</v>
      </c>
      <c r="E74" s="168">
        <v>0</v>
      </c>
      <c r="F74" s="168">
        <v>0</v>
      </c>
      <c r="G74" s="168">
        <v>0</v>
      </c>
      <c r="H74" s="168">
        <v>2.0099836439718826</v>
      </c>
      <c r="I74" s="168">
        <v>7.6580414752394184</v>
      </c>
      <c r="J74" s="168">
        <v>5.4700296251710139</v>
      </c>
      <c r="K74" s="168">
        <v>19.242789006598919</v>
      </c>
      <c r="L74" s="168">
        <v>21.506646536787031</v>
      </c>
      <c r="M74" s="168">
        <v>30.787673516375836</v>
      </c>
      <c r="N74" s="168">
        <v>14.367580974308725</v>
      </c>
      <c r="O74" s="168">
        <v>13.977268086148111</v>
      </c>
      <c r="P74" s="168">
        <v>4.367896276921285</v>
      </c>
      <c r="Q74" s="168">
        <v>7.8622132984583128</v>
      </c>
      <c r="R74" s="170">
        <v>0</v>
      </c>
      <c r="S74" s="170">
        <v>1.9508330217384131</v>
      </c>
      <c r="T74" s="170">
        <v>0</v>
      </c>
      <c r="U74" s="170">
        <v>1.5454336484543527</v>
      </c>
      <c r="V74" s="170">
        <v>3.5074787285165456</v>
      </c>
      <c r="W74" s="170">
        <v>4.384348410645682</v>
      </c>
      <c r="X74" s="170">
        <v>1.8634104875159494</v>
      </c>
      <c r="Y74" s="170">
        <v>4.6585262187898735</v>
      </c>
      <c r="Z74" s="170">
        <v>3.9621816800695275</v>
      </c>
      <c r="AA74" s="170">
        <v>2.9716362600521458</v>
      </c>
      <c r="AB74" s="170">
        <v>1.7159368007535827</v>
      </c>
      <c r="AC74" s="170">
        <v>0.85796840037679134</v>
      </c>
      <c r="AD74" s="170">
        <v>0</v>
      </c>
      <c r="AE74" s="118"/>
    </row>
    <row r="75" spans="1:31" x14ac:dyDescent="0.45">
      <c r="A75" s="3" t="s">
        <v>219</v>
      </c>
      <c r="B75" s="3" t="s">
        <v>57</v>
      </c>
      <c r="C75" s="3" t="s">
        <v>695</v>
      </c>
      <c r="D75" s="168">
        <v>117.31601128958307</v>
      </c>
      <c r="E75" s="168">
        <v>0</v>
      </c>
      <c r="F75" s="168">
        <v>0</v>
      </c>
      <c r="G75" s="168">
        <v>0</v>
      </c>
      <c r="H75" s="168">
        <v>2.0099836439718826</v>
      </c>
      <c r="I75" s="168">
        <v>7.6580414752394184</v>
      </c>
      <c r="J75" s="168">
        <v>7.6580414752394184</v>
      </c>
      <c r="K75" s="168">
        <v>14.715073946222704</v>
      </c>
      <c r="L75" s="168">
        <v>15.847002711316758</v>
      </c>
      <c r="M75" s="168">
        <v>16.420092542067113</v>
      </c>
      <c r="N75" s="168">
        <v>11.288813622671141</v>
      </c>
      <c r="O75" s="168">
        <v>12.230109575379597</v>
      </c>
      <c r="P75" s="168">
        <v>3.4943170215370278</v>
      </c>
      <c r="Q75" s="168">
        <v>5.2414755323055413</v>
      </c>
      <c r="R75" s="170">
        <v>0</v>
      </c>
      <c r="S75" s="170">
        <v>0</v>
      </c>
      <c r="T75" s="170">
        <v>0</v>
      </c>
      <c r="U75" s="170">
        <v>0.77271682422717636</v>
      </c>
      <c r="V75" s="170">
        <v>2.6306090463874092</v>
      </c>
      <c r="W75" s="170">
        <v>3.5074787285165456</v>
      </c>
      <c r="X75" s="170">
        <v>4.6585262187898735</v>
      </c>
      <c r="Y75" s="170">
        <v>0.9317052437579747</v>
      </c>
      <c r="Z75" s="170">
        <v>0.99054542001738188</v>
      </c>
      <c r="AA75" s="170">
        <v>2.9716362600521458</v>
      </c>
      <c r="AB75" s="170">
        <v>2.573905201130374</v>
      </c>
      <c r="AC75" s="170">
        <v>0.85796840037679134</v>
      </c>
      <c r="AD75" s="170">
        <v>0.85796840037679134</v>
      </c>
      <c r="AE75" s="118"/>
    </row>
    <row r="76" spans="1:31" x14ac:dyDescent="0.45">
      <c r="A76" s="2" t="s">
        <v>217</v>
      </c>
      <c r="B76" s="2" t="s">
        <v>58</v>
      </c>
      <c r="C76" s="2" t="s">
        <v>696</v>
      </c>
      <c r="D76" s="167">
        <v>1475.5701921723132</v>
      </c>
      <c r="E76" s="167">
        <v>0</v>
      </c>
      <c r="F76" s="167">
        <v>2.1339724482689597</v>
      </c>
      <c r="G76" s="167">
        <v>7.0349427539015892</v>
      </c>
      <c r="H76" s="167">
        <v>30.149754659578239</v>
      </c>
      <c r="I76" s="167">
        <v>76.580414752394191</v>
      </c>
      <c r="J76" s="167">
        <v>95.178515477975637</v>
      </c>
      <c r="K76" s="167">
        <v>170.92124352920217</v>
      </c>
      <c r="L76" s="167">
        <v>185.63631747542487</v>
      </c>
      <c r="M76" s="167">
        <v>204.22490099195971</v>
      </c>
      <c r="N76" s="167">
        <v>208.32992412747649</v>
      </c>
      <c r="O76" s="167">
        <v>126.66899203071726</v>
      </c>
      <c r="P76" s="167">
        <v>45.426121279981359</v>
      </c>
      <c r="Q76" s="167">
        <v>68.139181919972046</v>
      </c>
      <c r="R76" s="169">
        <v>0</v>
      </c>
      <c r="S76" s="169">
        <v>0.97541651086920655</v>
      </c>
      <c r="T76" s="169">
        <v>3.0908672969087054</v>
      </c>
      <c r="U76" s="169">
        <v>16.227053308770703</v>
      </c>
      <c r="V76" s="169">
        <v>24.552351099615819</v>
      </c>
      <c r="W76" s="169">
        <v>42.089744742198548</v>
      </c>
      <c r="X76" s="169">
        <v>49.380377919172659</v>
      </c>
      <c r="Y76" s="169">
        <v>23.292631093949367</v>
      </c>
      <c r="Z76" s="169">
        <v>40.612362220712654</v>
      </c>
      <c r="AA76" s="169">
        <v>25.75418092045193</v>
      </c>
      <c r="AB76" s="169">
        <v>15.443431206782243</v>
      </c>
      <c r="AC76" s="169">
        <v>6.8637472030143307</v>
      </c>
      <c r="AD76" s="169">
        <v>6.8637472030143307</v>
      </c>
      <c r="AE76" s="118"/>
    </row>
    <row r="77" spans="1:31" x14ac:dyDescent="0.45">
      <c r="A77" s="3" t="s">
        <v>219</v>
      </c>
      <c r="B77" s="3" t="s">
        <v>58</v>
      </c>
      <c r="C77" s="3" t="s">
        <v>697</v>
      </c>
      <c r="D77" s="168">
        <v>205.17199044733343</v>
      </c>
      <c r="E77" s="168">
        <v>0</v>
      </c>
      <c r="F77" s="168">
        <v>0</v>
      </c>
      <c r="G77" s="168">
        <v>0</v>
      </c>
      <c r="H77" s="168">
        <v>6.0299509319156481</v>
      </c>
      <c r="I77" s="168">
        <v>8.7520474002736215</v>
      </c>
      <c r="J77" s="168">
        <v>9.8460533253078246</v>
      </c>
      <c r="K77" s="168">
        <v>18.110860241504867</v>
      </c>
      <c r="L77" s="168">
        <v>27.1662903622573</v>
      </c>
      <c r="M77" s="168">
        <v>35.918952435771807</v>
      </c>
      <c r="N77" s="168">
        <v>30.787673516375836</v>
      </c>
      <c r="O77" s="168">
        <v>15.724426596916626</v>
      </c>
      <c r="P77" s="168">
        <v>7.8622132984583128</v>
      </c>
      <c r="Q77" s="168">
        <v>8.73579255384257</v>
      </c>
      <c r="R77" s="170">
        <v>0</v>
      </c>
      <c r="S77" s="170">
        <v>0</v>
      </c>
      <c r="T77" s="170">
        <v>0.77271682422717636</v>
      </c>
      <c r="U77" s="170">
        <v>1.5454336484543527</v>
      </c>
      <c r="V77" s="170">
        <v>2.6306090463874092</v>
      </c>
      <c r="W77" s="170">
        <v>6.1380877749039549</v>
      </c>
      <c r="X77" s="170">
        <v>4.6585262187898735</v>
      </c>
      <c r="Y77" s="170">
        <v>2.7951157312739241</v>
      </c>
      <c r="Z77" s="170">
        <v>11.886545040208583</v>
      </c>
      <c r="AA77" s="170">
        <v>4.9527271000869098</v>
      </c>
      <c r="AB77" s="170">
        <v>0.85796840037679134</v>
      </c>
      <c r="AC77" s="170">
        <v>0</v>
      </c>
      <c r="AD77" s="170">
        <v>0</v>
      </c>
      <c r="AE77" s="118"/>
    </row>
    <row r="78" spans="1:31" x14ac:dyDescent="0.45">
      <c r="A78" s="3" t="s">
        <v>219</v>
      </c>
      <c r="B78" s="3" t="s">
        <v>58</v>
      </c>
      <c r="C78" s="3" t="s">
        <v>698</v>
      </c>
      <c r="D78" s="168">
        <v>111.89580675416383</v>
      </c>
      <c r="E78" s="168">
        <v>0</v>
      </c>
      <c r="F78" s="168">
        <v>1.0669862241344799</v>
      </c>
      <c r="G78" s="168">
        <v>1.0049918219859413</v>
      </c>
      <c r="H78" s="168">
        <v>1.0049918219859413</v>
      </c>
      <c r="I78" s="168">
        <v>9.8460533253078246</v>
      </c>
      <c r="J78" s="168">
        <v>1.0940059250342027</v>
      </c>
      <c r="K78" s="168">
        <v>12.451216416034596</v>
      </c>
      <c r="L78" s="168">
        <v>9.0554301207524333</v>
      </c>
      <c r="M78" s="168">
        <v>19.498859893704697</v>
      </c>
      <c r="N78" s="168">
        <v>15.393836758187918</v>
      </c>
      <c r="O78" s="168">
        <v>6.9886340430740557</v>
      </c>
      <c r="P78" s="168">
        <v>6.1150547876897985</v>
      </c>
      <c r="Q78" s="168">
        <v>6.1150547876897985</v>
      </c>
      <c r="R78" s="170">
        <v>0</v>
      </c>
      <c r="S78" s="170">
        <v>0</v>
      </c>
      <c r="T78" s="170">
        <v>0</v>
      </c>
      <c r="U78" s="170">
        <v>2.3181504726815292</v>
      </c>
      <c r="V78" s="170">
        <v>1.7537393642582728</v>
      </c>
      <c r="W78" s="170">
        <v>2.6306090463874092</v>
      </c>
      <c r="X78" s="170">
        <v>2.7951157312739241</v>
      </c>
      <c r="Y78" s="170">
        <v>2.7951157312739241</v>
      </c>
      <c r="Z78" s="170">
        <v>2.9716362600521458</v>
      </c>
      <c r="AA78" s="170">
        <v>0.99054542001738188</v>
      </c>
      <c r="AB78" s="170">
        <v>1.7159368007535827</v>
      </c>
      <c r="AC78" s="170">
        <v>0.85796840037679134</v>
      </c>
      <c r="AD78" s="170">
        <v>3.4318736015071654</v>
      </c>
      <c r="AE78" s="118"/>
    </row>
    <row r="79" spans="1:31" x14ac:dyDescent="0.45">
      <c r="A79" s="3" t="s">
        <v>219</v>
      </c>
      <c r="B79" s="3" t="s">
        <v>58</v>
      </c>
      <c r="C79" s="3" t="s">
        <v>699</v>
      </c>
      <c r="D79" s="168">
        <v>487.54897682286162</v>
      </c>
      <c r="E79" s="168">
        <v>0</v>
      </c>
      <c r="F79" s="168">
        <v>1.0669862241344799</v>
      </c>
      <c r="G79" s="168">
        <v>6.0299509319156481</v>
      </c>
      <c r="H79" s="168">
        <v>10.049918219859412</v>
      </c>
      <c r="I79" s="168">
        <v>24.068130350752458</v>
      </c>
      <c r="J79" s="168">
        <v>43.760237001368111</v>
      </c>
      <c r="K79" s="168">
        <v>61.124153315078928</v>
      </c>
      <c r="L79" s="168">
        <v>59.992224549984869</v>
      </c>
      <c r="M79" s="168">
        <v>57.470323897234898</v>
      </c>
      <c r="N79" s="168">
        <v>57.470323897234898</v>
      </c>
      <c r="O79" s="168">
        <v>45.426121279981359</v>
      </c>
      <c r="P79" s="168">
        <v>13.977268086148111</v>
      </c>
      <c r="Q79" s="168">
        <v>27.080956916911965</v>
      </c>
      <c r="R79" s="170">
        <v>0</v>
      </c>
      <c r="S79" s="170">
        <v>0.97541651086920655</v>
      </c>
      <c r="T79" s="170">
        <v>0.77271682422717636</v>
      </c>
      <c r="U79" s="170">
        <v>5.4090177695902346</v>
      </c>
      <c r="V79" s="170">
        <v>7.8918271391622277</v>
      </c>
      <c r="W79" s="170">
        <v>12.27617554980791</v>
      </c>
      <c r="X79" s="170">
        <v>20.497515362675443</v>
      </c>
      <c r="Y79" s="170">
        <v>7.4536419500637976</v>
      </c>
      <c r="Z79" s="170">
        <v>7.9243633601390551</v>
      </c>
      <c r="AA79" s="170">
        <v>3.9621816800695275</v>
      </c>
      <c r="AB79" s="170">
        <v>6.8637472030143307</v>
      </c>
      <c r="AC79" s="170">
        <v>3.4318736015071654</v>
      </c>
      <c r="AD79" s="170">
        <v>2.573905201130374</v>
      </c>
      <c r="AE79" s="118"/>
    </row>
    <row r="80" spans="1:31" x14ac:dyDescent="0.45">
      <c r="A80" s="3" t="s">
        <v>219</v>
      </c>
      <c r="B80" s="3" t="s">
        <v>58</v>
      </c>
      <c r="C80" s="3" t="s">
        <v>700</v>
      </c>
      <c r="D80" s="168">
        <v>104.17701513538296</v>
      </c>
      <c r="E80" s="168">
        <v>0</v>
      </c>
      <c r="F80" s="168">
        <v>0</v>
      </c>
      <c r="G80" s="168">
        <v>0</v>
      </c>
      <c r="H80" s="168">
        <v>0</v>
      </c>
      <c r="I80" s="168">
        <v>4.3760237001368107</v>
      </c>
      <c r="J80" s="168">
        <v>7.6580414752394184</v>
      </c>
      <c r="K80" s="168">
        <v>15.847002711316758</v>
      </c>
      <c r="L80" s="168">
        <v>15.847002711316758</v>
      </c>
      <c r="M80" s="168">
        <v>14.367580974308725</v>
      </c>
      <c r="N80" s="168">
        <v>11.288813622671141</v>
      </c>
      <c r="O80" s="168">
        <v>7.8622132984583128</v>
      </c>
      <c r="P80" s="168">
        <v>3.4943170215370278</v>
      </c>
      <c r="Q80" s="168">
        <v>2.6207377661527707</v>
      </c>
      <c r="R80" s="170">
        <v>0</v>
      </c>
      <c r="S80" s="170">
        <v>0</v>
      </c>
      <c r="T80" s="170">
        <v>0</v>
      </c>
      <c r="U80" s="170">
        <v>1.5454336484543527</v>
      </c>
      <c r="V80" s="170">
        <v>1.7537393642582728</v>
      </c>
      <c r="W80" s="170">
        <v>4.384348410645682</v>
      </c>
      <c r="X80" s="170">
        <v>4.6585262187898735</v>
      </c>
      <c r="Y80" s="170">
        <v>2.7951157312739241</v>
      </c>
      <c r="Z80" s="170">
        <v>2.9716362600521458</v>
      </c>
      <c r="AA80" s="170">
        <v>0.99054542001738188</v>
      </c>
      <c r="AB80" s="170">
        <v>1.7159368007535827</v>
      </c>
      <c r="AC80" s="170">
        <v>0</v>
      </c>
      <c r="AD80" s="170">
        <v>0</v>
      </c>
      <c r="AE80" s="118"/>
    </row>
    <row r="81" spans="1:31" x14ac:dyDescent="0.45">
      <c r="A81" s="3" t="s">
        <v>219</v>
      </c>
      <c r="B81" s="3" t="s">
        <v>58</v>
      </c>
      <c r="C81" s="3" t="s">
        <v>701</v>
      </c>
      <c r="D81" s="168">
        <v>369.52693517479787</v>
      </c>
      <c r="E81" s="168">
        <v>0</v>
      </c>
      <c r="F81" s="168">
        <v>0</v>
      </c>
      <c r="G81" s="168">
        <v>0</v>
      </c>
      <c r="H81" s="168">
        <v>11.054910041845353</v>
      </c>
      <c r="I81" s="168">
        <v>21.880118500684056</v>
      </c>
      <c r="J81" s="168">
        <v>19.692106650615649</v>
      </c>
      <c r="K81" s="168">
        <v>43.013293073574062</v>
      </c>
      <c r="L81" s="168">
        <v>47.541008133950271</v>
      </c>
      <c r="M81" s="168">
        <v>47.207766058442949</v>
      </c>
      <c r="N81" s="168">
        <v>68.759137519906034</v>
      </c>
      <c r="O81" s="168">
        <v>30.575273938448994</v>
      </c>
      <c r="P81" s="168">
        <v>9.6093718092268272</v>
      </c>
      <c r="Q81" s="168">
        <v>12.230109575379597</v>
      </c>
      <c r="R81" s="170">
        <v>0</v>
      </c>
      <c r="S81" s="170">
        <v>0</v>
      </c>
      <c r="T81" s="170">
        <v>0</v>
      </c>
      <c r="U81" s="170">
        <v>4.6363009453630584</v>
      </c>
      <c r="V81" s="170">
        <v>7.0149574570330913</v>
      </c>
      <c r="W81" s="170">
        <v>11.399305867678773</v>
      </c>
      <c r="X81" s="170">
        <v>12.112168168853671</v>
      </c>
      <c r="Y81" s="170">
        <v>2.7951157312739241</v>
      </c>
      <c r="Z81" s="170">
        <v>9.9054542001738195</v>
      </c>
      <c r="AA81" s="170">
        <v>4.9527271000869098</v>
      </c>
      <c r="AB81" s="170">
        <v>3.4318736015071654</v>
      </c>
      <c r="AC81" s="170">
        <v>1.7159368007535827</v>
      </c>
      <c r="AD81" s="170">
        <v>0</v>
      </c>
      <c r="AE81" s="118"/>
    </row>
    <row r="82" spans="1:31" x14ac:dyDescent="0.45">
      <c r="A82" s="3" t="s">
        <v>219</v>
      </c>
      <c r="B82" s="3" t="s">
        <v>58</v>
      </c>
      <c r="C82" s="3" t="s">
        <v>702</v>
      </c>
      <c r="D82" s="168">
        <v>197.24946783777347</v>
      </c>
      <c r="E82" s="168">
        <v>0</v>
      </c>
      <c r="F82" s="168">
        <v>0</v>
      </c>
      <c r="G82" s="168">
        <v>0</v>
      </c>
      <c r="H82" s="168">
        <v>2.0099836439718826</v>
      </c>
      <c r="I82" s="168">
        <v>7.6580414752394184</v>
      </c>
      <c r="J82" s="168">
        <v>13.128071100410432</v>
      </c>
      <c r="K82" s="168">
        <v>20.374717771692975</v>
      </c>
      <c r="L82" s="168">
        <v>26.034361597163247</v>
      </c>
      <c r="M82" s="168">
        <v>29.761417732496643</v>
      </c>
      <c r="N82" s="168">
        <v>24.630138813100672</v>
      </c>
      <c r="O82" s="168">
        <v>20.092322873837912</v>
      </c>
      <c r="P82" s="168">
        <v>4.367896276921285</v>
      </c>
      <c r="Q82" s="168">
        <v>11.35653031999534</v>
      </c>
      <c r="R82" s="170">
        <v>0</v>
      </c>
      <c r="S82" s="170">
        <v>0</v>
      </c>
      <c r="T82" s="170">
        <v>1.5454336484543527</v>
      </c>
      <c r="U82" s="170">
        <v>0.77271682422717636</v>
      </c>
      <c r="V82" s="170">
        <v>3.5074787285165456</v>
      </c>
      <c r="W82" s="170">
        <v>5.2612180927748184</v>
      </c>
      <c r="X82" s="170">
        <v>4.6585262187898735</v>
      </c>
      <c r="Y82" s="170">
        <v>4.6585262187898735</v>
      </c>
      <c r="Z82" s="170">
        <v>4.9527271000869098</v>
      </c>
      <c r="AA82" s="170">
        <v>9.9054542001738195</v>
      </c>
      <c r="AB82" s="170">
        <v>0.85796840037679134</v>
      </c>
      <c r="AC82" s="170">
        <v>0.85796840037679134</v>
      </c>
      <c r="AD82" s="170">
        <v>0.85796840037679134</v>
      </c>
      <c r="AE82" s="118"/>
    </row>
    <row r="83" spans="1:31" x14ac:dyDescent="0.45">
      <c r="A83" s="2" t="s">
        <v>217</v>
      </c>
      <c r="B83" s="2" t="s">
        <v>59</v>
      </c>
      <c r="C83" s="2" t="s">
        <v>703</v>
      </c>
      <c r="D83" s="167">
        <v>1657.982369342873</v>
      </c>
      <c r="E83" s="167">
        <v>0</v>
      </c>
      <c r="F83" s="167">
        <v>1.0669862241344799</v>
      </c>
      <c r="G83" s="167">
        <v>11.054910041845353</v>
      </c>
      <c r="H83" s="167">
        <v>28.139771015606357</v>
      </c>
      <c r="I83" s="167">
        <v>67.828367352120566</v>
      </c>
      <c r="J83" s="167">
        <v>108.30658657838606</v>
      </c>
      <c r="K83" s="167">
        <v>172.05317229429625</v>
      </c>
      <c r="L83" s="167">
        <v>225.25382425371677</v>
      </c>
      <c r="M83" s="167">
        <v>231.93380715669798</v>
      </c>
      <c r="N83" s="167">
        <v>213.46120304687247</v>
      </c>
      <c r="O83" s="167">
        <v>147.63489415993942</v>
      </c>
      <c r="P83" s="167">
        <v>75.127815963046103</v>
      </c>
      <c r="Q83" s="167">
        <v>96.093718092268261</v>
      </c>
      <c r="R83" s="169">
        <v>0</v>
      </c>
      <c r="S83" s="169">
        <v>0</v>
      </c>
      <c r="T83" s="169">
        <v>2.3181504726815292</v>
      </c>
      <c r="U83" s="169">
        <v>16.227053308770703</v>
      </c>
      <c r="V83" s="169">
        <v>36.828526649423729</v>
      </c>
      <c r="W83" s="169">
        <v>42.966614424327688</v>
      </c>
      <c r="X83" s="169">
        <v>40.063325481592912</v>
      </c>
      <c r="Y83" s="169">
        <v>26.087746825223292</v>
      </c>
      <c r="Z83" s="169">
        <v>40.612362220712654</v>
      </c>
      <c r="AA83" s="169">
        <v>27.735271760486693</v>
      </c>
      <c r="AB83" s="169">
        <v>23.165146810173365</v>
      </c>
      <c r="AC83" s="169">
        <v>12.869526005651871</v>
      </c>
      <c r="AD83" s="169">
        <v>11.153589204898287</v>
      </c>
      <c r="AE83" s="118"/>
    </row>
    <row r="84" spans="1:31" x14ac:dyDescent="0.45">
      <c r="A84" s="3" t="s">
        <v>219</v>
      </c>
      <c r="B84" s="3" t="s">
        <v>59</v>
      </c>
      <c r="C84" s="3" t="s">
        <v>704</v>
      </c>
      <c r="D84" s="168">
        <v>396.16681300836609</v>
      </c>
      <c r="E84" s="168">
        <v>0</v>
      </c>
      <c r="F84" s="168">
        <v>0</v>
      </c>
      <c r="G84" s="168">
        <v>3.0149754659578241</v>
      </c>
      <c r="H84" s="168">
        <v>7.0349427539015892</v>
      </c>
      <c r="I84" s="168">
        <v>26.256142200820864</v>
      </c>
      <c r="J84" s="168">
        <v>29.538159975923474</v>
      </c>
      <c r="K84" s="168">
        <v>32.825934187727569</v>
      </c>
      <c r="L84" s="168">
        <v>52.068723194326495</v>
      </c>
      <c r="M84" s="168">
        <v>57.470323897234898</v>
      </c>
      <c r="N84" s="168">
        <v>35.918952435771807</v>
      </c>
      <c r="O84" s="168">
        <v>34.94317021537028</v>
      </c>
      <c r="P84" s="168">
        <v>19.218743618453654</v>
      </c>
      <c r="Q84" s="168">
        <v>24.460219150759194</v>
      </c>
      <c r="R84" s="170">
        <v>0</v>
      </c>
      <c r="S84" s="170">
        <v>0</v>
      </c>
      <c r="T84" s="170">
        <v>0.77271682422717636</v>
      </c>
      <c r="U84" s="170">
        <v>4.6363009453630584</v>
      </c>
      <c r="V84" s="170">
        <v>11.399305867678773</v>
      </c>
      <c r="W84" s="170">
        <v>11.399305867678773</v>
      </c>
      <c r="X84" s="170">
        <v>8.3853471938217723</v>
      </c>
      <c r="Y84" s="170">
        <v>6.5219367063058229</v>
      </c>
      <c r="Z84" s="170">
        <v>6.9338179401216733</v>
      </c>
      <c r="AA84" s="170">
        <v>7.9243633601390551</v>
      </c>
      <c r="AB84" s="170">
        <v>7.7217156033911216</v>
      </c>
      <c r="AC84" s="170">
        <v>4.2898420018839563</v>
      </c>
      <c r="AD84" s="170">
        <v>3.4318736015071654</v>
      </c>
      <c r="AE84" s="118"/>
    </row>
    <row r="85" spans="1:31" x14ac:dyDescent="0.45">
      <c r="A85" s="3" t="s">
        <v>219</v>
      </c>
      <c r="B85" s="3" t="s">
        <v>59</v>
      </c>
      <c r="C85" s="3" t="s">
        <v>705</v>
      </c>
      <c r="D85" s="168">
        <v>67.979853095747856</v>
      </c>
      <c r="E85" s="168">
        <v>0</v>
      </c>
      <c r="F85" s="168">
        <v>0</v>
      </c>
      <c r="G85" s="168">
        <v>0</v>
      </c>
      <c r="H85" s="168">
        <v>0</v>
      </c>
      <c r="I85" s="168">
        <v>1.0940059250342027</v>
      </c>
      <c r="J85" s="168">
        <v>2.1880118500684054</v>
      </c>
      <c r="K85" s="168">
        <v>4.5277150603762166</v>
      </c>
      <c r="L85" s="168">
        <v>11.319287650940542</v>
      </c>
      <c r="M85" s="168">
        <v>16.420092542067113</v>
      </c>
      <c r="N85" s="168">
        <v>8.2100462710335567</v>
      </c>
      <c r="O85" s="168">
        <v>4.367896276921285</v>
      </c>
      <c r="P85" s="168">
        <v>0.87357925538425696</v>
      </c>
      <c r="Q85" s="168">
        <v>4.367896276921285</v>
      </c>
      <c r="R85" s="170">
        <v>0</v>
      </c>
      <c r="S85" s="170">
        <v>0</v>
      </c>
      <c r="T85" s="170">
        <v>0</v>
      </c>
      <c r="U85" s="170">
        <v>0</v>
      </c>
      <c r="V85" s="170">
        <v>3.5074787285165456</v>
      </c>
      <c r="W85" s="170">
        <v>2.6306090463874092</v>
      </c>
      <c r="X85" s="170">
        <v>1.8634104875159494</v>
      </c>
      <c r="Y85" s="170">
        <v>0.9317052437579747</v>
      </c>
      <c r="Z85" s="170">
        <v>2.9716362600521458</v>
      </c>
      <c r="AA85" s="170">
        <v>0.99054542001738188</v>
      </c>
      <c r="AB85" s="170">
        <v>0</v>
      </c>
      <c r="AC85" s="170">
        <v>1.7159368007535827</v>
      </c>
      <c r="AD85" s="170">
        <v>0</v>
      </c>
      <c r="AE85" s="118"/>
    </row>
    <row r="86" spans="1:31" x14ac:dyDescent="0.45">
      <c r="A86" s="3" t="s">
        <v>219</v>
      </c>
      <c r="B86" s="3" t="s">
        <v>59</v>
      </c>
      <c r="C86" s="3" t="s">
        <v>706</v>
      </c>
      <c r="D86" s="168">
        <v>187.50091865330015</v>
      </c>
      <c r="E86" s="168">
        <v>0</v>
      </c>
      <c r="F86" s="168">
        <v>0</v>
      </c>
      <c r="G86" s="168">
        <v>2.0099836439718826</v>
      </c>
      <c r="H86" s="168">
        <v>3.0149754659578241</v>
      </c>
      <c r="I86" s="168">
        <v>8.7520474002736215</v>
      </c>
      <c r="J86" s="168">
        <v>8.7520474002736215</v>
      </c>
      <c r="K86" s="168">
        <v>28.298219127351352</v>
      </c>
      <c r="L86" s="168">
        <v>15.847002711316758</v>
      </c>
      <c r="M86" s="168">
        <v>23.603883029221475</v>
      </c>
      <c r="N86" s="168">
        <v>29.761417732496643</v>
      </c>
      <c r="O86" s="168">
        <v>22.71306063999068</v>
      </c>
      <c r="P86" s="168">
        <v>6.9886340430740557</v>
      </c>
      <c r="Q86" s="168">
        <v>6.1150547876897985</v>
      </c>
      <c r="R86" s="170">
        <v>0</v>
      </c>
      <c r="S86" s="170">
        <v>0</v>
      </c>
      <c r="T86" s="170">
        <v>0</v>
      </c>
      <c r="U86" s="170">
        <v>2.3181504726815292</v>
      </c>
      <c r="V86" s="170">
        <v>2.6306090463874092</v>
      </c>
      <c r="W86" s="170">
        <v>3.5074787285165456</v>
      </c>
      <c r="X86" s="170">
        <v>3.7268209750318988</v>
      </c>
      <c r="Y86" s="170">
        <v>6.5219367063058229</v>
      </c>
      <c r="Z86" s="170">
        <v>2.9716362600521458</v>
      </c>
      <c r="AA86" s="170">
        <v>3.9621816800695275</v>
      </c>
      <c r="AB86" s="170">
        <v>6.0057788026375398</v>
      </c>
      <c r="AC86" s="170">
        <v>0</v>
      </c>
      <c r="AD86" s="170">
        <v>0</v>
      </c>
      <c r="AE86" s="118"/>
    </row>
    <row r="87" spans="1:31" x14ac:dyDescent="0.45">
      <c r="A87" s="3" t="s">
        <v>219</v>
      </c>
      <c r="B87" s="3" t="s">
        <v>59</v>
      </c>
      <c r="C87" s="3" t="s">
        <v>707</v>
      </c>
      <c r="D87" s="168">
        <v>434.33459335521059</v>
      </c>
      <c r="E87" s="168">
        <v>0</v>
      </c>
      <c r="F87" s="168">
        <v>0</v>
      </c>
      <c r="G87" s="168">
        <v>0</v>
      </c>
      <c r="H87" s="168">
        <v>10.049918219859412</v>
      </c>
      <c r="I87" s="168">
        <v>15.316082950478837</v>
      </c>
      <c r="J87" s="168">
        <v>35.008189601094486</v>
      </c>
      <c r="K87" s="168">
        <v>41.881364308480002</v>
      </c>
      <c r="L87" s="168">
        <v>58.860295784890816</v>
      </c>
      <c r="M87" s="168">
        <v>52.339044977838924</v>
      </c>
      <c r="N87" s="168">
        <v>61.575347032751672</v>
      </c>
      <c r="O87" s="168">
        <v>30.575273938448994</v>
      </c>
      <c r="P87" s="168">
        <v>16.598005852300883</v>
      </c>
      <c r="Q87" s="168">
        <v>28.82811542768048</v>
      </c>
      <c r="R87" s="170">
        <v>0</v>
      </c>
      <c r="S87" s="170">
        <v>0</v>
      </c>
      <c r="T87" s="170">
        <v>0.77271682422717636</v>
      </c>
      <c r="U87" s="170">
        <v>6.1817345938174109</v>
      </c>
      <c r="V87" s="170">
        <v>14.029914914066183</v>
      </c>
      <c r="W87" s="170">
        <v>9.6455665034205005</v>
      </c>
      <c r="X87" s="170">
        <v>9.317052437579747</v>
      </c>
      <c r="Y87" s="170">
        <v>5.5902314625478482</v>
      </c>
      <c r="Z87" s="170">
        <v>17.829817560312875</v>
      </c>
      <c r="AA87" s="170">
        <v>7.9243633601390551</v>
      </c>
      <c r="AB87" s="170">
        <v>1.7159368007535827</v>
      </c>
      <c r="AC87" s="170">
        <v>4.2898420018839563</v>
      </c>
      <c r="AD87" s="170">
        <v>6.0057788026375398</v>
      </c>
      <c r="AE87" s="118"/>
    </row>
    <row r="88" spans="1:31" x14ac:dyDescent="0.45">
      <c r="A88" s="3" t="s">
        <v>219</v>
      </c>
      <c r="B88" s="3" t="s">
        <v>59</v>
      </c>
      <c r="C88" s="3" t="s">
        <v>708</v>
      </c>
      <c r="D88" s="168">
        <v>37.684481159766619</v>
      </c>
      <c r="E88" s="168">
        <v>0</v>
      </c>
      <c r="F88" s="168">
        <v>1.0669862241344799</v>
      </c>
      <c r="G88" s="168">
        <v>1.0049918219859413</v>
      </c>
      <c r="H88" s="168">
        <v>0</v>
      </c>
      <c r="I88" s="168">
        <v>1.0940059250342027</v>
      </c>
      <c r="J88" s="168">
        <v>3.2820177751026081</v>
      </c>
      <c r="K88" s="168">
        <v>3.3957862952821625</v>
      </c>
      <c r="L88" s="168">
        <v>5.6596438254702708</v>
      </c>
      <c r="M88" s="168">
        <v>6.1575347032751679</v>
      </c>
      <c r="N88" s="168">
        <v>7.1837904871543623</v>
      </c>
      <c r="O88" s="168">
        <v>5.2414755323055413</v>
      </c>
      <c r="P88" s="168">
        <v>0</v>
      </c>
      <c r="Q88" s="168">
        <v>0</v>
      </c>
      <c r="R88" s="170">
        <v>0</v>
      </c>
      <c r="S88" s="170">
        <v>0</v>
      </c>
      <c r="T88" s="170">
        <v>0</v>
      </c>
      <c r="U88" s="170">
        <v>0</v>
      </c>
      <c r="V88" s="170">
        <v>0</v>
      </c>
      <c r="W88" s="170">
        <v>0.87686968212913641</v>
      </c>
      <c r="X88" s="170">
        <v>1.8634104875159494</v>
      </c>
      <c r="Y88" s="170">
        <v>0</v>
      </c>
      <c r="Z88" s="170">
        <v>0</v>
      </c>
      <c r="AA88" s="170">
        <v>0</v>
      </c>
      <c r="AB88" s="170">
        <v>0</v>
      </c>
      <c r="AC88" s="170">
        <v>0.85796840037679134</v>
      </c>
      <c r="AD88" s="170">
        <v>0</v>
      </c>
      <c r="AE88" s="118"/>
    </row>
    <row r="89" spans="1:31" x14ac:dyDescent="0.45">
      <c r="A89" s="3" t="s">
        <v>219</v>
      </c>
      <c r="B89" s="3" t="s">
        <v>59</v>
      </c>
      <c r="C89" s="3" t="s">
        <v>709</v>
      </c>
      <c r="D89" s="168">
        <v>56.52868380895076</v>
      </c>
      <c r="E89" s="168">
        <v>0</v>
      </c>
      <c r="F89" s="168">
        <v>0</v>
      </c>
      <c r="G89" s="168">
        <v>0</v>
      </c>
      <c r="H89" s="168">
        <v>1.0049918219859413</v>
      </c>
      <c r="I89" s="168">
        <v>2.1880118500684054</v>
      </c>
      <c r="J89" s="168">
        <v>0</v>
      </c>
      <c r="K89" s="168">
        <v>7.9235013556583791</v>
      </c>
      <c r="L89" s="168">
        <v>5.6596438254702708</v>
      </c>
      <c r="M89" s="168">
        <v>9.2363020549127519</v>
      </c>
      <c r="N89" s="168">
        <v>9.2363020549127519</v>
      </c>
      <c r="O89" s="168">
        <v>3.4943170215370278</v>
      </c>
      <c r="P89" s="168">
        <v>5.2414755323055413</v>
      </c>
      <c r="Q89" s="168">
        <v>5.2414755323055413</v>
      </c>
      <c r="R89" s="170">
        <v>0</v>
      </c>
      <c r="S89" s="170">
        <v>0</v>
      </c>
      <c r="T89" s="170">
        <v>0.77271682422717636</v>
      </c>
      <c r="U89" s="170">
        <v>0</v>
      </c>
      <c r="V89" s="170">
        <v>0.87686968212913641</v>
      </c>
      <c r="W89" s="170">
        <v>0.87686968212913641</v>
      </c>
      <c r="X89" s="170">
        <v>0.9317052437579747</v>
      </c>
      <c r="Y89" s="170">
        <v>1.8634104875159494</v>
      </c>
      <c r="Z89" s="170">
        <v>1.9810908400347638</v>
      </c>
      <c r="AA89" s="170">
        <v>0</v>
      </c>
      <c r="AB89" s="170">
        <v>0</v>
      </c>
      <c r="AC89" s="170">
        <v>0</v>
      </c>
      <c r="AD89" s="170">
        <v>0</v>
      </c>
      <c r="AE89" s="118"/>
    </row>
    <row r="90" spans="1:31" x14ac:dyDescent="0.45">
      <c r="A90" s="3" t="s">
        <v>219</v>
      </c>
      <c r="B90" s="3" t="s">
        <v>59</v>
      </c>
      <c r="C90" s="3" t="s">
        <v>710</v>
      </c>
      <c r="D90" s="168">
        <v>23.298599015516729</v>
      </c>
      <c r="E90" s="168">
        <v>0</v>
      </c>
      <c r="F90" s="168">
        <v>0</v>
      </c>
      <c r="G90" s="168">
        <v>3.0149754659578241</v>
      </c>
      <c r="H90" s="168">
        <v>1.0049918219859413</v>
      </c>
      <c r="I90" s="168">
        <v>0</v>
      </c>
      <c r="J90" s="168">
        <v>0</v>
      </c>
      <c r="K90" s="168">
        <v>2.2638575301881083</v>
      </c>
      <c r="L90" s="168">
        <v>0</v>
      </c>
      <c r="M90" s="168">
        <v>6.1575347032751679</v>
      </c>
      <c r="N90" s="168">
        <v>1.0262557838791946</v>
      </c>
      <c r="O90" s="168">
        <v>4.367896276921285</v>
      </c>
      <c r="P90" s="168">
        <v>0</v>
      </c>
      <c r="Q90" s="168">
        <v>1.7471585107685139</v>
      </c>
      <c r="R90" s="170">
        <v>0</v>
      </c>
      <c r="S90" s="170">
        <v>0</v>
      </c>
      <c r="T90" s="170">
        <v>0</v>
      </c>
      <c r="U90" s="170">
        <v>0</v>
      </c>
      <c r="V90" s="170">
        <v>0.87686968212913641</v>
      </c>
      <c r="W90" s="170">
        <v>0</v>
      </c>
      <c r="X90" s="170">
        <v>0</v>
      </c>
      <c r="Y90" s="170">
        <v>0</v>
      </c>
      <c r="Z90" s="170">
        <v>0.99054542001738188</v>
      </c>
      <c r="AA90" s="170">
        <v>0.99054542001738188</v>
      </c>
      <c r="AB90" s="170">
        <v>0.85796840037679134</v>
      </c>
      <c r="AC90" s="170">
        <v>0</v>
      </c>
      <c r="AD90" s="170">
        <v>0</v>
      </c>
      <c r="AE90" s="118"/>
    </row>
    <row r="91" spans="1:31" x14ac:dyDescent="0.45">
      <c r="A91" s="3" t="s">
        <v>219</v>
      </c>
      <c r="B91" s="3" t="s">
        <v>59</v>
      </c>
      <c r="C91" s="3" t="s">
        <v>711</v>
      </c>
      <c r="D91" s="168">
        <v>51.648099035271557</v>
      </c>
      <c r="E91" s="168">
        <v>0</v>
      </c>
      <c r="F91" s="168">
        <v>0</v>
      </c>
      <c r="G91" s="168">
        <v>0</v>
      </c>
      <c r="H91" s="168">
        <v>0</v>
      </c>
      <c r="I91" s="168">
        <v>3.2820177751026081</v>
      </c>
      <c r="J91" s="168">
        <v>4.3760237001368107</v>
      </c>
      <c r="K91" s="168">
        <v>4.5277150603762166</v>
      </c>
      <c r="L91" s="168">
        <v>6.7915725905643249</v>
      </c>
      <c r="M91" s="168">
        <v>12.315069406550336</v>
      </c>
      <c r="N91" s="168">
        <v>6.1575347032751679</v>
      </c>
      <c r="O91" s="168">
        <v>5.2414755323055413</v>
      </c>
      <c r="P91" s="168">
        <v>2.6207377661527707</v>
      </c>
      <c r="Q91" s="168">
        <v>1.7471585107685139</v>
      </c>
      <c r="R91" s="170">
        <v>0</v>
      </c>
      <c r="S91" s="170">
        <v>0</v>
      </c>
      <c r="T91" s="170">
        <v>0</v>
      </c>
      <c r="U91" s="170">
        <v>0</v>
      </c>
      <c r="V91" s="170">
        <v>0</v>
      </c>
      <c r="W91" s="170">
        <v>0.87686968212913641</v>
      </c>
      <c r="X91" s="170">
        <v>0.9317052437579747</v>
      </c>
      <c r="Y91" s="170">
        <v>0.9317052437579747</v>
      </c>
      <c r="Z91" s="170">
        <v>0.99054542001738188</v>
      </c>
      <c r="AA91" s="170">
        <v>0</v>
      </c>
      <c r="AB91" s="170">
        <v>0</v>
      </c>
      <c r="AC91" s="170">
        <v>0</v>
      </c>
      <c r="AD91" s="170">
        <v>0.85796840037679134</v>
      </c>
      <c r="AE91" s="118"/>
    </row>
    <row r="92" spans="1:31" x14ac:dyDescent="0.45">
      <c r="A92" s="3" t="s">
        <v>219</v>
      </c>
      <c r="B92" s="3" t="s">
        <v>59</v>
      </c>
      <c r="C92" s="3" t="s">
        <v>712</v>
      </c>
      <c r="D92" s="168">
        <v>138.63852317278247</v>
      </c>
      <c r="E92" s="168">
        <v>0</v>
      </c>
      <c r="F92" s="168">
        <v>0</v>
      </c>
      <c r="G92" s="168">
        <v>0</v>
      </c>
      <c r="H92" s="168">
        <v>1.0049918219859413</v>
      </c>
      <c r="I92" s="168">
        <v>6.5640355502052161</v>
      </c>
      <c r="J92" s="168">
        <v>1.0940059250342027</v>
      </c>
      <c r="K92" s="168">
        <v>12.451216416034596</v>
      </c>
      <c r="L92" s="168">
        <v>26.034361597163247</v>
      </c>
      <c r="M92" s="168">
        <v>14.367580974308725</v>
      </c>
      <c r="N92" s="168">
        <v>19.498859893704697</v>
      </c>
      <c r="O92" s="168">
        <v>11.35653031999534</v>
      </c>
      <c r="P92" s="168">
        <v>8.73579255384257</v>
      </c>
      <c r="Q92" s="168">
        <v>9.6093718092268272</v>
      </c>
      <c r="R92" s="170">
        <v>0</v>
      </c>
      <c r="S92" s="170">
        <v>0</v>
      </c>
      <c r="T92" s="170">
        <v>0</v>
      </c>
      <c r="U92" s="170">
        <v>2.3181504726815292</v>
      </c>
      <c r="V92" s="170">
        <v>0</v>
      </c>
      <c r="W92" s="170">
        <v>7.0149574570330913</v>
      </c>
      <c r="X92" s="170">
        <v>3.7268209750318988</v>
      </c>
      <c r="Y92" s="170">
        <v>0.9317052437579747</v>
      </c>
      <c r="Z92" s="170">
        <v>3.9621816800695275</v>
      </c>
      <c r="AA92" s="170">
        <v>3.9621816800695275</v>
      </c>
      <c r="AB92" s="170">
        <v>4.2898420018839563</v>
      </c>
      <c r="AC92" s="170">
        <v>1.7159368007535827</v>
      </c>
      <c r="AD92" s="170">
        <v>0</v>
      </c>
      <c r="AE92" s="118"/>
    </row>
    <row r="93" spans="1:31" x14ac:dyDescent="0.45">
      <c r="A93" s="3" t="s">
        <v>219</v>
      </c>
      <c r="B93" s="3" t="s">
        <v>59</v>
      </c>
      <c r="C93" s="3" t="s">
        <v>713</v>
      </c>
      <c r="D93" s="168">
        <v>264.20180503796041</v>
      </c>
      <c r="E93" s="168">
        <v>0</v>
      </c>
      <c r="F93" s="168">
        <v>0</v>
      </c>
      <c r="G93" s="168">
        <v>2.0099836439718826</v>
      </c>
      <c r="H93" s="168">
        <v>5.0249591099297062</v>
      </c>
      <c r="I93" s="168">
        <v>3.2820177751026081</v>
      </c>
      <c r="J93" s="168">
        <v>24.068130350752458</v>
      </c>
      <c r="K93" s="168">
        <v>33.957862952821628</v>
      </c>
      <c r="L93" s="168">
        <v>43.013293073574062</v>
      </c>
      <c r="M93" s="168">
        <v>33.86644086801342</v>
      </c>
      <c r="N93" s="168">
        <v>34.892696651892614</v>
      </c>
      <c r="O93" s="168">
        <v>25.333798406143451</v>
      </c>
      <c r="P93" s="168">
        <v>14.850847341532369</v>
      </c>
      <c r="Q93" s="168">
        <v>13.977268086148111</v>
      </c>
      <c r="R93" s="170">
        <v>0</v>
      </c>
      <c r="S93" s="170">
        <v>0</v>
      </c>
      <c r="T93" s="170">
        <v>0</v>
      </c>
      <c r="U93" s="170">
        <v>0.77271682422717636</v>
      </c>
      <c r="V93" s="170">
        <v>3.5074787285165456</v>
      </c>
      <c r="W93" s="170">
        <v>6.1380877749039549</v>
      </c>
      <c r="X93" s="170">
        <v>9.317052437579747</v>
      </c>
      <c r="Y93" s="170">
        <v>2.7951157312739241</v>
      </c>
      <c r="Z93" s="170">
        <v>1.9810908400347638</v>
      </c>
      <c r="AA93" s="170">
        <v>1.9810908400347638</v>
      </c>
      <c r="AB93" s="170">
        <v>2.573905201130374</v>
      </c>
      <c r="AC93" s="170">
        <v>0</v>
      </c>
      <c r="AD93" s="170">
        <v>0.85796840037679134</v>
      </c>
      <c r="AE93" s="118"/>
    </row>
    <row r="94" spans="1:31" x14ac:dyDescent="0.45">
      <c r="A94" s="2" t="s">
        <v>217</v>
      </c>
      <c r="B94" s="2" t="s">
        <v>60</v>
      </c>
      <c r="C94" s="2" t="s">
        <v>714</v>
      </c>
      <c r="D94" s="167">
        <v>4732.103881480798</v>
      </c>
      <c r="E94" s="167">
        <v>0</v>
      </c>
      <c r="F94" s="167">
        <v>16.004793362017196</v>
      </c>
      <c r="G94" s="167">
        <v>35.174713769507946</v>
      </c>
      <c r="H94" s="167">
        <v>108.53911677448166</v>
      </c>
      <c r="I94" s="167">
        <v>242.869315357593</v>
      </c>
      <c r="J94" s="167">
        <v>415.72225151299705</v>
      </c>
      <c r="K94" s="167">
        <v>550.11737983571027</v>
      </c>
      <c r="L94" s="167">
        <v>644.06746733851685</v>
      </c>
      <c r="M94" s="167">
        <v>610.62219140812078</v>
      </c>
      <c r="N94" s="167">
        <v>493.62903204589259</v>
      </c>
      <c r="O94" s="167">
        <v>331.96011704601767</v>
      </c>
      <c r="P94" s="167">
        <v>173.84227182146714</v>
      </c>
      <c r="Q94" s="167">
        <v>217.52123459068</v>
      </c>
      <c r="R94" s="169">
        <v>0</v>
      </c>
      <c r="S94" s="169">
        <v>6.8279155760844459</v>
      </c>
      <c r="T94" s="169">
        <v>16.227053308770703</v>
      </c>
      <c r="U94" s="169">
        <v>47.908443102084931</v>
      </c>
      <c r="V94" s="169">
        <v>115.74679804104601</v>
      </c>
      <c r="W94" s="169">
        <v>130.65358263724133</v>
      </c>
      <c r="X94" s="169">
        <v>154.6630704638238</v>
      </c>
      <c r="Y94" s="169">
        <v>120.18997644477874</v>
      </c>
      <c r="Z94" s="169">
        <v>117.87490498206844</v>
      </c>
      <c r="AA94" s="169">
        <v>90.139633221581747</v>
      </c>
      <c r="AB94" s="169">
        <v>38.608578016955612</v>
      </c>
      <c r="AC94" s="169">
        <v>24.023115210550159</v>
      </c>
      <c r="AD94" s="169">
        <v>29.170925612810905</v>
      </c>
      <c r="AE94" s="118"/>
    </row>
    <row r="95" spans="1:31" x14ac:dyDescent="0.45">
      <c r="A95" s="3" t="s">
        <v>219</v>
      </c>
      <c r="B95" s="3" t="s">
        <v>60</v>
      </c>
      <c r="C95" s="3" t="s">
        <v>715</v>
      </c>
      <c r="D95" s="168">
        <v>511.87711075702811</v>
      </c>
      <c r="E95" s="168">
        <v>0</v>
      </c>
      <c r="F95" s="168">
        <v>3.2009586724034396</v>
      </c>
      <c r="G95" s="168">
        <v>4.0199672879437651</v>
      </c>
      <c r="H95" s="168">
        <v>12.059901863831296</v>
      </c>
      <c r="I95" s="168">
        <v>17.504094800547243</v>
      </c>
      <c r="J95" s="168">
        <v>50.324272551573323</v>
      </c>
      <c r="K95" s="168">
        <v>69.047654670737302</v>
      </c>
      <c r="L95" s="168">
        <v>83.762728616960004</v>
      </c>
      <c r="M95" s="168">
        <v>65.680370168268453</v>
      </c>
      <c r="N95" s="168">
        <v>46.181510274563756</v>
      </c>
      <c r="O95" s="168">
        <v>26.207377661527708</v>
      </c>
      <c r="P95" s="168">
        <v>13.977268086148111</v>
      </c>
      <c r="Q95" s="168">
        <v>15.724426596916626</v>
      </c>
      <c r="R95" s="170">
        <v>0</v>
      </c>
      <c r="S95" s="170">
        <v>0</v>
      </c>
      <c r="T95" s="170">
        <v>1.5454336484543527</v>
      </c>
      <c r="U95" s="170">
        <v>6.9544514180445871</v>
      </c>
      <c r="V95" s="170">
        <v>15.783654278324455</v>
      </c>
      <c r="W95" s="170">
        <v>15.783654278324455</v>
      </c>
      <c r="X95" s="170">
        <v>19.565810118917469</v>
      </c>
      <c r="Y95" s="170">
        <v>14.907283900127595</v>
      </c>
      <c r="Z95" s="170">
        <v>9.9054542001738195</v>
      </c>
      <c r="AA95" s="170">
        <v>12.877090460225965</v>
      </c>
      <c r="AB95" s="170">
        <v>1.7159368007535827</v>
      </c>
      <c r="AC95" s="170">
        <v>0.85796840037679134</v>
      </c>
      <c r="AD95" s="170">
        <v>4.2898420018839563</v>
      </c>
      <c r="AE95" s="118"/>
    </row>
    <row r="96" spans="1:31" x14ac:dyDescent="0.45">
      <c r="A96" s="3" t="s">
        <v>219</v>
      </c>
      <c r="B96" s="3" t="s">
        <v>60</v>
      </c>
      <c r="C96" s="3" t="s">
        <v>716</v>
      </c>
      <c r="D96" s="168">
        <v>427.031215098502</v>
      </c>
      <c r="E96" s="168">
        <v>0</v>
      </c>
      <c r="F96" s="168">
        <v>6.4019173448068791</v>
      </c>
      <c r="G96" s="168">
        <v>4.0199672879437651</v>
      </c>
      <c r="H96" s="168">
        <v>10.049918219859412</v>
      </c>
      <c r="I96" s="168">
        <v>21.880118500684056</v>
      </c>
      <c r="J96" s="168">
        <v>40.478219226265502</v>
      </c>
      <c r="K96" s="168">
        <v>47.541008133950271</v>
      </c>
      <c r="L96" s="168">
        <v>45.277150603762166</v>
      </c>
      <c r="M96" s="168">
        <v>52.339044977838924</v>
      </c>
      <c r="N96" s="168">
        <v>49.260277626201344</v>
      </c>
      <c r="O96" s="168">
        <v>20.965902129222165</v>
      </c>
      <c r="P96" s="168">
        <v>11.35653031999534</v>
      </c>
      <c r="Q96" s="168">
        <v>20.092322873837912</v>
      </c>
      <c r="R96" s="170">
        <v>0</v>
      </c>
      <c r="S96" s="170">
        <v>2.9262495326076197</v>
      </c>
      <c r="T96" s="170">
        <v>1.5454336484543527</v>
      </c>
      <c r="U96" s="170">
        <v>3.8635841211358817</v>
      </c>
      <c r="V96" s="170">
        <v>16.660523960453592</v>
      </c>
      <c r="W96" s="170">
        <v>12.27617554980791</v>
      </c>
      <c r="X96" s="170">
        <v>12.112168168853671</v>
      </c>
      <c r="Y96" s="170">
        <v>6.5219367063058229</v>
      </c>
      <c r="Z96" s="170">
        <v>16.839272140295492</v>
      </c>
      <c r="AA96" s="170">
        <v>10.895999620191201</v>
      </c>
      <c r="AB96" s="170">
        <v>6.8637472030143307</v>
      </c>
      <c r="AC96" s="170">
        <v>3.4318736015071654</v>
      </c>
      <c r="AD96" s="170">
        <v>3.4318736015071654</v>
      </c>
      <c r="AE96" s="118"/>
    </row>
    <row r="97" spans="1:31" x14ac:dyDescent="0.45">
      <c r="A97" s="3" t="s">
        <v>219</v>
      </c>
      <c r="B97" s="3" t="s">
        <v>60</v>
      </c>
      <c r="C97" s="3" t="s">
        <v>717</v>
      </c>
      <c r="D97" s="168">
        <v>627.06234848389181</v>
      </c>
      <c r="E97" s="168">
        <v>0</v>
      </c>
      <c r="F97" s="168">
        <v>0</v>
      </c>
      <c r="G97" s="168">
        <v>5.0249591099297062</v>
      </c>
      <c r="H97" s="168">
        <v>17.084860973761003</v>
      </c>
      <c r="I97" s="168">
        <v>32.82017775102608</v>
      </c>
      <c r="J97" s="168">
        <v>60.170325876881151</v>
      </c>
      <c r="K97" s="168">
        <v>82.630799851865959</v>
      </c>
      <c r="L97" s="168">
        <v>97.345873798088661</v>
      </c>
      <c r="M97" s="168">
        <v>73.890416439302015</v>
      </c>
      <c r="N97" s="168">
        <v>59.522835464993285</v>
      </c>
      <c r="O97" s="168">
        <v>45.426121279981359</v>
      </c>
      <c r="P97" s="168">
        <v>18.345164363069397</v>
      </c>
      <c r="Q97" s="168">
        <v>23.586639895374937</v>
      </c>
      <c r="R97" s="170">
        <v>0</v>
      </c>
      <c r="S97" s="170">
        <v>0</v>
      </c>
      <c r="T97" s="170">
        <v>0.77271682422717636</v>
      </c>
      <c r="U97" s="170">
        <v>6.1817345938174109</v>
      </c>
      <c r="V97" s="170">
        <v>10.522436185549637</v>
      </c>
      <c r="W97" s="170">
        <v>14.029914914066183</v>
      </c>
      <c r="X97" s="170">
        <v>27.951157312739241</v>
      </c>
      <c r="Y97" s="170">
        <v>15.83898914388557</v>
      </c>
      <c r="Z97" s="170">
        <v>12.877090460225965</v>
      </c>
      <c r="AA97" s="170">
        <v>11.886545040208583</v>
      </c>
      <c r="AB97" s="170">
        <v>2.573905201130374</v>
      </c>
      <c r="AC97" s="170">
        <v>6.0057788026375398</v>
      </c>
      <c r="AD97" s="170">
        <v>2.573905201130374</v>
      </c>
      <c r="AE97" s="118"/>
    </row>
    <row r="98" spans="1:31" x14ac:dyDescent="0.45">
      <c r="A98" s="3" t="s">
        <v>219</v>
      </c>
      <c r="B98" s="3" t="s">
        <v>60</v>
      </c>
      <c r="C98" s="3" t="s">
        <v>718</v>
      </c>
      <c r="D98" s="168">
        <v>1114.3834688277375</v>
      </c>
      <c r="E98" s="168">
        <v>0</v>
      </c>
      <c r="F98" s="168">
        <v>5.3349311206723993</v>
      </c>
      <c r="G98" s="168">
        <v>11.054910041845353</v>
      </c>
      <c r="H98" s="168">
        <v>38.189689235465771</v>
      </c>
      <c r="I98" s="168">
        <v>67.828367352120566</v>
      </c>
      <c r="J98" s="168">
        <v>90.802491777838824</v>
      </c>
      <c r="K98" s="168">
        <v>130.17180798581623</v>
      </c>
      <c r="L98" s="168">
        <v>142.62302440185081</v>
      </c>
      <c r="M98" s="168">
        <v>125.20320563326175</v>
      </c>
      <c r="N98" s="168">
        <v>108.78311309119462</v>
      </c>
      <c r="O98" s="168">
        <v>68.139181919972046</v>
      </c>
      <c r="P98" s="168">
        <v>41.93180425844433</v>
      </c>
      <c r="Q98" s="168">
        <v>44.552542024597102</v>
      </c>
      <c r="R98" s="170">
        <v>0</v>
      </c>
      <c r="S98" s="170">
        <v>0.97541651086920655</v>
      </c>
      <c r="T98" s="170">
        <v>5.4090177695902346</v>
      </c>
      <c r="U98" s="170">
        <v>13.136186011861998</v>
      </c>
      <c r="V98" s="170">
        <v>35.074787285165456</v>
      </c>
      <c r="W98" s="170">
        <v>43.84348410645682</v>
      </c>
      <c r="X98" s="170">
        <v>40.995030725350887</v>
      </c>
      <c r="Y98" s="170">
        <v>30.746273044013165</v>
      </c>
      <c r="Z98" s="170">
        <v>23.773090080417166</v>
      </c>
      <c r="AA98" s="170">
        <v>21.791999240382403</v>
      </c>
      <c r="AB98" s="170">
        <v>10.295620804521496</v>
      </c>
      <c r="AC98" s="170">
        <v>6.8637472030143307</v>
      </c>
      <c r="AD98" s="170">
        <v>6.8637472030143307</v>
      </c>
      <c r="AE98" s="118"/>
    </row>
    <row r="99" spans="1:31" x14ac:dyDescent="0.45">
      <c r="A99" s="3" t="s">
        <v>219</v>
      </c>
      <c r="B99" s="3" t="s">
        <v>60</v>
      </c>
      <c r="C99" s="3" t="s">
        <v>719</v>
      </c>
      <c r="D99" s="168">
        <v>322.95815891323696</v>
      </c>
      <c r="E99" s="168">
        <v>0</v>
      </c>
      <c r="F99" s="168">
        <v>1.0669862241344799</v>
      </c>
      <c r="G99" s="168">
        <v>3.0149754659578241</v>
      </c>
      <c r="H99" s="168">
        <v>8.0399345758875302</v>
      </c>
      <c r="I99" s="168">
        <v>18.598100725581446</v>
      </c>
      <c r="J99" s="168">
        <v>32.82017775102608</v>
      </c>
      <c r="K99" s="168">
        <v>41.881364308480002</v>
      </c>
      <c r="L99" s="168">
        <v>43.013293073574062</v>
      </c>
      <c r="M99" s="168">
        <v>37.971464003530201</v>
      </c>
      <c r="N99" s="168">
        <v>30.787673516375836</v>
      </c>
      <c r="O99" s="168">
        <v>18.345164363069397</v>
      </c>
      <c r="P99" s="168">
        <v>9.6093718092268272</v>
      </c>
      <c r="Q99" s="168">
        <v>23.586639895374937</v>
      </c>
      <c r="R99" s="170">
        <v>0</v>
      </c>
      <c r="S99" s="170">
        <v>0</v>
      </c>
      <c r="T99" s="170">
        <v>1.5454336484543527</v>
      </c>
      <c r="U99" s="170">
        <v>4.6363009453630584</v>
      </c>
      <c r="V99" s="170">
        <v>7.8918271391622277</v>
      </c>
      <c r="W99" s="170">
        <v>6.1380877749039549</v>
      </c>
      <c r="X99" s="170">
        <v>6.5219367063058229</v>
      </c>
      <c r="Y99" s="170">
        <v>11.180462925095696</v>
      </c>
      <c r="Z99" s="170">
        <v>10.895999620191201</v>
      </c>
      <c r="AA99" s="170">
        <v>1.9810908400347638</v>
      </c>
      <c r="AB99" s="170">
        <v>0</v>
      </c>
      <c r="AC99" s="170">
        <v>0.85796840037679134</v>
      </c>
      <c r="AD99" s="170">
        <v>2.573905201130374</v>
      </c>
      <c r="AE99" s="118"/>
    </row>
    <row r="100" spans="1:31" x14ac:dyDescent="0.45">
      <c r="A100" s="3" t="s">
        <v>219</v>
      </c>
      <c r="B100" s="3" t="s">
        <v>60</v>
      </c>
      <c r="C100" s="3" t="s">
        <v>720</v>
      </c>
      <c r="D100" s="168">
        <v>479.40019291371232</v>
      </c>
      <c r="E100" s="168">
        <v>0</v>
      </c>
      <c r="F100" s="168">
        <v>0</v>
      </c>
      <c r="G100" s="168">
        <v>2.0099836439718826</v>
      </c>
      <c r="H100" s="168">
        <v>11.054910041845353</v>
      </c>
      <c r="I100" s="168">
        <v>20.786112575649852</v>
      </c>
      <c r="J100" s="168">
        <v>39.384213301231298</v>
      </c>
      <c r="K100" s="168">
        <v>41.881364308480002</v>
      </c>
      <c r="L100" s="168">
        <v>69.047654670737302</v>
      </c>
      <c r="M100" s="168">
        <v>68.759137519906034</v>
      </c>
      <c r="N100" s="168">
        <v>51.31278919395973</v>
      </c>
      <c r="O100" s="168">
        <v>39.311066492291566</v>
      </c>
      <c r="P100" s="168">
        <v>20.092322873837912</v>
      </c>
      <c r="Q100" s="168">
        <v>19.218743618453654</v>
      </c>
      <c r="R100" s="170">
        <v>0</v>
      </c>
      <c r="S100" s="170">
        <v>0.97541651086920655</v>
      </c>
      <c r="T100" s="170">
        <v>3.0908672969087054</v>
      </c>
      <c r="U100" s="170">
        <v>5.4090177695902346</v>
      </c>
      <c r="V100" s="170">
        <v>9.6455665034205005</v>
      </c>
      <c r="W100" s="170">
        <v>16.660523960453592</v>
      </c>
      <c r="X100" s="170">
        <v>12.112168168853671</v>
      </c>
      <c r="Y100" s="170">
        <v>14.907283900127595</v>
      </c>
      <c r="Z100" s="170">
        <v>11.886545040208583</v>
      </c>
      <c r="AA100" s="170">
        <v>15.84872672027811</v>
      </c>
      <c r="AB100" s="170">
        <v>2.573905201130374</v>
      </c>
      <c r="AC100" s="170">
        <v>1.7159368007535827</v>
      </c>
      <c r="AD100" s="170">
        <v>1.7159368007535827</v>
      </c>
      <c r="AE100" s="118"/>
    </row>
    <row r="101" spans="1:31" x14ac:dyDescent="0.45">
      <c r="A101" s="3" t="s">
        <v>219</v>
      </c>
      <c r="B101" s="3" t="s">
        <v>60</v>
      </c>
      <c r="C101" s="3" t="s">
        <v>721</v>
      </c>
      <c r="D101" s="168">
        <v>471.50090940914413</v>
      </c>
      <c r="E101" s="168">
        <v>0</v>
      </c>
      <c r="F101" s="168">
        <v>0</v>
      </c>
      <c r="G101" s="168">
        <v>3.0149754659578241</v>
      </c>
      <c r="H101" s="168">
        <v>5.0249591099297062</v>
      </c>
      <c r="I101" s="168">
        <v>21.880118500684056</v>
      </c>
      <c r="J101" s="168">
        <v>42.666231076333908</v>
      </c>
      <c r="K101" s="168">
        <v>59.992224549984869</v>
      </c>
      <c r="L101" s="168">
        <v>62.25608208017298</v>
      </c>
      <c r="M101" s="168">
        <v>60.549091248872479</v>
      </c>
      <c r="N101" s="168">
        <v>55.417812329476504</v>
      </c>
      <c r="O101" s="168">
        <v>43.678962769212845</v>
      </c>
      <c r="P101" s="168">
        <v>19.218743618453654</v>
      </c>
      <c r="Q101" s="168">
        <v>25.333798406143451</v>
      </c>
      <c r="R101" s="170">
        <v>0</v>
      </c>
      <c r="S101" s="170">
        <v>0.97541651086920655</v>
      </c>
      <c r="T101" s="170">
        <v>0</v>
      </c>
      <c r="U101" s="170">
        <v>3.8635841211358817</v>
      </c>
      <c r="V101" s="170">
        <v>5.2612180927748184</v>
      </c>
      <c r="W101" s="170">
        <v>9.6455665034205005</v>
      </c>
      <c r="X101" s="170">
        <v>15.83898914388557</v>
      </c>
      <c r="Y101" s="170">
        <v>13.97557865636962</v>
      </c>
      <c r="Z101" s="170">
        <v>5.9432725201042915</v>
      </c>
      <c r="AA101" s="170">
        <v>4.9527271000869098</v>
      </c>
      <c r="AB101" s="170">
        <v>6.8637472030143307</v>
      </c>
      <c r="AC101" s="170">
        <v>1.7159368007535827</v>
      </c>
      <c r="AD101" s="170">
        <v>3.4318736015071654</v>
      </c>
      <c r="AE101" s="118"/>
    </row>
    <row r="102" spans="1:31" x14ac:dyDescent="0.45">
      <c r="A102" s="3" t="s">
        <v>219</v>
      </c>
      <c r="B102" s="3" t="s">
        <v>60</v>
      </c>
      <c r="C102" s="3" t="s">
        <v>722</v>
      </c>
      <c r="D102" s="168">
        <v>357.83405590860355</v>
      </c>
      <c r="E102" s="168">
        <v>0</v>
      </c>
      <c r="F102" s="168">
        <v>0</v>
      </c>
      <c r="G102" s="168">
        <v>0</v>
      </c>
      <c r="H102" s="168">
        <v>6.0299509319156481</v>
      </c>
      <c r="I102" s="168">
        <v>25.162136275786661</v>
      </c>
      <c r="J102" s="168">
        <v>28.444154050889271</v>
      </c>
      <c r="K102" s="168">
        <v>36.221720483009733</v>
      </c>
      <c r="L102" s="168">
        <v>48.672936899044331</v>
      </c>
      <c r="M102" s="168">
        <v>51.31278919395973</v>
      </c>
      <c r="N102" s="168">
        <v>45.155254490684563</v>
      </c>
      <c r="O102" s="168">
        <v>23.586639895374937</v>
      </c>
      <c r="P102" s="168">
        <v>16.598005852300883</v>
      </c>
      <c r="Q102" s="168">
        <v>22.71306063999068</v>
      </c>
      <c r="R102" s="170">
        <v>0</v>
      </c>
      <c r="S102" s="170">
        <v>0</v>
      </c>
      <c r="T102" s="170">
        <v>1.5454336484543527</v>
      </c>
      <c r="U102" s="170">
        <v>1.5454336484543527</v>
      </c>
      <c r="V102" s="170">
        <v>8.7686968212913641</v>
      </c>
      <c r="W102" s="170">
        <v>4.384348410645682</v>
      </c>
      <c r="X102" s="170">
        <v>10.248757681337722</v>
      </c>
      <c r="Y102" s="170">
        <v>5.5902314625478482</v>
      </c>
      <c r="Z102" s="170">
        <v>12.877090460225965</v>
      </c>
      <c r="AA102" s="170">
        <v>2.9716362600521458</v>
      </c>
      <c r="AB102" s="170">
        <v>4.2898420018839563</v>
      </c>
      <c r="AC102" s="170">
        <v>0</v>
      </c>
      <c r="AD102" s="170">
        <v>1.7159368007535827</v>
      </c>
      <c r="AE102" s="118"/>
    </row>
    <row r="103" spans="1:31" x14ac:dyDescent="0.45">
      <c r="A103" s="3" t="s">
        <v>219</v>
      </c>
      <c r="B103" s="3" t="s">
        <v>60</v>
      </c>
      <c r="C103" s="3" t="s">
        <v>723</v>
      </c>
      <c r="D103" s="168">
        <v>337.58505365425509</v>
      </c>
      <c r="E103" s="168">
        <v>0</v>
      </c>
      <c r="F103" s="168">
        <v>0</v>
      </c>
      <c r="G103" s="168">
        <v>2.0099836439718826</v>
      </c>
      <c r="H103" s="168">
        <v>1.0049918219859413</v>
      </c>
      <c r="I103" s="168">
        <v>13.128071100410432</v>
      </c>
      <c r="J103" s="168">
        <v>24.068130350752458</v>
      </c>
      <c r="K103" s="168">
        <v>30.562076657539464</v>
      </c>
      <c r="L103" s="168">
        <v>43.013293073574062</v>
      </c>
      <c r="M103" s="168">
        <v>60.549091248872479</v>
      </c>
      <c r="N103" s="168">
        <v>38.997719787409395</v>
      </c>
      <c r="O103" s="168">
        <v>39.311066492291566</v>
      </c>
      <c r="P103" s="168">
        <v>20.965902129222165</v>
      </c>
      <c r="Q103" s="168">
        <v>15.724426596916626</v>
      </c>
      <c r="R103" s="170">
        <v>0</v>
      </c>
      <c r="S103" s="170">
        <v>0.97541651086920655</v>
      </c>
      <c r="T103" s="170">
        <v>0.77271682422717636</v>
      </c>
      <c r="U103" s="170">
        <v>2.3181504726815292</v>
      </c>
      <c r="V103" s="170">
        <v>6.1380877749039549</v>
      </c>
      <c r="W103" s="170">
        <v>5.2612180927748184</v>
      </c>
      <c r="X103" s="170">
        <v>6.5219367063058229</v>
      </c>
      <c r="Y103" s="170">
        <v>6.5219367063058229</v>
      </c>
      <c r="Z103" s="170">
        <v>8.9149087801564377</v>
      </c>
      <c r="AA103" s="170">
        <v>3.9621816800695275</v>
      </c>
      <c r="AB103" s="170">
        <v>3.4318736015071654</v>
      </c>
      <c r="AC103" s="170">
        <v>1.7159368007535827</v>
      </c>
      <c r="AD103" s="170">
        <v>1.7159368007535827</v>
      </c>
      <c r="AE103" s="118"/>
    </row>
    <row r="104" spans="1:31" x14ac:dyDescent="0.45">
      <c r="A104" s="3" t="s">
        <v>219</v>
      </c>
      <c r="B104" s="3" t="s">
        <v>60</v>
      </c>
      <c r="C104" s="3" t="s">
        <v>724</v>
      </c>
      <c r="D104" s="168">
        <v>82.471367514688183</v>
      </c>
      <c r="E104" s="168">
        <v>0</v>
      </c>
      <c r="F104" s="168">
        <v>0</v>
      </c>
      <c r="G104" s="168">
        <v>1.0049918219859413</v>
      </c>
      <c r="H104" s="168">
        <v>0</v>
      </c>
      <c r="I104" s="168">
        <v>3.2820177751026081</v>
      </c>
      <c r="J104" s="168">
        <v>6.5640355502052161</v>
      </c>
      <c r="K104" s="168">
        <v>10.187358885846487</v>
      </c>
      <c r="L104" s="168">
        <v>9.0554301207524333</v>
      </c>
      <c r="M104" s="168">
        <v>14.367580974308725</v>
      </c>
      <c r="N104" s="168">
        <v>8.2100462710335567</v>
      </c>
      <c r="O104" s="168">
        <v>6.9886340430740557</v>
      </c>
      <c r="P104" s="168">
        <v>1.7471585107685139</v>
      </c>
      <c r="Q104" s="168">
        <v>6.9886340430740557</v>
      </c>
      <c r="R104" s="170">
        <v>0</v>
      </c>
      <c r="S104" s="170">
        <v>0</v>
      </c>
      <c r="T104" s="170">
        <v>0</v>
      </c>
      <c r="U104" s="170">
        <v>0</v>
      </c>
      <c r="V104" s="170">
        <v>0</v>
      </c>
      <c r="W104" s="170">
        <v>2.6306090463874092</v>
      </c>
      <c r="X104" s="170">
        <v>2.7951157312739241</v>
      </c>
      <c r="Y104" s="170">
        <v>0</v>
      </c>
      <c r="Z104" s="170">
        <v>3.9621816800695275</v>
      </c>
      <c r="AA104" s="170">
        <v>2.9716362600521458</v>
      </c>
      <c r="AB104" s="170">
        <v>0</v>
      </c>
      <c r="AC104" s="170">
        <v>0.85796840037679134</v>
      </c>
      <c r="AD104" s="170">
        <v>0.85796840037679134</v>
      </c>
      <c r="AE104" s="118"/>
    </row>
    <row r="105" spans="1:31" x14ac:dyDescent="0.45">
      <c r="A105" s="2" t="s">
        <v>217</v>
      </c>
      <c r="B105" s="2" t="s">
        <v>61</v>
      </c>
      <c r="C105" s="2" t="s">
        <v>725</v>
      </c>
      <c r="D105" s="167">
        <v>3930.8686614315511</v>
      </c>
      <c r="E105" s="167">
        <v>1.0669862241344799</v>
      </c>
      <c r="F105" s="167">
        <v>10.669862241344799</v>
      </c>
      <c r="G105" s="167">
        <v>33.16473012553606</v>
      </c>
      <c r="H105" s="167">
        <v>89.444272156748781</v>
      </c>
      <c r="I105" s="167">
        <v>199.1090783562249</v>
      </c>
      <c r="J105" s="167">
        <v>323.82575381012401</v>
      </c>
      <c r="K105" s="167">
        <v>407.49435543385948</v>
      </c>
      <c r="L105" s="167">
        <v>503.7083004668541</v>
      </c>
      <c r="M105" s="167">
        <v>521.3379382106308</v>
      </c>
      <c r="N105" s="167">
        <v>437.1849639325369</v>
      </c>
      <c r="O105" s="167">
        <v>302.2584223629529</v>
      </c>
      <c r="P105" s="167">
        <v>158.99142447993478</v>
      </c>
      <c r="Q105" s="167">
        <v>170.34795479993011</v>
      </c>
      <c r="R105" s="169">
        <v>0</v>
      </c>
      <c r="S105" s="169">
        <v>3.9016660434768262</v>
      </c>
      <c r="T105" s="169">
        <v>13.908902836089174</v>
      </c>
      <c r="U105" s="169">
        <v>50.999310398993643</v>
      </c>
      <c r="V105" s="169">
        <v>85.933228848655375</v>
      </c>
      <c r="W105" s="169">
        <v>135.91480073001614</v>
      </c>
      <c r="X105" s="169">
        <v>120.18997644477874</v>
      </c>
      <c r="Y105" s="169">
        <v>109.94121876344101</v>
      </c>
      <c r="Z105" s="169">
        <v>88.158542381546994</v>
      </c>
      <c r="AA105" s="169">
        <v>66.366543141164584</v>
      </c>
      <c r="AB105" s="169">
        <v>47.188262020723521</v>
      </c>
      <c r="AC105" s="169">
        <v>22.307178409796574</v>
      </c>
      <c r="AD105" s="169">
        <v>27.454988812057323</v>
      </c>
      <c r="AE105" s="118"/>
    </row>
    <row r="106" spans="1:31" x14ac:dyDescent="0.45">
      <c r="A106" s="3" t="s">
        <v>219</v>
      </c>
      <c r="B106" s="3" t="s">
        <v>61</v>
      </c>
      <c r="C106" s="3" t="s">
        <v>726</v>
      </c>
      <c r="D106" s="168">
        <v>763.64003696197494</v>
      </c>
      <c r="E106" s="168">
        <v>0</v>
      </c>
      <c r="F106" s="168">
        <v>3.2009586724034396</v>
      </c>
      <c r="G106" s="168">
        <v>9.0449263978734713</v>
      </c>
      <c r="H106" s="168">
        <v>17.084860973761003</v>
      </c>
      <c r="I106" s="168">
        <v>39.384213301231298</v>
      </c>
      <c r="J106" s="168">
        <v>60.170325876881151</v>
      </c>
      <c r="K106" s="168">
        <v>63.388010845267033</v>
      </c>
      <c r="L106" s="168">
        <v>86.026586147148123</v>
      </c>
      <c r="M106" s="168">
        <v>112.88813622671141</v>
      </c>
      <c r="N106" s="168">
        <v>65.680370168268453</v>
      </c>
      <c r="O106" s="168">
        <v>62.024127132282246</v>
      </c>
      <c r="P106" s="168">
        <v>33.196011704601766</v>
      </c>
      <c r="Q106" s="168">
        <v>41.05822500306008</v>
      </c>
      <c r="R106" s="170">
        <v>0</v>
      </c>
      <c r="S106" s="170">
        <v>1.9508330217384131</v>
      </c>
      <c r="T106" s="170">
        <v>2.3181504726815292</v>
      </c>
      <c r="U106" s="170">
        <v>10.818035539180469</v>
      </c>
      <c r="V106" s="170">
        <v>10.522436185549637</v>
      </c>
      <c r="W106" s="170">
        <v>24.552351099615819</v>
      </c>
      <c r="X106" s="170">
        <v>29.81456780025519</v>
      </c>
      <c r="Y106" s="170">
        <v>25.156041581465317</v>
      </c>
      <c r="Z106" s="170">
        <v>19.810908400347639</v>
      </c>
      <c r="AA106" s="170">
        <v>19.810908400347639</v>
      </c>
      <c r="AB106" s="170">
        <v>12.869526005651871</v>
      </c>
      <c r="AC106" s="170">
        <v>4.2898420018839563</v>
      </c>
      <c r="AD106" s="170">
        <v>8.5796840037679125</v>
      </c>
      <c r="AE106" s="118"/>
    </row>
    <row r="107" spans="1:31" x14ac:dyDescent="0.45">
      <c r="A107" s="3" t="s">
        <v>219</v>
      </c>
      <c r="B107" s="3" t="s">
        <v>61</v>
      </c>
      <c r="C107" s="3" t="s">
        <v>727</v>
      </c>
      <c r="D107" s="168">
        <v>1121.9865832418925</v>
      </c>
      <c r="E107" s="168">
        <v>0</v>
      </c>
      <c r="F107" s="168">
        <v>0</v>
      </c>
      <c r="G107" s="168">
        <v>6.0299509319156481</v>
      </c>
      <c r="H107" s="168">
        <v>28.139771015606357</v>
      </c>
      <c r="I107" s="168">
        <v>59.076319951846948</v>
      </c>
      <c r="J107" s="168">
        <v>98.460533253078239</v>
      </c>
      <c r="K107" s="168">
        <v>113.19287650940541</v>
      </c>
      <c r="L107" s="168">
        <v>153.94231205279135</v>
      </c>
      <c r="M107" s="168">
        <v>124.17694984938254</v>
      </c>
      <c r="N107" s="168">
        <v>136.49201925593289</v>
      </c>
      <c r="O107" s="168">
        <v>77.748553729198875</v>
      </c>
      <c r="P107" s="168">
        <v>50.667596812286902</v>
      </c>
      <c r="Q107" s="168">
        <v>48.046859046134131</v>
      </c>
      <c r="R107" s="170">
        <v>0</v>
      </c>
      <c r="S107" s="170">
        <v>0</v>
      </c>
      <c r="T107" s="170">
        <v>3.0908672969087054</v>
      </c>
      <c r="U107" s="170">
        <v>17.772486957225055</v>
      </c>
      <c r="V107" s="170">
        <v>36.828526649423729</v>
      </c>
      <c r="W107" s="170">
        <v>41.212875060069408</v>
      </c>
      <c r="X107" s="170">
        <v>39.131620237834937</v>
      </c>
      <c r="Y107" s="170">
        <v>29.81456780025519</v>
      </c>
      <c r="Z107" s="170">
        <v>17.829817560312875</v>
      </c>
      <c r="AA107" s="170">
        <v>12.877090460225965</v>
      </c>
      <c r="AB107" s="170">
        <v>12.869526005651871</v>
      </c>
      <c r="AC107" s="170">
        <v>6.8637472030143307</v>
      </c>
      <c r="AD107" s="170">
        <v>7.7217156033911216</v>
      </c>
      <c r="AE107" s="118"/>
    </row>
    <row r="108" spans="1:31" x14ac:dyDescent="0.45">
      <c r="A108" s="3" t="s">
        <v>219</v>
      </c>
      <c r="B108" s="3" t="s">
        <v>61</v>
      </c>
      <c r="C108" s="3" t="s">
        <v>728</v>
      </c>
      <c r="D108" s="168">
        <v>845.58164605246486</v>
      </c>
      <c r="E108" s="168">
        <v>1.0669862241344799</v>
      </c>
      <c r="F108" s="168">
        <v>3.2009586724034396</v>
      </c>
      <c r="G108" s="168">
        <v>7.0349427539015892</v>
      </c>
      <c r="H108" s="168">
        <v>20.099836439718825</v>
      </c>
      <c r="I108" s="168">
        <v>47.042254776470713</v>
      </c>
      <c r="J108" s="168">
        <v>71.110385127223168</v>
      </c>
      <c r="K108" s="168">
        <v>107.53323268393514</v>
      </c>
      <c r="L108" s="168">
        <v>107.53323268393514</v>
      </c>
      <c r="M108" s="168">
        <v>120.07192671386576</v>
      </c>
      <c r="N108" s="168">
        <v>67.73288173602684</v>
      </c>
      <c r="O108" s="168">
        <v>62.897706387666503</v>
      </c>
      <c r="P108" s="168">
        <v>33.196011704601766</v>
      </c>
      <c r="Q108" s="168">
        <v>27.954536172296223</v>
      </c>
      <c r="R108" s="170">
        <v>0</v>
      </c>
      <c r="S108" s="170">
        <v>0.97541651086920655</v>
      </c>
      <c r="T108" s="170">
        <v>3.8635841211358817</v>
      </c>
      <c r="U108" s="170">
        <v>13.136186011861998</v>
      </c>
      <c r="V108" s="170">
        <v>16.660523960453592</v>
      </c>
      <c r="W108" s="170">
        <v>33.321047920907183</v>
      </c>
      <c r="X108" s="170">
        <v>24.224336337707342</v>
      </c>
      <c r="Y108" s="170">
        <v>26.087746825223292</v>
      </c>
      <c r="Z108" s="170">
        <v>21.791999240382403</v>
      </c>
      <c r="AA108" s="170">
        <v>11.886545040208583</v>
      </c>
      <c r="AB108" s="170">
        <v>7.7217156033911216</v>
      </c>
      <c r="AC108" s="170">
        <v>3.4318736015071654</v>
      </c>
      <c r="AD108" s="170">
        <v>6.0057788026375398</v>
      </c>
      <c r="AE108" s="118"/>
    </row>
    <row r="109" spans="1:31" x14ac:dyDescent="0.45">
      <c r="A109" s="3" t="s">
        <v>219</v>
      </c>
      <c r="B109" s="3" t="s">
        <v>61</v>
      </c>
      <c r="C109" s="3" t="s">
        <v>729</v>
      </c>
      <c r="D109" s="168">
        <v>373.39982406260935</v>
      </c>
      <c r="E109" s="168">
        <v>0</v>
      </c>
      <c r="F109" s="168">
        <v>0</v>
      </c>
      <c r="G109" s="168">
        <v>1.0049918219859413</v>
      </c>
      <c r="H109" s="168">
        <v>3.0149754659578241</v>
      </c>
      <c r="I109" s="168">
        <v>22.974124425718255</v>
      </c>
      <c r="J109" s="168">
        <v>26.256142200820864</v>
      </c>
      <c r="K109" s="168">
        <v>43.013293073574062</v>
      </c>
      <c r="L109" s="168">
        <v>49.804865664138383</v>
      </c>
      <c r="M109" s="168">
        <v>48.234021842322143</v>
      </c>
      <c r="N109" s="168">
        <v>55.417812329476504</v>
      </c>
      <c r="O109" s="168">
        <v>26.207377661527708</v>
      </c>
      <c r="P109" s="168">
        <v>11.35653031999534</v>
      </c>
      <c r="Q109" s="168">
        <v>15.724426596916626</v>
      </c>
      <c r="R109" s="170">
        <v>0</v>
      </c>
      <c r="S109" s="170">
        <v>0</v>
      </c>
      <c r="T109" s="170">
        <v>0</v>
      </c>
      <c r="U109" s="170">
        <v>3.8635841211358817</v>
      </c>
      <c r="V109" s="170">
        <v>7.0149574570330913</v>
      </c>
      <c r="W109" s="170">
        <v>15.783654278324455</v>
      </c>
      <c r="X109" s="170">
        <v>11.180462925095696</v>
      </c>
      <c r="Y109" s="170">
        <v>8.3853471938217723</v>
      </c>
      <c r="Z109" s="170">
        <v>7.9243633601390551</v>
      </c>
      <c r="AA109" s="170">
        <v>5.9432725201042915</v>
      </c>
      <c r="AB109" s="170">
        <v>3.4318736015071654</v>
      </c>
      <c r="AC109" s="170">
        <v>6.0057788026375398</v>
      </c>
      <c r="AD109" s="170">
        <v>0.85796840037679134</v>
      </c>
      <c r="AE109" s="118"/>
    </row>
    <row r="110" spans="1:31" x14ac:dyDescent="0.45">
      <c r="A110" s="3" t="s">
        <v>219</v>
      </c>
      <c r="B110" s="3" t="s">
        <v>61</v>
      </c>
      <c r="C110" s="3" t="s">
        <v>730</v>
      </c>
      <c r="D110" s="168">
        <v>146.58980261509234</v>
      </c>
      <c r="E110" s="168">
        <v>0</v>
      </c>
      <c r="F110" s="168">
        <v>0</v>
      </c>
      <c r="G110" s="168">
        <v>2.0099836439718826</v>
      </c>
      <c r="H110" s="168">
        <v>4.0199672879437651</v>
      </c>
      <c r="I110" s="168">
        <v>2.1880118500684054</v>
      </c>
      <c r="J110" s="168">
        <v>12.034065175376229</v>
      </c>
      <c r="K110" s="168">
        <v>13.58314518112865</v>
      </c>
      <c r="L110" s="168">
        <v>12.451216416034596</v>
      </c>
      <c r="M110" s="168">
        <v>28.735161948617449</v>
      </c>
      <c r="N110" s="168">
        <v>16.420092542067113</v>
      </c>
      <c r="O110" s="168">
        <v>18.345164363069397</v>
      </c>
      <c r="P110" s="168">
        <v>3.4943170215370278</v>
      </c>
      <c r="Q110" s="168">
        <v>12.230109575379597</v>
      </c>
      <c r="R110" s="170">
        <v>0</v>
      </c>
      <c r="S110" s="170">
        <v>0</v>
      </c>
      <c r="T110" s="170">
        <v>0.77271682422717636</v>
      </c>
      <c r="U110" s="170">
        <v>0.77271682422717636</v>
      </c>
      <c r="V110" s="170">
        <v>0</v>
      </c>
      <c r="W110" s="170">
        <v>2.6306090463874092</v>
      </c>
      <c r="X110" s="170">
        <v>3.7268209750318988</v>
      </c>
      <c r="Y110" s="170">
        <v>4.6585262187898735</v>
      </c>
      <c r="Z110" s="170">
        <v>1.9810908400347638</v>
      </c>
      <c r="AA110" s="170">
        <v>3.9621816800695275</v>
      </c>
      <c r="AB110" s="170">
        <v>1.7159368007535827</v>
      </c>
      <c r="AC110" s="170">
        <v>0</v>
      </c>
      <c r="AD110" s="170">
        <v>0.85796840037679134</v>
      </c>
      <c r="AE110" s="118"/>
    </row>
    <row r="111" spans="1:31" x14ac:dyDescent="0.45">
      <c r="A111" s="3" t="s">
        <v>219</v>
      </c>
      <c r="B111" s="3" t="s">
        <v>61</v>
      </c>
      <c r="C111" s="3" t="s">
        <v>731</v>
      </c>
      <c r="D111" s="168">
        <v>253.19326767433418</v>
      </c>
      <c r="E111" s="168">
        <v>0</v>
      </c>
      <c r="F111" s="168">
        <v>1.0669862241344799</v>
      </c>
      <c r="G111" s="168">
        <v>0</v>
      </c>
      <c r="H111" s="168">
        <v>6.0299509319156481</v>
      </c>
      <c r="I111" s="168">
        <v>6.5640355502052161</v>
      </c>
      <c r="J111" s="168">
        <v>22.974124425718255</v>
      </c>
      <c r="K111" s="168">
        <v>15.847002711316758</v>
      </c>
      <c r="L111" s="168">
        <v>32.825934187727569</v>
      </c>
      <c r="M111" s="168">
        <v>32.840185084134227</v>
      </c>
      <c r="N111" s="168">
        <v>47.207766058442949</v>
      </c>
      <c r="O111" s="168">
        <v>24.460219150759194</v>
      </c>
      <c r="P111" s="168">
        <v>8.73579255384257</v>
      </c>
      <c r="Q111" s="168">
        <v>11.35653031999534</v>
      </c>
      <c r="R111" s="170">
        <v>0</v>
      </c>
      <c r="S111" s="170">
        <v>0</v>
      </c>
      <c r="T111" s="170">
        <v>0</v>
      </c>
      <c r="U111" s="170">
        <v>0.77271682422717636</v>
      </c>
      <c r="V111" s="170">
        <v>4.384348410645682</v>
      </c>
      <c r="W111" s="170">
        <v>7.0149574570330913</v>
      </c>
      <c r="X111" s="170">
        <v>2.7951157312739241</v>
      </c>
      <c r="Y111" s="170">
        <v>7.4536419500637976</v>
      </c>
      <c r="Z111" s="170">
        <v>8.9149087801564377</v>
      </c>
      <c r="AA111" s="170">
        <v>5.9432725201042915</v>
      </c>
      <c r="AB111" s="170">
        <v>2.573905201130374</v>
      </c>
      <c r="AC111" s="170">
        <v>0.85796840037679134</v>
      </c>
      <c r="AD111" s="170">
        <v>2.573905201130374</v>
      </c>
      <c r="AE111" s="118"/>
    </row>
    <row r="112" spans="1:31" x14ac:dyDescent="0.45">
      <c r="A112" s="3" t="s">
        <v>219</v>
      </c>
      <c r="B112" s="3" t="s">
        <v>61</v>
      </c>
      <c r="C112" s="3" t="s">
        <v>732</v>
      </c>
      <c r="D112" s="168">
        <v>101.35811786373948</v>
      </c>
      <c r="E112" s="168">
        <v>0</v>
      </c>
      <c r="F112" s="168">
        <v>3.2009586724034396</v>
      </c>
      <c r="G112" s="168">
        <v>7.0349427539015892</v>
      </c>
      <c r="H112" s="168">
        <v>5.0249591099297062</v>
      </c>
      <c r="I112" s="168">
        <v>4.3760237001368107</v>
      </c>
      <c r="J112" s="168">
        <v>3.2820177751026081</v>
      </c>
      <c r="K112" s="168">
        <v>7.9235013556583791</v>
      </c>
      <c r="L112" s="168">
        <v>12.451216416034596</v>
      </c>
      <c r="M112" s="168">
        <v>9.2363020549127519</v>
      </c>
      <c r="N112" s="168">
        <v>11.288813622671141</v>
      </c>
      <c r="O112" s="168">
        <v>5.2414755323055413</v>
      </c>
      <c r="P112" s="168">
        <v>2.6207377661527707</v>
      </c>
      <c r="Q112" s="168">
        <v>6.1150547876897985</v>
      </c>
      <c r="R112" s="170">
        <v>0</v>
      </c>
      <c r="S112" s="170">
        <v>0.97541651086920655</v>
      </c>
      <c r="T112" s="170">
        <v>1.5454336484543527</v>
      </c>
      <c r="U112" s="170">
        <v>2.3181504726815292</v>
      </c>
      <c r="V112" s="170">
        <v>1.7537393642582728</v>
      </c>
      <c r="W112" s="170">
        <v>1.7537393642582728</v>
      </c>
      <c r="X112" s="170">
        <v>1.8634104875159494</v>
      </c>
      <c r="Y112" s="170">
        <v>1.8634104875159494</v>
      </c>
      <c r="Z112" s="170">
        <v>5.9432725201042915</v>
      </c>
      <c r="AA112" s="170">
        <v>2.9716362600521458</v>
      </c>
      <c r="AB112" s="170">
        <v>1.7159368007535827</v>
      </c>
      <c r="AC112" s="170">
        <v>0</v>
      </c>
      <c r="AD112" s="170">
        <v>0.85796840037679134</v>
      </c>
      <c r="AE112" s="118"/>
    </row>
    <row r="113" spans="1:31" x14ac:dyDescent="0.45">
      <c r="A113" s="3" t="s">
        <v>219</v>
      </c>
      <c r="B113" s="3" t="s">
        <v>61</v>
      </c>
      <c r="C113" s="3" t="s">
        <v>733</v>
      </c>
      <c r="D113" s="168">
        <v>190.73238928514149</v>
      </c>
      <c r="E113" s="168">
        <v>0</v>
      </c>
      <c r="F113" s="168">
        <v>0</v>
      </c>
      <c r="G113" s="168">
        <v>0</v>
      </c>
      <c r="H113" s="168">
        <v>3.0149754659578241</v>
      </c>
      <c r="I113" s="168">
        <v>10.940059250342028</v>
      </c>
      <c r="J113" s="168">
        <v>16.41008887551304</v>
      </c>
      <c r="K113" s="168">
        <v>32.825934187727569</v>
      </c>
      <c r="L113" s="168">
        <v>27.1662903622573</v>
      </c>
      <c r="M113" s="168">
        <v>21.551371461463088</v>
      </c>
      <c r="N113" s="168">
        <v>21.551371461463088</v>
      </c>
      <c r="O113" s="168">
        <v>13.103688830763854</v>
      </c>
      <c r="P113" s="168">
        <v>9.6093718092268272</v>
      </c>
      <c r="Q113" s="168">
        <v>6.9886340430740557</v>
      </c>
      <c r="R113" s="170">
        <v>0</v>
      </c>
      <c r="S113" s="170">
        <v>0</v>
      </c>
      <c r="T113" s="170">
        <v>1.5454336484543527</v>
      </c>
      <c r="U113" s="170">
        <v>0.77271682422717636</v>
      </c>
      <c r="V113" s="170">
        <v>2.6306090463874092</v>
      </c>
      <c r="W113" s="170">
        <v>7.8918271391622277</v>
      </c>
      <c r="X113" s="170">
        <v>5.5902314625478482</v>
      </c>
      <c r="Y113" s="170">
        <v>3.7268209750318988</v>
      </c>
      <c r="Z113" s="170">
        <v>0.99054542001738188</v>
      </c>
      <c r="AA113" s="170">
        <v>0.99054542001738188</v>
      </c>
      <c r="AB113" s="170">
        <v>2.573905201130374</v>
      </c>
      <c r="AC113" s="170">
        <v>0.85796840037679134</v>
      </c>
      <c r="AD113" s="170">
        <v>0</v>
      </c>
      <c r="AE113" s="118"/>
    </row>
    <row r="114" spans="1:31" x14ac:dyDescent="0.45">
      <c r="A114" s="3" t="s">
        <v>219</v>
      </c>
      <c r="B114" s="3" t="s">
        <v>61</v>
      </c>
      <c r="C114" s="3" t="s">
        <v>734</v>
      </c>
      <c r="D114" s="168">
        <v>134.38699367430291</v>
      </c>
      <c r="E114" s="168">
        <v>0</v>
      </c>
      <c r="F114" s="168">
        <v>0</v>
      </c>
      <c r="G114" s="168">
        <v>1.0049918219859413</v>
      </c>
      <c r="H114" s="168">
        <v>3.0149754659578241</v>
      </c>
      <c r="I114" s="168">
        <v>6.5640355502052161</v>
      </c>
      <c r="J114" s="168">
        <v>13.128071100410432</v>
      </c>
      <c r="K114" s="168">
        <v>10.187358885846487</v>
      </c>
      <c r="L114" s="168">
        <v>21.506646536787031</v>
      </c>
      <c r="M114" s="168">
        <v>23.603883029221475</v>
      </c>
      <c r="N114" s="168">
        <v>15.393836758187918</v>
      </c>
      <c r="O114" s="168">
        <v>12.230109575379597</v>
      </c>
      <c r="P114" s="168">
        <v>6.1150547876897985</v>
      </c>
      <c r="Q114" s="168">
        <v>0.87357925538425696</v>
      </c>
      <c r="R114" s="170">
        <v>0</v>
      </c>
      <c r="S114" s="170">
        <v>0</v>
      </c>
      <c r="T114" s="170">
        <v>0.77271682422717636</v>
      </c>
      <c r="U114" s="170">
        <v>0.77271682422717636</v>
      </c>
      <c r="V114" s="170">
        <v>6.1380877749039549</v>
      </c>
      <c r="W114" s="170">
        <v>1.7537393642582728</v>
      </c>
      <c r="X114" s="170">
        <v>1.8634104875159494</v>
      </c>
      <c r="Y114" s="170">
        <v>2.7951157312739241</v>
      </c>
      <c r="Z114" s="170">
        <v>2.9716362600521458</v>
      </c>
      <c r="AA114" s="170">
        <v>1.9810908400347638</v>
      </c>
      <c r="AB114" s="170">
        <v>1.7159368007535827</v>
      </c>
      <c r="AC114" s="170">
        <v>0</v>
      </c>
      <c r="AD114" s="170">
        <v>0</v>
      </c>
      <c r="AE114" s="118"/>
    </row>
    <row r="115" spans="1:31" x14ac:dyDescent="0.45">
      <c r="A115" s="2" t="s">
        <v>217</v>
      </c>
      <c r="B115" s="2" t="s">
        <v>62</v>
      </c>
      <c r="C115" s="2" t="s">
        <v>735</v>
      </c>
      <c r="D115" s="167">
        <v>15884.422677051214</v>
      </c>
      <c r="E115" s="167">
        <v>0</v>
      </c>
      <c r="F115" s="167">
        <v>59.751228551530872</v>
      </c>
      <c r="G115" s="167">
        <v>216.07324172697739</v>
      </c>
      <c r="H115" s="167">
        <v>470.33617268942049</v>
      </c>
      <c r="I115" s="167">
        <v>843.47856820137031</v>
      </c>
      <c r="J115" s="167">
        <v>1197.9364879124519</v>
      </c>
      <c r="K115" s="167">
        <v>1464.715822031706</v>
      </c>
      <c r="L115" s="167">
        <v>1852.9673884589668</v>
      </c>
      <c r="M115" s="167">
        <v>1874.9693171472884</v>
      </c>
      <c r="N115" s="167">
        <v>1489.0971424087113</v>
      </c>
      <c r="O115" s="167">
        <v>960.93718092268261</v>
      </c>
      <c r="P115" s="167">
        <v>427.18025588290163</v>
      </c>
      <c r="Q115" s="167">
        <v>568.70009525515127</v>
      </c>
      <c r="R115" s="169">
        <v>0</v>
      </c>
      <c r="S115" s="169">
        <v>34.13957788042223</v>
      </c>
      <c r="T115" s="169">
        <v>146.81619660316352</v>
      </c>
      <c r="U115" s="169">
        <v>348.49528772645652</v>
      </c>
      <c r="V115" s="169">
        <v>645.3760860470444</v>
      </c>
      <c r="W115" s="169">
        <v>692.72704888201781</v>
      </c>
      <c r="X115" s="169">
        <v>686.66676464962734</v>
      </c>
      <c r="Y115" s="169">
        <v>603.74499795516761</v>
      </c>
      <c r="Z115" s="169">
        <v>520.03634550912545</v>
      </c>
      <c r="AA115" s="169">
        <v>316.97453440556222</v>
      </c>
      <c r="AB115" s="169">
        <v>220.49787889683537</v>
      </c>
      <c r="AC115" s="169">
        <v>113.25182884973646</v>
      </c>
      <c r="AD115" s="169">
        <v>129.55322845689548</v>
      </c>
      <c r="AE115" s="118"/>
    </row>
    <row r="116" spans="1:31" x14ac:dyDescent="0.45">
      <c r="A116" s="3" t="s">
        <v>219</v>
      </c>
      <c r="B116" s="3" t="s">
        <v>62</v>
      </c>
      <c r="C116" s="3" t="s">
        <v>736</v>
      </c>
      <c r="D116" s="168">
        <v>3013.4439690604931</v>
      </c>
      <c r="E116" s="168">
        <v>0</v>
      </c>
      <c r="F116" s="168">
        <v>18.138765810286159</v>
      </c>
      <c r="G116" s="168">
        <v>67.33445207305806</v>
      </c>
      <c r="H116" s="168">
        <v>82.409329402847192</v>
      </c>
      <c r="I116" s="168">
        <v>181.60498355567765</v>
      </c>
      <c r="J116" s="168">
        <v>218.80118500684054</v>
      </c>
      <c r="K116" s="168">
        <v>262.60747350182055</v>
      </c>
      <c r="L116" s="168">
        <v>271.66290362257303</v>
      </c>
      <c r="M116" s="168">
        <v>336.6118971123758</v>
      </c>
      <c r="N116" s="168">
        <v>229.88129558893959</v>
      </c>
      <c r="O116" s="168">
        <v>153.74994894762924</v>
      </c>
      <c r="P116" s="168">
        <v>70.759919686124817</v>
      </c>
      <c r="Q116" s="168">
        <v>73.380657452277589</v>
      </c>
      <c r="R116" s="170">
        <v>0</v>
      </c>
      <c r="S116" s="170">
        <v>16.582080684776511</v>
      </c>
      <c r="T116" s="170">
        <v>41.726708508267521</v>
      </c>
      <c r="U116" s="170">
        <v>93.498735731488338</v>
      </c>
      <c r="V116" s="170">
        <v>165.72836992240678</v>
      </c>
      <c r="W116" s="170">
        <v>195.54193911479743</v>
      </c>
      <c r="X116" s="170">
        <v>168.63864912019341</v>
      </c>
      <c r="Y116" s="170">
        <v>134.16555510114836</v>
      </c>
      <c r="Z116" s="170">
        <v>99.054542001738184</v>
      </c>
      <c r="AA116" s="170">
        <v>53.489452680938619</v>
      </c>
      <c r="AB116" s="170">
        <v>39.466546417332403</v>
      </c>
      <c r="AC116" s="170">
        <v>19.733273208666201</v>
      </c>
      <c r="AD116" s="170">
        <v>18.87530480828941</v>
      </c>
      <c r="AE116" s="118"/>
    </row>
    <row r="117" spans="1:31" x14ac:dyDescent="0.45">
      <c r="A117" s="3" t="s">
        <v>219</v>
      </c>
      <c r="B117" s="3" t="s">
        <v>62</v>
      </c>
      <c r="C117" s="3" t="s">
        <v>737</v>
      </c>
      <c r="D117" s="168">
        <v>1156.3547564470236</v>
      </c>
      <c r="E117" s="168">
        <v>0</v>
      </c>
      <c r="F117" s="168">
        <v>2.1339724482689597</v>
      </c>
      <c r="G117" s="168">
        <v>17.084860973761003</v>
      </c>
      <c r="H117" s="168">
        <v>24.119803727662593</v>
      </c>
      <c r="I117" s="168">
        <v>73.298396977291574</v>
      </c>
      <c r="J117" s="168">
        <v>85.332462152667816</v>
      </c>
      <c r="K117" s="168">
        <v>108.6651614490292</v>
      </c>
      <c r="L117" s="168">
        <v>149.41459699241514</v>
      </c>
      <c r="M117" s="168">
        <v>128.28197298489931</v>
      </c>
      <c r="N117" s="168">
        <v>105.70434573955704</v>
      </c>
      <c r="O117" s="168">
        <v>70.759919686124817</v>
      </c>
      <c r="P117" s="168">
        <v>41.05822500306008</v>
      </c>
      <c r="Q117" s="168">
        <v>47.173279790749874</v>
      </c>
      <c r="R117" s="170">
        <v>0</v>
      </c>
      <c r="S117" s="170">
        <v>0.97541651086920655</v>
      </c>
      <c r="T117" s="170">
        <v>5.4090177695902346</v>
      </c>
      <c r="U117" s="170">
        <v>17.772486957225055</v>
      </c>
      <c r="V117" s="170">
        <v>38.582266013682002</v>
      </c>
      <c r="W117" s="170">
        <v>47.350962834973366</v>
      </c>
      <c r="X117" s="170">
        <v>51.243788406688608</v>
      </c>
      <c r="Y117" s="170">
        <v>47.51696743165671</v>
      </c>
      <c r="Z117" s="170">
        <v>33.678544280590984</v>
      </c>
      <c r="AA117" s="170">
        <v>24.763635500434546</v>
      </c>
      <c r="AB117" s="170">
        <v>17.159368007535825</v>
      </c>
      <c r="AC117" s="170">
        <v>6.8637472030143307</v>
      </c>
      <c r="AD117" s="170">
        <v>12.01155760527508</v>
      </c>
      <c r="AE117" s="118"/>
    </row>
    <row r="118" spans="1:31" x14ac:dyDescent="0.45">
      <c r="A118" s="3" t="s">
        <v>219</v>
      </c>
      <c r="B118" s="3" t="s">
        <v>62</v>
      </c>
      <c r="C118" s="3" t="s">
        <v>738</v>
      </c>
      <c r="D118" s="168">
        <v>2107.7606410930948</v>
      </c>
      <c r="E118" s="168">
        <v>0</v>
      </c>
      <c r="F118" s="168">
        <v>8.5358897930758388</v>
      </c>
      <c r="G118" s="168">
        <v>20.099836439718825</v>
      </c>
      <c r="H118" s="168">
        <v>72.35941118298777</v>
      </c>
      <c r="I118" s="168">
        <v>100.64854510314665</v>
      </c>
      <c r="J118" s="168">
        <v>157.53685320492519</v>
      </c>
      <c r="K118" s="168">
        <v>177.7128161197665</v>
      </c>
      <c r="L118" s="168">
        <v>271.66290362257303</v>
      </c>
      <c r="M118" s="168">
        <v>219.61873775014763</v>
      </c>
      <c r="N118" s="168">
        <v>185.75229688213423</v>
      </c>
      <c r="O118" s="168">
        <v>116.18604096610618</v>
      </c>
      <c r="P118" s="168">
        <v>55.909072344592445</v>
      </c>
      <c r="Q118" s="168">
        <v>69.88634043074056</v>
      </c>
      <c r="R118" s="170">
        <v>0</v>
      </c>
      <c r="S118" s="170">
        <v>7.8033320869536524</v>
      </c>
      <c r="T118" s="170">
        <v>19.317920605679408</v>
      </c>
      <c r="U118" s="170">
        <v>51.772027223220817</v>
      </c>
      <c r="V118" s="170">
        <v>110.48557994827118</v>
      </c>
      <c r="W118" s="170">
        <v>101.71688312697982</v>
      </c>
      <c r="X118" s="170">
        <v>101.55587156961924</v>
      </c>
      <c r="Y118" s="170">
        <v>74.536419500637976</v>
      </c>
      <c r="Z118" s="170">
        <v>70.328724821234118</v>
      </c>
      <c r="AA118" s="170">
        <v>46.555634740816949</v>
      </c>
      <c r="AB118" s="170">
        <v>31.744830813941281</v>
      </c>
      <c r="AC118" s="170">
        <v>14.585462806405452</v>
      </c>
      <c r="AD118" s="170">
        <v>21.449210009419783</v>
      </c>
      <c r="AE118" s="118"/>
    </row>
    <row r="119" spans="1:31" x14ac:dyDescent="0.45">
      <c r="A119" s="3" t="s">
        <v>219</v>
      </c>
      <c r="B119" s="3" t="s">
        <v>62</v>
      </c>
      <c r="C119" s="3" t="s">
        <v>739</v>
      </c>
      <c r="D119" s="168">
        <v>1861.8792654974689</v>
      </c>
      <c r="E119" s="168">
        <v>0</v>
      </c>
      <c r="F119" s="168">
        <v>11.736848465479278</v>
      </c>
      <c r="G119" s="168">
        <v>34.169721947522007</v>
      </c>
      <c r="H119" s="168">
        <v>50.249591099297064</v>
      </c>
      <c r="I119" s="168">
        <v>82.050444377565199</v>
      </c>
      <c r="J119" s="168">
        <v>134.56272877920694</v>
      </c>
      <c r="K119" s="168">
        <v>123.3802353952519</v>
      </c>
      <c r="L119" s="168">
        <v>195.82367636127137</v>
      </c>
      <c r="M119" s="168">
        <v>185.75229688213423</v>
      </c>
      <c r="N119" s="168">
        <v>150.8596002302416</v>
      </c>
      <c r="O119" s="168">
        <v>119.68035798764321</v>
      </c>
      <c r="P119" s="168">
        <v>55.909072344592445</v>
      </c>
      <c r="Q119" s="168">
        <v>87.35792553842569</v>
      </c>
      <c r="R119" s="170">
        <v>0</v>
      </c>
      <c r="S119" s="170">
        <v>5.8524990652152393</v>
      </c>
      <c r="T119" s="170">
        <v>26.272372023723996</v>
      </c>
      <c r="U119" s="170">
        <v>56.408328168583871</v>
      </c>
      <c r="V119" s="170">
        <v>86.810098530784501</v>
      </c>
      <c r="W119" s="170">
        <v>84.179489484397095</v>
      </c>
      <c r="X119" s="170">
        <v>81.990061450701774</v>
      </c>
      <c r="Y119" s="170">
        <v>97.829050594587343</v>
      </c>
      <c r="Z119" s="170">
        <v>77.262542761355789</v>
      </c>
      <c r="AA119" s="170">
        <v>48.536725580851716</v>
      </c>
      <c r="AB119" s="170">
        <v>30.028894013187696</v>
      </c>
      <c r="AC119" s="170">
        <v>13.727494406028661</v>
      </c>
      <c r="AD119" s="170">
        <v>21.449210009419783</v>
      </c>
      <c r="AE119" s="118"/>
    </row>
    <row r="120" spans="1:31" x14ac:dyDescent="0.45">
      <c r="A120" s="3" t="s">
        <v>219</v>
      </c>
      <c r="B120" s="3" t="s">
        <v>62</v>
      </c>
      <c r="C120" s="3" t="s">
        <v>740</v>
      </c>
      <c r="D120" s="168">
        <v>1960.4747579052359</v>
      </c>
      <c r="E120" s="168">
        <v>0</v>
      </c>
      <c r="F120" s="168">
        <v>3.2009586724034396</v>
      </c>
      <c r="G120" s="168">
        <v>16.07986915177506</v>
      </c>
      <c r="H120" s="168">
        <v>74.369394826959649</v>
      </c>
      <c r="I120" s="168">
        <v>109.40059250342027</v>
      </c>
      <c r="J120" s="168">
        <v>148.78480580465157</v>
      </c>
      <c r="K120" s="168">
        <v>200.35139142164758</v>
      </c>
      <c r="L120" s="168">
        <v>203.74717771692974</v>
      </c>
      <c r="M120" s="168">
        <v>242.19636499548992</v>
      </c>
      <c r="N120" s="168">
        <v>210.3824356952349</v>
      </c>
      <c r="O120" s="168">
        <v>117.05962022149043</v>
      </c>
      <c r="P120" s="168">
        <v>55.909072344592445</v>
      </c>
      <c r="Q120" s="168">
        <v>82.116450006120161</v>
      </c>
      <c r="R120" s="170">
        <v>0</v>
      </c>
      <c r="S120" s="170">
        <v>1.9508330217384131</v>
      </c>
      <c r="T120" s="170">
        <v>14.68161966031635</v>
      </c>
      <c r="U120" s="170">
        <v>42.499425332494702</v>
      </c>
      <c r="V120" s="170">
        <v>70.149574570330913</v>
      </c>
      <c r="W120" s="170">
        <v>67.518965523943507</v>
      </c>
      <c r="X120" s="170">
        <v>60.560840844268355</v>
      </c>
      <c r="Y120" s="170">
        <v>81.058356206943799</v>
      </c>
      <c r="Z120" s="170">
        <v>59.432725201042913</v>
      </c>
      <c r="AA120" s="170">
        <v>47.546180160834332</v>
      </c>
      <c r="AB120" s="170">
        <v>21.449210009419783</v>
      </c>
      <c r="AC120" s="170">
        <v>15.443431206782243</v>
      </c>
      <c r="AD120" s="170">
        <v>14.585462806405452</v>
      </c>
      <c r="AE120" s="118"/>
    </row>
    <row r="121" spans="1:31" x14ac:dyDescent="0.45">
      <c r="A121" s="3" t="s">
        <v>219</v>
      </c>
      <c r="B121" s="3" t="s">
        <v>62</v>
      </c>
      <c r="C121" s="3" t="s">
        <v>741</v>
      </c>
      <c r="D121" s="168">
        <v>1144.2078452160652</v>
      </c>
      <c r="E121" s="168">
        <v>0</v>
      </c>
      <c r="F121" s="168">
        <v>3.2009586724034396</v>
      </c>
      <c r="G121" s="168">
        <v>12.059901863831296</v>
      </c>
      <c r="H121" s="168">
        <v>34.169721947522007</v>
      </c>
      <c r="I121" s="168">
        <v>66.73436142708637</v>
      </c>
      <c r="J121" s="168">
        <v>82.050444377565199</v>
      </c>
      <c r="K121" s="168">
        <v>121.1163778650638</v>
      </c>
      <c r="L121" s="168">
        <v>165.26159970373192</v>
      </c>
      <c r="M121" s="168">
        <v>138.54453082369128</v>
      </c>
      <c r="N121" s="168">
        <v>119.04567092998657</v>
      </c>
      <c r="O121" s="168">
        <v>56.782651599976703</v>
      </c>
      <c r="P121" s="168">
        <v>29.701694683064737</v>
      </c>
      <c r="Q121" s="168">
        <v>41.05822500306008</v>
      </c>
      <c r="R121" s="170">
        <v>0</v>
      </c>
      <c r="S121" s="170">
        <v>0</v>
      </c>
      <c r="T121" s="170">
        <v>6.9544514180445871</v>
      </c>
      <c r="U121" s="170">
        <v>20.86335425413376</v>
      </c>
      <c r="V121" s="170">
        <v>35.074787285165456</v>
      </c>
      <c r="W121" s="170">
        <v>48.227832517102499</v>
      </c>
      <c r="X121" s="170">
        <v>37.268209750318988</v>
      </c>
      <c r="Y121" s="170">
        <v>40.063325481592912</v>
      </c>
      <c r="Z121" s="170">
        <v>47.546180160834332</v>
      </c>
      <c r="AA121" s="170">
        <v>11.886545040208583</v>
      </c>
      <c r="AB121" s="170">
        <v>8.5796840037679125</v>
      </c>
      <c r="AC121" s="170">
        <v>9.4376524041447052</v>
      </c>
      <c r="AD121" s="170">
        <v>8.5796840037679125</v>
      </c>
      <c r="AE121" s="118"/>
    </row>
    <row r="122" spans="1:31" x14ac:dyDescent="0.45">
      <c r="A122" s="3" t="s">
        <v>219</v>
      </c>
      <c r="B122" s="3" t="s">
        <v>62</v>
      </c>
      <c r="C122" s="3" t="s">
        <v>742</v>
      </c>
      <c r="D122" s="168">
        <v>1228.8286088343971</v>
      </c>
      <c r="E122" s="168">
        <v>0</v>
      </c>
      <c r="F122" s="168">
        <v>2.1339724482689597</v>
      </c>
      <c r="G122" s="168">
        <v>11.054910041845353</v>
      </c>
      <c r="H122" s="168">
        <v>46.229623811353299</v>
      </c>
      <c r="I122" s="168">
        <v>77.674420677428387</v>
      </c>
      <c r="J122" s="168">
        <v>88.614479927770418</v>
      </c>
      <c r="K122" s="168">
        <v>127.90795045562813</v>
      </c>
      <c r="L122" s="168">
        <v>146.01881069713298</v>
      </c>
      <c r="M122" s="168">
        <v>169.33220434006711</v>
      </c>
      <c r="N122" s="168">
        <v>113.9143920105906</v>
      </c>
      <c r="O122" s="168">
        <v>91.725821815346976</v>
      </c>
      <c r="P122" s="168">
        <v>28.82811542768048</v>
      </c>
      <c r="Q122" s="168">
        <v>38.437487236907309</v>
      </c>
      <c r="R122" s="170">
        <v>0</v>
      </c>
      <c r="S122" s="170">
        <v>0.97541651086920655</v>
      </c>
      <c r="T122" s="170">
        <v>9.2726018907261167</v>
      </c>
      <c r="U122" s="170">
        <v>21.636071078360938</v>
      </c>
      <c r="V122" s="170">
        <v>42.966614424327688</v>
      </c>
      <c r="W122" s="170">
        <v>49.981571881360779</v>
      </c>
      <c r="X122" s="170">
        <v>48.448672675414684</v>
      </c>
      <c r="Y122" s="170">
        <v>31.67797828777114</v>
      </c>
      <c r="Z122" s="170">
        <v>33.678544280590984</v>
      </c>
      <c r="AA122" s="170">
        <v>14.858181300260728</v>
      </c>
      <c r="AB122" s="170">
        <v>18.87530480828941</v>
      </c>
      <c r="AC122" s="170">
        <v>6.0057788026375398</v>
      </c>
      <c r="AD122" s="170">
        <v>8.5796840037679125</v>
      </c>
      <c r="AE122" s="118"/>
    </row>
    <row r="123" spans="1:31" x14ac:dyDescent="0.45">
      <c r="A123" s="3" t="s">
        <v>219</v>
      </c>
      <c r="B123" s="3" t="s">
        <v>62</v>
      </c>
      <c r="C123" s="3" t="s">
        <v>743</v>
      </c>
      <c r="D123" s="168">
        <v>231.35388740103701</v>
      </c>
      <c r="E123" s="168">
        <v>0</v>
      </c>
      <c r="F123" s="168">
        <v>0</v>
      </c>
      <c r="G123" s="168">
        <v>2.0099836439718826</v>
      </c>
      <c r="H123" s="168">
        <v>8.0399345758875302</v>
      </c>
      <c r="I123" s="168">
        <v>9.8460533253078246</v>
      </c>
      <c r="J123" s="168">
        <v>14.222077025444635</v>
      </c>
      <c r="K123" s="168">
        <v>20.374717771692975</v>
      </c>
      <c r="L123" s="168">
        <v>28.298219127351352</v>
      </c>
      <c r="M123" s="168">
        <v>33.86644086801342</v>
      </c>
      <c r="N123" s="168">
        <v>33.86644086801342</v>
      </c>
      <c r="O123" s="168">
        <v>15.724426596916626</v>
      </c>
      <c r="P123" s="168">
        <v>6.9886340430740557</v>
      </c>
      <c r="Q123" s="168">
        <v>15.724426596916626</v>
      </c>
      <c r="R123" s="170">
        <v>0</v>
      </c>
      <c r="S123" s="170">
        <v>0</v>
      </c>
      <c r="T123" s="170">
        <v>2.3181504726815292</v>
      </c>
      <c r="U123" s="170">
        <v>3.0908672969087054</v>
      </c>
      <c r="V123" s="170">
        <v>6.1380877749039549</v>
      </c>
      <c r="W123" s="170">
        <v>2.6306090463874092</v>
      </c>
      <c r="X123" s="170">
        <v>5.5902314625478482</v>
      </c>
      <c r="Y123" s="170">
        <v>5.5902314625478482</v>
      </c>
      <c r="Z123" s="170">
        <v>5.9432725201042915</v>
      </c>
      <c r="AA123" s="170">
        <v>5.9432725201042915</v>
      </c>
      <c r="AB123" s="170">
        <v>2.573905201130374</v>
      </c>
      <c r="AC123" s="170">
        <v>0.85796840037679134</v>
      </c>
      <c r="AD123" s="170">
        <v>1.7159368007535827</v>
      </c>
      <c r="AE123" s="118"/>
    </row>
    <row r="124" spans="1:31" x14ac:dyDescent="0.45">
      <c r="A124" s="3" t="s">
        <v>219</v>
      </c>
      <c r="B124" s="3" t="s">
        <v>62</v>
      </c>
      <c r="C124" s="3" t="s">
        <v>744</v>
      </c>
      <c r="D124" s="168">
        <v>1105.7108377270363</v>
      </c>
      <c r="E124" s="168">
        <v>0</v>
      </c>
      <c r="F124" s="168">
        <v>0</v>
      </c>
      <c r="G124" s="168">
        <v>13.064893685817237</v>
      </c>
      <c r="H124" s="168">
        <v>26.129787371634475</v>
      </c>
      <c r="I124" s="168">
        <v>57.982314026812745</v>
      </c>
      <c r="J124" s="168">
        <v>96.272521403009833</v>
      </c>
      <c r="K124" s="168">
        <v>114.32480527449947</v>
      </c>
      <c r="L124" s="168">
        <v>146.01881069713298</v>
      </c>
      <c r="M124" s="168">
        <v>148.80708866248321</v>
      </c>
      <c r="N124" s="168">
        <v>127.25571720102013</v>
      </c>
      <c r="O124" s="168">
        <v>76.874974473814618</v>
      </c>
      <c r="P124" s="168">
        <v>34.069590959986023</v>
      </c>
      <c r="Q124" s="168">
        <v>41.93180425844433</v>
      </c>
      <c r="R124" s="170">
        <v>0</v>
      </c>
      <c r="S124" s="170">
        <v>0</v>
      </c>
      <c r="T124" s="170">
        <v>8.4998850664989405</v>
      </c>
      <c r="U124" s="170">
        <v>18.545203781452233</v>
      </c>
      <c r="V124" s="170">
        <v>30.690438874519774</v>
      </c>
      <c r="W124" s="170">
        <v>29.813569192390638</v>
      </c>
      <c r="X124" s="170">
        <v>35.404799262803039</v>
      </c>
      <c r="Y124" s="170">
        <v>25.156041581465317</v>
      </c>
      <c r="Z124" s="170">
        <v>30.706908020538837</v>
      </c>
      <c r="AA124" s="170">
        <v>15.84872672027811</v>
      </c>
      <c r="AB124" s="170">
        <v>14.585462806405452</v>
      </c>
      <c r="AC124" s="170">
        <v>7.7217156033911216</v>
      </c>
      <c r="AD124" s="170">
        <v>6.0057788026375398</v>
      </c>
      <c r="AE124" s="118"/>
    </row>
    <row r="125" spans="1:31" x14ac:dyDescent="0.45">
      <c r="A125" s="3" t="s">
        <v>219</v>
      </c>
      <c r="B125" s="3" t="s">
        <v>62</v>
      </c>
      <c r="C125" s="3" t="s">
        <v>745</v>
      </c>
      <c r="D125" s="168">
        <v>589.53380107361181</v>
      </c>
      <c r="E125" s="168">
        <v>0</v>
      </c>
      <c r="F125" s="168">
        <v>4.2679448965379194</v>
      </c>
      <c r="G125" s="168">
        <v>9.0449263978734713</v>
      </c>
      <c r="H125" s="168">
        <v>13.064893685817237</v>
      </c>
      <c r="I125" s="168">
        <v>21.880118500684056</v>
      </c>
      <c r="J125" s="168">
        <v>39.384213301231298</v>
      </c>
      <c r="K125" s="168">
        <v>55.464509489608652</v>
      </c>
      <c r="L125" s="168">
        <v>88.290443677336228</v>
      </c>
      <c r="M125" s="168">
        <v>71.837904871543614</v>
      </c>
      <c r="N125" s="168">
        <v>62.601602816630873</v>
      </c>
      <c r="O125" s="168">
        <v>47.173279790749874</v>
      </c>
      <c r="P125" s="168">
        <v>13.977268086148111</v>
      </c>
      <c r="Q125" s="168">
        <v>17.47158510768514</v>
      </c>
      <c r="R125" s="170">
        <v>0</v>
      </c>
      <c r="S125" s="170">
        <v>0</v>
      </c>
      <c r="T125" s="170">
        <v>3.8635841211358817</v>
      </c>
      <c r="U125" s="170">
        <v>6.1817345938174109</v>
      </c>
      <c r="V125" s="170">
        <v>19.291133006841001</v>
      </c>
      <c r="W125" s="170">
        <v>19.291133006841001</v>
      </c>
      <c r="X125" s="170">
        <v>27.019452068981266</v>
      </c>
      <c r="Y125" s="170">
        <v>21.429220606433418</v>
      </c>
      <c r="Z125" s="170">
        <v>20.801453820365019</v>
      </c>
      <c r="AA125" s="170">
        <v>10.895999620191201</v>
      </c>
      <c r="AB125" s="170">
        <v>6.8637472030143307</v>
      </c>
      <c r="AC125" s="170">
        <v>6.0057788026375398</v>
      </c>
      <c r="AD125" s="170">
        <v>3.4318736015071654</v>
      </c>
      <c r="AE125" s="118"/>
    </row>
    <row r="126" spans="1:31" x14ac:dyDescent="0.45">
      <c r="A126" s="3" t="s">
        <v>219</v>
      </c>
      <c r="B126" s="3" t="s">
        <v>62</v>
      </c>
      <c r="C126" s="3" t="s">
        <v>746</v>
      </c>
      <c r="D126" s="168">
        <v>968.53887031943361</v>
      </c>
      <c r="E126" s="168">
        <v>0</v>
      </c>
      <c r="F126" s="168">
        <v>0</v>
      </c>
      <c r="G126" s="168">
        <v>8.0399345758875302</v>
      </c>
      <c r="H126" s="168">
        <v>28.139771015606357</v>
      </c>
      <c r="I126" s="168">
        <v>43.760237001368111</v>
      </c>
      <c r="J126" s="168">
        <v>83.144450302599409</v>
      </c>
      <c r="K126" s="168">
        <v>92.818158737712437</v>
      </c>
      <c r="L126" s="168">
        <v>117.72059156978163</v>
      </c>
      <c r="M126" s="168">
        <v>129.30822876877852</v>
      </c>
      <c r="N126" s="168">
        <v>89.284253197489932</v>
      </c>
      <c r="O126" s="168">
        <v>58.529810110745217</v>
      </c>
      <c r="P126" s="168">
        <v>19.218743618453654</v>
      </c>
      <c r="Q126" s="168">
        <v>38.437487236907309</v>
      </c>
      <c r="R126" s="170">
        <v>0</v>
      </c>
      <c r="S126" s="170">
        <v>0</v>
      </c>
      <c r="T126" s="170">
        <v>5.4090177695902346</v>
      </c>
      <c r="U126" s="170">
        <v>12.363469187634822</v>
      </c>
      <c r="V126" s="170">
        <v>28.059829828132365</v>
      </c>
      <c r="W126" s="170">
        <v>37.705396331552862</v>
      </c>
      <c r="X126" s="170">
        <v>49.380377919172659</v>
      </c>
      <c r="Y126" s="170">
        <v>32.609683531529114</v>
      </c>
      <c r="Z126" s="170">
        <v>31.69745344055622</v>
      </c>
      <c r="AA126" s="170">
        <v>27.735271760486693</v>
      </c>
      <c r="AB126" s="170">
        <v>17.159368007535825</v>
      </c>
      <c r="AC126" s="170">
        <v>9.4376524041447052</v>
      </c>
      <c r="AD126" s="170">
        <v>8.5796840037679125</v>
      </c>
      <c r="AE126" s="118"/>
    </row>
    <row r="127" spans="1:31" x14ac:dyDescent="0.45">
      <c r="A127" s="3" t="s">
        <v>219</v>
      </c>
      <c r="B127" s="3" t="s">
        <v>62</v>
      </c>
      <c r="C127" s="3" t="s">
        <v>747</v>
      </c>
      <c r="D127" s="168">
        <v>494.91074265039447</v>
      </c>
      <c r="E127" s="168">
        <v>0</v>
      </c>
      <c r="F127" s="168">
        <v>0</v>
      </c>
      <c r="G127" s="168">
        <v>1.0049918219859413</v>
      </c>
      <c r="H127" s="168">
        <v>9.0449263978734713</v>
      </c>
      <c r="I127" s="168">
        <v>18.598100725581446</v>
      </c>
      <c r="J127" s="168">
        <v>48.136260701504916</v>
      </c>
      <c r="K127" s="168">
        <v>59.992224549984869</v>
      </c>
      <c r="L127" s="168">
        <v>69.047654670737302</v>
      </c>
      <c r="M127" s="168">
        <v>69.785393303785227</v>
      </c>
      <c r="N127" s="168">
        <v>59.522835464993285</v>
      </c>
      <c r="O127" s="168">
        <v>36.690328726138794</v>
      </c>
      <c r="P127" s="168">
        <v>13.977268086148111</v>
      </c>
      <c r="Q127" s="168">
        <v>15.724426596916626</v>
      </c>
      <c r="R127" s="170">
        <v>0</v>
      </c>
      <c r="S127" s="170">
        <v>0</v>
      </c>
      <c r="T127" s="170">
        <v>0</v>
      </c>
      <c r="U127" s="170">
        <v>3.8635841211358817</v>
      </c>
      <c r="V127" s="170">
        <v>10.522436185549637</v>
      </c>
      <c r="W127" s="170">
        <v>8.7686968212913641</v>
      </c>
      <c r="X127" s="170">
        <v>19.565810118917469</v>
      </c>
      <c r="Y127" s="170">
        <v>12.112168168853671</v>
      </c>
      <c r="Z127" s="170">
        <v>9.9054542001738195</v>
      </c>
      <c r="AA127" s="170">
        <v>8.9149087801564377</v>
      </c>
      <c r="AB127" s="170">
        <v>12.01155760527508</v>
      </c>
      <c r="AC127" s="170">
        <v>3.4318736015071654</v>
      </c>
      <c r="AD127" s="170">
        <v>4.2898420018839563</v>
      </c>
      <c r="AE127" s="118"/>
    </row>
    <row r="128" spans="1:31" x14ac:dyDescent="0.45">
      <c r="A128" s="3" t="s">
        <v>219</v>
      </c>
      <c r="B128" s="3" t="s">
        <v>62</v>
      </c>
      <c r="C128" s="3" t="s">
        <v>748</v>
      </c>
      <c r="D128" s="168">
        <v>21.424693825923161</v>
      </c>
      <c r="E128" s="168">
        <v>0</v>
      </c>
      <c r="F128" s="168">
        <v>6.4019173448068791</v>
      </c>
      <c r="G128" s="168">
        <v>5.0249591099297062</v>
      </c>
      <c r="H128" s="168">
        <v>2.0099836439718826</v>
      </c>
      <c r="I128" s="168">
        <v>0</v>
      </c>
      <c r="J128" s="168">
        <v>1.0940059250342027</v>
      </c>
      <c r="K128" s="168">
        <v>0</v>
      </c>
      <c r="L128" s="168">
        <v>0</v>
      </c>
      <c r="M128" s="168">
        <v>1.0262557838791946</v>
      </c>
      <c r="N128" s="168">
        <v>1.0262557838791946</v>
      </c>
      <c r="O128" s="168">
        <v>0</v>
      </c>
      <c r="P128" s="168">
        <v>0.87357925538425696</v>
      </c>
      <c r="Q128" s="168">
        <v>0</v>
      </c>
      <c r="R128" s="170">
        <v>0</v>
      </c>
      <c r="S128" s="170">
        <v>0</v>
      </c>
      <c r="T128" s="170">
        <v>3.0908672969087054</v>
      </c>
      <c r="U128" s="170">
        <v>0</v>
      </c>
      <c r="V128" s="170">
        <v>0.87686968212913641</v>
      </c>
      <c r="W128" s="170">
        <v>0</v>
      </c>
      <c r="X128" s="170">
        <v>0</v>
      </c>
      <c r="Y128" s="170">
        <v>0</v>
      </c>
      <c r="Z128" s="170">
        <v>0</v>
      </c>
      <c r="AA128" s="170">
        <v>0</v>
      </c>
      <c r="AB128" s="170">
        <v>0</v>
      </c>
      <c r="AC128" s="170">
        <v>0</v>
      </c>
      <c r="AD128" s="170">
        <v>0</v>
      </c>
      <c r="AE128" s="118"/>
    </row>
    <row r="129" spans="1:31" x14ac:dyDescent="0.45">
      <c r="A129" s="2" t="s">
        <v>217</v>
      </c>
      <c r="B129" s="2" t="s">
        <v>63</v>
      </c>
      <c r="C129" s="2" t="s">
        <v>749</v>
      </c>
      <c r="D129" s="167">
        <v>7491.8988628731686</v>
      </c>
      <c r="E129" s="167">
        <v>0</v>
      </c>
      <c r="F129" s="167">
        <v>9.6028760172103187</v>
      </c>
      <c r="G129" s="167">
        <v>56.279542031212713</v>
      </c>
      <c r="H129" s="167">
        <v>192.95842982130074</v>
      </c>
      <c r="I129" s="167">
        <v>413.5342396629286</v>
      </c>
      <c r="J129" s="167">
        <v>597.32723506867467</v>
      </c>
      <c r="K129" s="167">
        <v>808.19713827715464</v>
      </c>
      <c r="L129" s="167">
        <v>971.19488045069852</v>
      </c>
      <c r="M129" s="167">
        <v>926.70897284291266</v>
      </c>
      <c r="N129" s="167">
        <v>814.84709240008056</v>
      </c>
      <c r="O129" s="167">
        <v>486.58364524903112</v>
      </c>
      <c r="P129" s="167">
        <v>250.71724629528174</v>
      </c>
      <c r="Q129" s="167">
        <v>300.51126385218441</v>
      </c>
      <c r="R129" s="169">
        <v>0</v>
      </c>
      <c r="S129" s="169">
        <v>3.9016660434768262</v>
      </c>
      <c r="T129" s="169">
        <v>38.635841211358816</v>
      </c>
      <c r="U129" s="169">
        <v>132.13457694284716</v>
      </c>
      <c r="V129" s="169">
        <v>218.34055085015495</v>
      </c>
      <c r="W129" s="169">
        <v>286.73638605622762</v>
      </c>
      <c r="X129" s="169">
        <v>266.46769971478079</v>
      </c>
      <c r="Y129" s="169">
        <v>234.78972142700962</v>
      </c>
      <c r="Z129" s="169">
        <v>198.10908400347637</v>
      </c>
      <c r="AA129" s="169">
        <v>117.87490498206844</v>
      </c>
      <c r="AB129" s="169">
        <v>68.6374720301433</v>
      </c>
      <c r="AC129" s="169">
        <v>48.046230421100319</v>
      </c>
      <c r="AD129" s="169">
        <v>49.7621672218539</v>
      </c>
      <c r="AE129" s="118"/>
    </row>
    <row r="130" spans="1:31" x14ac:dyDescent="0.45">
      <c r="A130" s="3" t="s">
        <v>219</v>
      </c>
      <c r="B130" s="3" t="s">
        <v>63</v>
      </c>
      <c r="C130" s="3" t="s">
        <v>750</v>
      </c>
      <c r="D130" s="168">
        <v>619.85186007643495</v>
      </c>
      <c r="E130" s="168">
        <v>0</v>
      </c>
      <c r="F130" s="168">
        <v>0</v>
      </c>
      <c r="G130" s="168">
        <v>5.0249591099297062</v>
      </c>
      <c r="H130" s="168">
        <v>17.084860973761003</v>
      </c>
      <c r="I130" s="168">
        <v>48.136260701504916</v>
      </c>
      <c r="J130" s="168">
        <v>49.23026662653912</v>
      </c>
      <c r="K130" s="168">
        <v>63.388010845267033</v>
      </c>
      <c r="L130" s="168">
        <v>84.894657382054064</v>
      </c>
      <c r="M130" s="168">
        <v>67.73288173602684</v>
      </c>
      <c r="N130" s="168">
        <v>62.601602816630873</v>
      </c>
      <c r="O130" s="168">
        <v>34.94317021537028</v>
      </c>
      <c r="P130" s="168">
        <v>19.218743618453654</v>
      </c>
      <c r="Q130" s="168">
        <v>19.218743618453654</v>
      </c>
      <c r="R130" s="170">
        <v>0</v>
      </c>
      <c r="S130" s="170">
        <v>0</v>
      </c>
      <c r="T130" s="170">
        <v>0.77271682422717636</v>
      </c>
      <c r="U130" s="170">
        <v>13.908902836089174</v>
      </c>
      <c r="V130" s="170">
        <v>20.168002688970137</v>
      </c>
      <c r="W130" s="170">
        <v>23.675481417486683</v>
      </c>
      <c r="X130" s="170">
        <v>25.156041581465317</v>
      </c>
      <c r="Y130" s="170">
        <v>24.224336337707342</v>
      </c>
      <c r="Z130" s="170">
        <v>14.858181300260728</v>
      </c>
      <c r="AA130" s="170">
        <v>11.886545040208583</v>
      </c>
      <c r="AB130" s="170">
        <v>6.8637472030143307</v>
      </c>
      <c r="AC130" s="170">
        <v>3.4318736015071654</v>
      </c>
      <c r="AD130" s="170">
        <v>3.4318736015071654</v>
      </c>
      <c r="AE130" s="118"/>
    </row>
    <row r="131" spans="1:31" x14ac:dyDescent="0.45">
      <c r="A131" s="3" t="s">
        <v>219</v>
      </c>
      <c r="B131" s="3" t="s">
        <v>63</v>
      </c>
      <c r="C131" s="3" t="s">
        <v>751</v>
      </c>
      <c r="D131" s="168">
        <v>602.252420884711</v>
      </c>
      <c r="E131" s="168">
        <v>0</v>
      </c>
      <c r="F131" s="168">
        <v>2.1339724482689597</v>
      </c>
      <c r="G131" s="168">
        <v>3.0149754659578241</v>
      </c>
      <c r="H131" s="168">
        <v>18.089852795746943</v>
      </c>
      <c r="I131" s="168">
        <v>37.196201451162892</v>
      </c>
      <c r="J131" s="168">
        <v>54.700296251710135</v>
      </c>
      <c r="K131" s="168">
        <v>64.519939610361092</v>
      </c>
      <c r="L131" s="168">
        <v>67.915725905643257</v>
      </c>
      <c r="M131" s="168">
        <v>63.627858600510066</v>
      </c>
      <c r="N131" s="168">
        <v>70.811649087664421</v>
      </c>
      <c r="O131" s="168">
        <v>41.93180425844433</v>
      </c>
      <c r="P131" s="168">
        <v>17.47158510768514</v>
      </c>
      <c r="Q131" s="168">
        <v>9.6093718092268272</v>
      </c>
      <c r="R131" s="170">
        <v>0</v>
      </c>
      <c r="S131" s="170">
        <v>0</v>
      </c>
      <c r="T131" s="170">
        <v>3.8635841211358817</v>
      </c>
      <c r="U131" s="170">
        <v>15.454336484543527</v>
      </c>
      <c r="V131" s="170">
        <v>27.182960146003229</v>
      </c>
      <c r="W131" s="170">
        <v>27.182960146003229</v>
      </c>
      <c r="X131" s="170">
        <v>16.770694387643545</v>
      </c>
      <c r="Y131" s="170">
        <v>20.497515362675443</v>
      </c>
      <c r="Z131" s="170">
        <v>15.84872672027811</v>
      </c>
      <c r="AA131" s="170">
        <v>15.84872672027811</v>
      </c>
      <c r="AB131" s="170">
        <v>5.147810402260748</v>
      </c>
      <c r="AC131" s="170">
        <v>2.573905201130374</v>
      </c>
      <c r="AD131" s="170">
        <v>0.85796840037679134</v>
      </c>
      <c r="AE131" s="118"/>
    </row>
    <row r="132" spans="1:31" x14ac:dyDescent="0.45">
      <c r="A132" s="3" t="s">
        <v>219</v>
      </c>
      <c r="B132" s="3" t="s">
        <v>63</v>
      </c>
      <c r="C132" s="3" t="s">
        <v>752</v>
      </c>
      <c r="D132" s="168">
        <v>653.07424947829224</v>
      </c>
      <c r="E132" s="168">
        <v>0</v>
      </c>
      <c r="F132" s="168">
        <v>4.2679448965379194</v>
      </c>
      <c r="G132" s="168">
        <v>3.0149754659578241</v>
      </c>
      <c r="H132" s="168">
        <v>17.084860973761003</v>
      </c>
      <c r="I132" s="168">
        <v>37.196201451162892</v>
      </c>
      <c r="J132" s="168">
        <v>47.042254776470713</v>
      </c>
      <c r="K132" s="168">
        <v>72.443440966019466</v>
      </c>
      <c r="L132" s="168">
        <v>82.630799851865959</v>
      </c>
      <c r="M132" s="168">
        <v>71.837904871543614</v>
      </c>
      <c r="N132" s="168">
        <v>70.811649087664421</v>
      </c>
      <c r="O132" s="168">
        <v>48.046859046134131</v>
      </c>
      <c r="P132" s="168">
        <v>32.322432449217509</v>
      </c>
      <c r="Q132" s="168">
        <v>37.563907981523052</v>
      </c>
      <c r="R132" s="170">
        <v>0</v>
      </c>
      <c r="S132" s="170">
        <v>0</v>
      </c>
      <c r="T132" s="170">
        <v>3.8635841211358817</v>
      </c>
      <c r="U132" s="170">
        <v>7.7271682422717634</v>
      </c>
      <c r="V132" s="170">
        <v>14.906784596195319</v>
      </c>
      <c r="W132" s="170">
        <v>21.92174205322841</v>
      </c>
      <c r="X132" s="170">
        <v>17.702399631401519</v>
      </c>
      <c r="Y132" s="170">
        <v>21.429220606433418</v>
      </c>
      <c r="Z132" s="170">
        <v>10.895999620191201</v>
      </c>
      <c r="AA132" s="170">
        <v>8.9149087801564377</v>
      </c>
      <c r="AB132" s="170">
        <v>9.4376524041447052</v>
      </c>
      <c r="AC132" s="170">
        <v>5.147810402260748</v>
      </c>
      <c r="AD132" s="170">
        <v>6.8637472030143307</v>
      </c>
      <c r="AE132" s="118"/>
    </row>
    <row r="133" spans="1:31" x14ac:dyDescent="0.45">
      <c r="A133" s="3" t="s">
        <v>219</v>
      </c>
      <c r="B133" s="3" t="s">
        <v>63</v>
      </c>
      <c r="C133" s="3" t="s">
        <v>753</v>
      </c>
      <c r="D133" s="168">
        <v>649.94466706676599</v>
      </c>
      <c r="E133" s="168">
        <v>0</v>
      </c>
      <c r="F133" s="168">
        <v>0</v>
      </c>
      <c r="G133" s="168">
        <v>4.0199672879437651</v>
      </c>
      <c r="H133" s="168">
        <v>19.094844617732885</v>
      </c>
      <c r="I133" s="168">
        <v>25.162136275786661</v>
      </c>
      <c r="J133" s="168">
        <v>47.042254776470713</v>
      </c>
      <c r="K133" s="168">
        <v>81.498871086771899</v>
      </c>
      <c r="L133" s="168">
        <v>97.345873798088661</v>
      </c>
      <c r="M133" s="168">
        <v>81.07420692645637</v>
      </c>
      <c r="N133" s="168">
        <v>63.627858600510066</v>
      </c>
      <c r="O133" s="168">
        <v>43.678962769212845</v>
      </c>
      <c r="P133" s="168">
        <v>20.092322873837912</v>
      </c>
      <c r="Q133" s="168">
        <v>25.333798406143451</v>
      </c>
      <c r="R133" s="170">
        <v>0</v>
      </c>
      <c r="S133" s="170">
        <v>0</v>
      </c>
      <c r="T133" s="170">
        <v>4.6363009453630584</v>
      </c>
      <c r="U133" s="170">
        <v>8.4998850664989405</v>
      </c>
      <c r="V133" s="170">
        <v>18.414263324711865</v>
      </c>
      <c r="W133" s="170">
        <v>23.675481417486683</v>
      </c>
      <c r="X133" s="170">
        <v>22.360925850191393</v>
      </c>
      <c r="Y133" s="170">
        <v>18.634104875159494</v>
      </c>
      <c r="Z133" s="170">
        <v>20.801453820365019</v>
      </c>
      <c r="AA133" s="170">
        <v>6.9338179401216733</v>
      </c>
      <c r="AB133" s="170">
        <v>7.7217156033911216</v>
      </c>
      <c r="AC133" s="170">
        <v>2.573905201130374</v>
      </c>
      <c r="AD133" s="170">
        <v>7.7217156033911216</v>
      </c>
      <c r="AE133" s="118"/>
    </row>
    <row r="134" spans="1:31" x14ac:dyDescent="0.45">
      <c r="A134" s="3" t="s">
        <v>219</v>
      </c>
      <c r="B134" s="3" t="s">
        <v>63</v>
      </c>
      <c r="C134" s="3" t="s">
        <v>754</v>
      </c>
      <c r="D134" s="168">
        <v>414.17567916386918</v>
      </c>
      <c r="E134" s="168">
        <v>0</v>
      </c>
      <c r="F134" s="168">
        <v>0</v>
      </c>
      <c r="G134" s="168">
        <v>2.0099836439718826</v>
      </c>
      <c r="H134" s="168">
        <v>7.0349427539015892</v>
      </c>
      <c r="I134" s="168">
        <v>20.786112575649852</v>
      </c>
      <c r="J134" s="168">
        <v>30.632165900957673</v>
      </c>
      <c r="K134" s="168">
        <v>43.013293073574062</v>
      </c>
      <c r="L134" s="168">
        <v>49.804865664138383</v>
      </c>
      <c r="M134" s="168">
        <v>69.785393303785227</v>
      </c>
      <c r="N134" s="168">
        <v>50.286533410080537</v>
      </c>
      <c r="O134" s="168">
        <v>31.448853193833251</v>
      </c>
      <c r="P134" s="168">
        <v>15.724426596916626</v>
      </c>
      <c r="Q134" s="168">
        <v>24.460219150759194</v>
      </c>
      <c r="R134" s="170">
        <v>0</v>
      </c>
      <c r="S134" s="170">
        <v>0</v>
      </c>
      <c r="T134" s="170">
        <v>0</v>
      </c>
      <c r="U134" s="170">
        <v>6.9544514180445871</v>
      </c>
      <c r="V134" s="170">
        <v>7.0149574570330913</v>
      </c>
      <c r="W134" s="170">
        <v>9.6455665034205005</v>
      </c>
      <c r="X134" s="170">
        <v>10.248757681337722</v>
      </c>
      <c r="Y134" s="170">
        <v>8.3853471938217723</v>
      </c>
      <c r="Z134" s="170">
        <v>14.858181300260728</v>
      </c>
      <c r="AA134" s="170">
        <v>6.9338179401216733</v>
      </c>
      <c r="AB134" s="170">
        <v>0</v>
      </c>
      <c r="AC134" s="170">
        <v>4.2898420018839563</v>
      </c>
      <c r="AD134" s="170">
        <v>0.85796840037679134</v>
      </c>
      <c r="AE134" s="118"/>
    </row>
    <row r="135" spans="1:31" x14ac:dyDescent="0.45">
      <c r="A135" s="3" t="s">
        <v>219</v>
      </c>
      <c r="B135" s="3" t="s">
        <v>63</v>
      </c>
      <c r="C135" s="3" t="s">
        <v>755</v>
      </c>
      <c r="D135" s="168">
        <v>542.9291610390386</v>
      </c>
      <c r="E135" s="168">
        <v>0</v>
      </c>
      <c r="F135" s="168">
        <v>1.0669862241344799</v>
      </c>
      <c r="G135" s="168">
        <v>2.0099836439718826</v>
      </c>
      <c r="H135" s="168">
        <v>15.074877329789119</v>
      </c>
      <c r="I135" s="168">
        <v>31.726171825991877</v>
      </c>
      <c r="J135" s="168">
        <v>33.914183676060283</v>
      </c>
      <c r="K135" s="168">
        <v>66.783797140549197</v>
      </c>
      <c r="L135" s="168">
        <v>76.971156026395676</v>
      </c>
      <c r="M135" s="168">
        <v>73.890416439302015</v>
      </c>
      <c r="N135" s="168">
        <v>67.73288173602684</v>
      </c>
      <c r="O135" s="168">
        <v>27.954536172296223</v>
      </c>
      <c r="P135" s="168">
        <v>12.230109575379597</v>
      </c>
      <c r="Q135" s="168">
        <v>27.954536172296223</v>
      </c>
      <c r="R135" s="170">
        <v>0</v>
      </c>
      <c r="S135" s="170">
        <v>0</v>
      </c>
      <c r="T135" s="170">
        <v>2.3181504726815292</v>
      </c>
      <c r="U135" s="170">
        <v>3.0908672969087054</v>
      </c>
      <c r="V135" s="170">
        <v>10.522436185549637</v>
      </c>
      <c r="W135" s="170">
        <v>23.675481417486683</v>
      </c>
      <c r="X135" s="170">
        <v>23.292631093949367</v>
      </c>
      <c r="Y135" s="170">
        <v>16.770694387643545</v>
      </c>
      <c r="Z135" s="170">
        <v>12.877090460225965</v>
      </c>
      <c r="AA135" s="170">
        <v>7.9243633601390551</v>
      </c>
      <c r="AB135" s="170">
        <v>0</v>
      </c>
      <c r="AC135" s="170">
        <v>0.85796840037679134</v>
      </c>
      <c r="AD135" s="170">
        <v>4.2898420018839563</v>
      </c>
      <c r="AE135" s="118"/>
    </row>
    <row r="136" spans="1:31" x14ac:dyDescent="0.45">
      <c r="A136" s="3" t="s">
        <v>219</v>
      </c>
      <c r="B136" s="3" t="s">
        <v>63</v>
      </c>
      <c r="C136" s="3" t="s">
        <v>756</v>
      </c>
      <c r="D136" s="168">
        <v>392.90054478974247</v>
      </c>
      <c r="E136" s="168">
        <v>0</v>
      </c>
      <c r="F136" s="168">
        <v>0</v>
      </c>
      <c r="G136" s="168">
        <v>2.0099836439718826</v>
      </c>
      <c r="H136" s="168">
        <v>13.064893685817237</v>
      </c>
      <c r="I136" s="168">
        <v>25.162136275786661</v>
      </c>
      <c r="J136" s="168">
        <v>30.632165900957673</v>
      </c>
      <c r="K136" s="168">
        <v>35.089791717915681</v>
      </c>
      <c r="L136" s="168">
        <v>52.068723194326495</v>
      </c>
      <c r="M136" s="168">
        <v>45.155254490684563</v>
      </c>
      <c r="N136" s="168">
        <v>50.286533410080537</v>
      </c>
      <c r="O136" s="168">
        <v>29.701694683064737</v>
      </c>
      <c r="P136" s="168">
        <v>17.47158510768514</v>
      </c>
      <c r="Q136" s="168">
        <v>7.8622132984583128</v>
      </c>
      <c r="R136" s="170">
        <v>0</v>
      </c>
      <c r="S136" s="170">
        <v>0.97541651086920655</v>
      </c>
      <c r="T136" s="170">
        <v>1.5454336484543527</v>
      </c>
      <c r="U136" s="170">
        <v>6.1817345938174109</v>
      </c>
      <c r="V136" s="170">
        <v>10.522436185549637</v>
      </c>
      <c r="W136" s="170">
        <v>17.537393642582728</v>
      </c>
      <c r="X136" s="170">
        <v>13.043873412611646</v>
      </c>
      <c r="Y136" s="170">
        <v>15.83898914388557</v>
      </c>
      <c r="Z136" s="170">
        <v>8.9149087801564377</v>
      </c>
      <c r="AA136" s="170">
        <v>2.9716362600521458</v>
      </c>
      <c r="AB136" s="170">
        <v>1.7159368007535827</v>
      </c>
      <c r="AC136" s="170">
        <v>4.2898420018839563</v>
      </c>
      <c r="AD136" s="170">
        <v>0.85796840037679134</v>
      </c>
      <c r="AE136" s="118"/>
    </row>
    <row r="137" spans="1:31" x14ac:dyDescent="0.45">
      <c r="A137" s="3" t="s">
        <v>219</v>
      </c>
      <c r="B137" s="3" t="s">
        <v>63</v>
      </c>
      <c r="C137" s="3" t="s">
        <v>757</v>
      </c>
      <c r="D137" s="168">
        <v>234.1223821524631</v>
      </c>
      <c r="E137" s="168">
        <v>0</v>
      </c>
      <c r="F137" s="168">
        <v>0</v>
      </c>
      <c r="G137" s="168">
        <v>2.0099836439718826</v>
      </c>
      <c r="H137" s="168">
        <v>7.0349427539015892</v>
      </c>
      <c r="I137" s="168">
        <v>13.128071100410432</v>
      </c>
      <c r="J137" s="168">
        <v>17.504094800547243</v>
      </c>
      <c r="K137" s="168">
        <v>31.694005422633516</v>
      </c>
      <c r="L137" s="168">
        <v>20.374717771692975</v>
      </c>
      <c r="M137" s="168">
        <v>31.813929300255033</v>
      </c>
      <c r="N137" s="168">
        <v>28.735161948617449</v>
      </c>
      <c r="O137" s="168">
        <v>13.977268086148111</v>
      </c>
      <c r="P137" s="168">
        <v>12.230109575379597</v>
      </c>
      <c r="Q137" s="168">
        <v>14.850847341532369</v>
      </c>
      <c r="R137" s="170">
        <v>0</v>
      </c>
      <c r="S137" s="170">
        <v>0</v>
      </c>
      <c r="T137" s="170">
        <v>0.77271682422717636</v>
      </c>
      <c r="U137" s="170">
        <v>3.8635841211358817</v>
      </c>
      <c r="V137" s="170">
        <v>2.6306090463874092</v>
      </c>
      <c r="W137" s="170">
        <v>13.153045231937046</v>
      </c>
      <c r="X137" s="170">
        <v>2.7951157312739241</v>
      </c>
      <c r="Y137" s="170">
        <v>7.4536419500637976</v>
      </c>
      <c r="Z137" s="170">
        <v>3.9621816800695275</v>
      </c>
      <c r="AA137" s="170">
        <v>0.99054542001738188</v>
      </c>
      <c r="AB137" s="170">
        <v>1.7159368007535827</v>
      </c>
      <c r="AC137" s="170">
        <v>1.7159368007535827</v>
      </c>
      <c r="AD137" s="170">
        <v>1.7159368007535827</v>
      </c>
      <c r="AE137" s="118"/>
    </row>
    <row r="138" spans="1:31" x14ac:dyDescent="0.45">
      <c r="A138" s="3" t="s">
        <v>219</v>
      </c>
      <c r="B138" s="3" t="s">
        <v>63</v>
      </c>
      <c r="C138" s="3" t="s">
        <v>758</v>
      </c>
      <c r="D138" s="168">
        <v>3382.6478982218509</v>
      </c>
      <c r="E138" s="168">
        <v>0</v>
      </c>
      <c r="F138" s="168">
        <v>2.1339724482689597</v>
      </c>
      <c r="G138" s="168">
        <v>33.16473012553606</v>
      </c>
      <c r="H138" s="168">
        <v>79.39435393688936</v>
      </c>
      <c r="I138" s="168">
        <v>175.04094800547244</v>
      </c>
      <c r="J138" s="168">
        <v>286.62955235896112</v>
      </c>
      <c r="K138" s="168">
        <v>349.76598841406275</v>
      </c>
      <c r="L138" s="168">
        <v>439.18836085649303</v>
      </c>
      <c r="M138" s="168">
        <v>421.79112717434896</v>
      </c>
      <c r="N138" s="168">
        <v>349.95322230280533</v>
      </c>
      <c r="O138" s="168">
        <v>214.90049682452721</v>
      </c>
      <c r="P138" s="168">
        <v>103.95593139072658</v>
      </c>
      <c r="Q138" s="168">
        <v>133.65762607379131</v>
      </c>
      <c r="R138" s="170">
        <v>0</v>
      </c>
      <c r="S138" s="170">
        <v>2.9262495326076197</v>
      </c>
      <c r="T138" s="170">
        <v>20.86335425413376</v>
      </c>
      <c r="U138" s="170">
        <v>66.453646883537161</v>
      </c>
      <c r="V138" s="170">
        <v>106.97810121975465</v>
      </c>
      <c r="W138" s="170">
        <v>126.26923422659564</v>
      </c>
      <c r="X138" s="170">
        <v>135.09726034490632</v>
      </c>
      <c r="Y138" s="170">
        <v>101.55587156961924</v>
      </c>
      <c r="Z138" s="170">
        <v>95.092360321668664</v>
      </c>
      <c r="AA138" s="170">
        <v>55.470543520973386</v>
      </c>
      <c r="AB138" s="170">
        <v>36.034672815825239</v>
      </c>
      <c r="AC138" s="170">
        <v>23.165146810173365</v>
      </c>
      <c r="AD138" s="170">
        <v>23.165146810173365</v>
      </c>
      <c r="AE138" s="118"/>
    </row>
    <row r="139" spans="1:31" x14ac:dyDescent="0.45">
      <c r="A139" s="2" t="s">
        <v>217</v>
      </c>
      <c r="B139" s="2" t="s">
        <v>64</v>
      </c>
      <c r="C139" s="2" t="s">
        <v>759</v>
      </c>
      <c r="D139" s="167">
        <v>1419.9484517424567</v>
      </c>
      <c r="E139" s="167">
        <v>0</v>
      </c>
      <c r="F139" s="167">
        <v>0</v>
      </c>
      <c r="G139" s="167">
        <v>5.0249591099297062</v>
      </c>
      <c r="H139" s="167">
        <v>15.074877329789119</v>
      </c>
      <c r="I139" s="167">
        <v>35.008189601094486</v>
      </c>
      <c r="J139" s="167">
        <v>120.3406517537623</v>
      </c>
      <c r="K139" s="167">
        <v>136.96338057638056</v>
      </c>
      <c r="L139" s="167">
        <v>193.55981883108325</v>
      </c>
      <c r="M139" s="167">
        <v>221.67124931790602</v>
      </c>
      <c r="N139" s="167">
        <v>237.06508607609396</v>
      </c>
      <c r="O139" s="167">
        <v>138.02552235071261</v>
      </c>
      <c r="P139" s="167">
        <v>59.403389366129474</v>
      </c>
      <c r="Q139" s="167">
        <v>68.139181919972046</v>
      </c>
      <c r="R139" s="169">
        <v>0</v>
      </c>
      <c r="S139" s="169">
        <v>0.97541651086920655</v>
      </c>
      <c r="T139" s="169">
        <v>0.77271682422717636</v>
      </c>
      <c r="U139" s="169">
        <v>5.4090177695902346</v>
      </c>
      <c r="V139" s="169">
        <v>11.399305867678773</v>
      </c>
      <c r="W139" s="169">
        <v>21.044872371099274</v>
      </c>
      <c r="X139" s="169">
        <v>36.336504506561013</v>
      </c>
      <c r="Y139" s="169">
        <v>30.746273044013165</v>
      </c>
      <c r="Z139" s="169">
        <v>29.716362600521457</v>
      </c>
      <c r="AA139" s="169">
        <v>19.810908400347639</v>
      </c>
      <c r="AB139" s="169">
        <v>17.159368007535825</v>
      </c>
      <c r="AC139" s="169">
        <v>7.7217156033911216</v>
      </c>
      <c r="AD139" s="169">
        <v>8.5796840037679125</v>
      </c>
      <c r="AE139" s="118"/>
    </row>
    <row r="140" spans="1:31" x14ac:dyDescent="0.45">
      <c r="A140" s="3" t="s">
        <v>219</v>
      </c>
      <c r="B140" s="3" t="s">
        <v>64</v>
      </c>
      <c r="C140" s="3" t="s">
        <v>760</v>
      </c>
      <c r="D140" s="168">
        <v>120.63913960530466</v>
      </c>
      <c r="E140" s="168">
        <v>0</v>
      </c>
      <c r="F140" s="168">
        <v>0</v>
      </c>
      <c r="G140" s="168">
        <v>1.0049918219859413</v>
      </c>
      <c r="H140" s="168">
        <v>1.0049918219859413</v>
      </c>
      <c r="I140" s="168">
        <v>0</v>
      </c>
      <c r="J140" s="168">
        <v>18.598100725581446</v>
      </c>
      <c r="K140" s="168">
        <v>12.451216416034596</v>
      </c>
      <c r="L140" s="168">
        <v>18.110860241504867</v>
      </c>
      <c r="M140" s="168">
        <v>22.577627245342281</v>
      </c>
      <c r="N140" s="168">
        <v>17.446348325946307</v>
      </c>
      <c r="O140" s="168">
        <v>6.9886340430740557</v>
      </c>
      <c r="P140" s="168">
        <v>5.2414755323055413</v>
      </c>
      <c r="Q140" s="168">
        <v>6.1150547876897985</v>
      </c>
      <c r="R140" s="170">
        <v>0</v>
      </c>
      <c r="S140" s="170">
        <v>0</v>
      </c>
      <c r="T140" s="170">
        <v>0</v>
      </c>
      <c r="U140" s="170">
        <v>0</v>
      </c>
      <c r="V140" s="170">
        <v>0</v>
      </c>
      <c r="W140" s="170">
        <v>1.7537393642582728</v>
      </c>
      <c r="X140" s="170">
        <v>2.7951157312739241</v>
      </c>
      <c r="Y140" s="170">
        <v>1.8634104875159494</v>
      </c>
      <c r="Z140" s="170">
        <v>1.9810908400347638</v>
      </c>
      <c r="AA140" s="170">
        <v>0.99054542001738188</v>
      </c>
      <c r="AB140" s="170">
        <v>0.85796840037679134</v>
      </c>
      <c r="AC140" s="170">
        <v>0.85796840037679134</v>
      </c>
      <c r="AD140" s="170">
        <v>0</v>
      </c>
      <c r="AE140" s="118"/>
    </row>
    <row r="141" spans="1:31" x14ac:dyDescent="0.45">
      <c r="A141" s="3" t="s">
        <v>219</v>
      </c>
      <c r="B141" s="3" t="s">
        <v>64</v>
      </c>
      <c r="C141" s="3" t="s">
        <v>761</v>
      </c>
      <c r="D141" s="168">
        <v>683.00875009643596</v>
      </c>
      <c r="E141" s="168">
        <v>0</v>
      </c>
      <c r="F141" s="168">
        <v>0</v>
      </c>
      <c r="G141" s="168">
        <v>2.0099836439718826</v>
      </c>
      <c r="H141" s="168">
        <v>6.0299509319156481</v>
      </c>
      <c r="I141" s="168">
        <v>17.504094800547243</v>
      </c>
      <c r="J141" s="168">
        <v>50.324272551573323</v>
      </c>
      <c r="K141" s="168">
        <v>71.311512200925407</v>
      </c>
      <c r="L141" s="168">
        <v>86.026586147148123</v>
      </c>
      <c r="M141" s="168">
        <v>92.363020549127512</v>
      </c>
      <c r="N141" s="168">
        <v>112.88813622671141</v>
      </c>
      <c r="O141" s="168">
        <v>57.65623085536096</v>
      </c>
      <c r="P141" s="168">
        <v>25.333798406143451</v>
      </c>
      <c r="Q141" s="168">
        <v>38.437487236907309</v>
      </c>
      <c r="R141" s="170">
        <v>0</v>
      </c>
      <c r="S141" s="170">
        <v>0.97541651086920655</v>
      </c>
      <c r="T141" s="170">
        <v>0.77271682422717636</v>
      </c>
      <c r="U141" s="170">
        <v>5.4090177695902346</v>
      </c>
      <c r="V141" s="170">
        <v>11.399305867678773</v>
      </c>
      <c r="W141" s="170">
        <v>14.906784596195319</v>
      </c>
      <c r="X141" s="170">
        <v>20.497515362675443</v>
      </c>
      <c r="Y141" s="170">
        <v>21.429220606433418</v>
      </c>
      <c r="Z141" s="170">
        <v>18.820362980330255</v>
      </c>
      <c r="AA141" s="170">
        <v>10.895999620191201</v>
      </c>
      <c r="AB141" s="170">
        <v>9.4376524041447052</v>
      </c>
      <c r="AC141" s="170">
        <v>5.147810402260748</v>
      </c>
      <c r="AD141" s="170">
        <v>3.4318736015071654</v>
      </c>
      <c r="AE141" s="118"/>
    </row>
    <row r="142" spans="1:31" x14ac:dyDescent="0.45">
      <c r="A142" s="3" t="s">
        <v>219</v>
      </c>
      <c r="B142" s="3" t="s">
        <v>64</v>
      </c>
      <c r="C142" s="3" t="s">
        <v>762</v>
      </c>
      <c r="D142" s="168">
        <v>146.52410032048752</v>
      </c>
      <c r="E142" s="168">
        <v>0</v>
      </c>
      <c r="F142" s="168">
        <v>0</v>
      </c>
      <c r="G142" s="168">
        <v>1.0049918219859413</v>
      </c>
      <c r="H142" s="168">
        <v>2.0099836439718826</v>
      </c>
      <c r="I142" s="168">
        <v>4.3760237001368107</v>
      </c>
      <c r="J142" s="168">
        <v>6.5640355502052161</v>
      </c>
      <c r="K142" s="168">
        <v>10.187358885846487</v>
      </c>
      <c r="L142" s="168">
        <v>26.034361597163247</v>
      </c>
      <c r="M142" s="168">
        <v>25.656394596979865</v>
      </c>
      <c r="N142" s="168">
        <v>27.708906164738252</v>
      </c>
      <c r="O142" s="168">
        <v>16.598005852300883</v>
      </c>
      <c r="P142" s="168">
        <v>4.367896276921285</v>
      </c>
      <c r="Q142" s="168">
        <v>6.1150547876897985</v>
      </c>
      <c r="R142" s="170">
        <v>0</v>
      </c>
      <c r="S142" s="170">
        <v>0</v>
      </c>
      <c r="T142" s="170">
        <v>0</v>
      </c>
      <c r="U142" s="170">
        <v>0</v>
      </c>
      <c r="V142" s="170">
        <v>0</v>
      </c>
      <c r="W142" s="170">
        <v>0.87686968212913641</v>
      </c>
      <c r="X142" s="170">
        <v>2.7951157312739241</v>
      </c>
      <c r="Y142" s="170">
        <v>1.8634104875159494</v>
      </c>
      <c r="Z142" s="170">
        <v>3.9621816800695275</v>
      </c>
      <c r="AA142" s="170">
        <v>2.9716362600521458</v>
      </c>
      <c r="AB142" s="170">
        <v>1.7159368007535827</v>
      </c>
      <c r="AC142" s="170">
        <v>0</v>
      </c>
      <c r="AD142" s="170">
        <v>1.7159368007535827</v>
      </c>
      <c r="AE142" s="118"/>
    </row>
    <row r="143" spans="1:31" x14ac:dyDescent="0.45">
      <c r="A143" s="3" t="s">
        <v>219</v>
      </c>
      <c r="B143" s="3" t="s">
        <v>64</v>
      </c>
      <c r="C143" s="3" t="s">
        <v>763</v>
      </c>
      <c r="D143" s="168">
        <v>236.32244154921904</v>
      </c>
      <c r="E143" s="168">
        <v>0</v>
      </c>
      <c r="F143" s="168">
        <v>0</v>
      </c>
      <c r="G143" s="168">
        <v>0</v>
      </c>
      <c r="H143" s="168">
        <v>1.0049918219859413</v>
      </c>
      <c r="I143" s="168">
        <v>9.8460533253078246</v>
      </c>
      <c r="J143" s="168">
        <v>22.974124425718255</v>
      </c>
      <c r="K143" s="168">
        <v>18.110860241504867</v>
      </c>
      <c r="L143" s="168">
        <v>30.562076657539464</v>
      </c>
      <c r="M143" s="168">
        <v>46.181510274563756</v>
      </c>
      <c r="N143" s="168">
        <v>36.945208219651008</v>
      </c>
      <c r="O143" s="168">
        <v>26.207377661527708</v>
      </c>
      <c r="P143" s="168">
        <v>13.977268086148111</v>
      </c>
      <c r="Q143" s="168">
        <v>11.35653031999534</v>
      </c>
      <c r="R143" s="170">
        <v>0</v>
      </c>
      <c r="S143" s="170">
        <v>0</v>
      </c>
      <c r="T143" s="170">
        <v>0</v>
      </c>
      <c r="U143" s="170">
        <v>0</v>
      </c>
      <c r="V143" s="170">
        <v>0</v>
      </c>
      <c r="W143" s="170">
        <v>0.87686968212913641</v>
      </c>
      <c r="X143" s="170">
        <v>4.6585262187898735</v>
      </c>
      <c r="Y143" s="170">
        <v>2.7951157312739241</v>
      </c>
      <c r="Z143" s="170">
        <v>1.9810908400347638</v>
      </c>
      <c r="AA143" s="170">
        <v>1.9810908400347638</v>
      </c>
      <c r="AB143" s="170">
        <v>3.4318736015071654</v>
      </c>
      <c r="AC143" s="170">
        <v>0.85796840037679134</v>
      </c>
      <c r="AD143" s="170">
        <v>2.573905201130374</v>
      </c>
      <c r="AE143" s="118"/>
    </row>
    <row r="144" spans="1:31" x14ac:dyDescent="0.45">
      <c r="A144" s="3" t="s">
        <v>219</v>
      </c>
      <c r="B144" s="3" t="s">
        <v>64</v>
      </c>
      <c r="C144" s="3" t="s">
        <v>764</v>
      </c>
      <c r="D144" s="168">
        <v>65.362976626954833</v>
      </c>
      <c r="E144" s="168">
        <v>0</v>
      </c>
      <c r="F144" s="168">
        <v>0</v>
      </c>
      <c r="G144" s="168">
        <v>1.0049918219859413</v>
      </c>
      <c r="H144" s="168">
        <v>3.0149754659578241</v>
      </c>
      <c r="I144" s="168">
        <v>1.0940059250342027</v>
      </c>
      <c r="J144" s="168">
        <v>6.5640355502052161</v>
      </c>
      <c r="K144" s="168">
        <v>9.0554301207524333</v>
      </c>
      <c r="L144" s="168">
        <v>4.5277150603762166</v>
      </c>
      <c r="M144" s="168">
        <v>7.1837904871543623</v>
      </c>
      <c r="N144" s="168">
        <v>14.367580974308725</v>
      </c>
      <c r="O144" s="168">
        <v>7.8622132984583128</v>
      </c>
      <c r="P144" s="168">
        <v>2.6207377661527707</v>
      </c>
      <c r="Q144" s="168">
        <v>2.6207377661527707</v>
      </c>
      <c r="R144" s="170">
        <v>0</v>
      </c>
      <c r="S144" s="170">
        <v>0</v>
      </c>
      <c r="T144" s="170">
        <v>0</v>
      </c>
      <c r="U144" s="170">
        <v>0</v>
      </c>
      <c r="V144" s="170">
        <v>0</v>
      </c>
      <c r="W144" s="170">
        <v>0.87686968212913641</v>
      </c>
      <c r="X144" s="170">
        <v>1.8634104875159494</v>
      </c>
      <c r="Y144" s="170">
        <v>0</v>
      </c>
      <c r="Z144" s="170">
        <v>0</v>
      </c>
      <c r="AA144" s="170">
        <v>0.99054542001738188</v>
      </c>
      <c r="AB144" s="170">
        <v>0</v>
      </c>
      <c r="AC144" s="170">
        <v>0.85796840037679134</v>
      </c>
      <c r="AD144" s="170">
        <v>0.85796840037679134</v>
      </c>
      <c r="AE144" s="118"/>
    </row>
    <row r="145" spans="1:31" x14ac:dyDescent="0.45">
      <c r="A145" s="3" t="s">
        <v>219</v>
      </c>
      <c r="B145" s="3" t="s">
        <v>64</v>
      </c>
      <c r="C145" s="3" t="s">
        <v>765</v>
      </c>
      <c r="D145" s="168">
        <v>145.15314391396936</v>
      </c>
      <c r="E145" s="168">
        <v>0</v>
      </c>
      <c r="F145" s="168">
        <v>0</v>
      </c>
      <c r="G145" s="168">
        <v>0</v>
      </c>
      <c r="H145" s="168">
        <v>2.0099836439718826</v>
      </c>
      <c r="I145" s="168">
        <v>2.1880118500684054</v>
      </c>
      <c r="J145" s="168">
        <v>10.940059250342028</v>
      </c>
      <c r="K145" s="168">
        <v>12.451216416034596</v>
      </c>
      <c r="L145" s="168">
        <v>26.034361597163247</v>
      </c>
      <c r="M145" s="168">
        <v>24.630138813100672</v>
      </c>
      <c r="N145" s="168">
        <v>26.682650380859059</v>
      </c>
      <c r="O145" s="168">
        <v>18.345164363069397</v>
      </c>
      <c r="P145" s="168">
        <v>6.1150547876897985</v>
      </c>
      <c r="Q145" s="168">
        <v>2.6207377661527707</v>
      </c>
      <c r="R145" s="170">
        <v>0</v>
      </c>
      <c r="S145" s="170">
        <v>0</v>
      </c>
      <c r="T145" s="170">
        <v>0</v>
      </c>
      <c r="U145" s="170">
        <v>0</v>
      </c>
      <c r="V145" s="170">
        <v>0</v>
      </c>
      <c r="W145" s="170">
        <v>0.87686968212913641</v>
      </c>
      <c r="X145" s="170">
        <v>2.7951157312739241</v>
      </c>
      <c r="Y145" s="170">
        <v>2.7951157312739241</v>
      </c>
      <c r="Z145" s="170">
        <v>2.9716362600521458</v>
      </c>
      <c r="AA145" s="170">
        <v>1.9810908400347638</v>
      </c>
      <c r="AB145" s="170">
        <v>1.7159368007535827</v>
      </c>
      <c r="AC145" s="170">
        <v>0</v>
      </c>
      <c r="AD145" s="170">
        <v>0</v>
      </c>
      <c r="AE145" s="118"/>
    </row>
    <row r="146" spans="1:31" x14ac:dyDescent="0.45">
      <c r="A146" s="3" t="s">
        <v>219</v>
      </c>
      <c r="B146" s="3" t="s">
        <v>64</v>
      </c>
      <c r="C146" s="3" t="s">
        <v>766</v>
      </c>
      <c r="D146" s="168">
        <v>22.937899630085028</v>
      </c>
      <c r="E146" s="168">
        <v>0</v>
      </c>
      <c r="F146" s="168">
        <v>0</v>
      </c>
      <c r="G146" s="168">
        <v>0</v>
      </c>
      <c r="H146" s="168">
        <v>0</v>
      </c>
      <c r="I146" s="168">
        <v>0</v>
      </c>
      <c r="J146" s="168">
        <v>4.3760237001368107</v>
      </c>
      <c r="K146" s="168">
        <v>3.3957862952821625</v>
      </c>
      <c r="L146" s="168">
        <v>2.2638575301881083</v>
      </c>
      <c r="M146" s="168">
        <v>3.078767351637584</v>
      </c>
      <c r="N146" s="168">
        <v>1.0262557838791946</v>
      </c>
      <c r="O146" s="168">
        <v>4.367896276921285</v>
      </c>
      <c r="P146" s="168">
        <v>1.7471585107685139</v>
      </c>
      <c r="Q146" s="168">
        <v>0.87357925538425696</v>
      </c>
      <c r="R146" s="170">
        <v>0</v>
      </c>
      <c r="S146" s="170">
        <v>0</v>
      </c>
      <c r="T146" s="170">
        <v>0</v>
      </c>
      <c r="U146" s="170">
        <v>0</v>
      </c>
      <c r="V146" s="170">
        <v>0</v>
      </c>
      <c r="W146" s="170">
        <v>0.87686968212913641</v>
      </c>
      <c r="X146" s="170">
        <v>0.9317052437579747</v>
      </c>
      <c r="Y146" s="170">
        <v>0</v>
      </c>
      <c r="Z146" s="170">
        <v>0</v>
      </c>
      <c r="AA146" s="170">
        <v>0</v>
      </c>
      <c r="AB146" s="170">
        <v>0</v>
      </c>
      <c r="AC146" s="170">
        <v>0</v>
      </c>
      <c r="AD146" s="170">
        <v>0</v>
      </c>
      <c r="AE146" s="118"/>
    </row>
    <row r="147" spans="1:31" x14ac:dyDescent="0.45">
      <c r="A147" s="2" t="s">
        <v>217</v>
      </c>
      <c r="B147" s="2" t="s">
        <v>65</v>
      </c>
      <c r="C147" s="2" t="s">
        <v>767</v>
      </c>
      <c r="D147" s="167">
        <v>740.82980952499247</v>
      </c>
      <c r="E147" s="167">
        <v>0</v>
      </c>
      <c r="F147" s="167">
        <v>0</v>
      </c>
      <c r="G147" s="167">
        <v>6.0299509319156481</v>
      </c>
      <c r="H147" s="167">
        <v>10.049918219859412</v>
      </c>
      <c r="I147" s="167">
        <v>16.41008887551304</v>
      </c>
      <c r="J147" s="167">
        <v>35.008189601094486</v>
      </c>
      <c r="K147" s="167">
        <v>69.047654670737302</v>
      </c>
      <c r="L147" s="167">
        <v>101.87358885846487</v>
      </c>
      <c r="M147" s="167">
        <v>120.07192671386576</v>
      </c>
      <c r="N147" s="167">
        <v>111.86188044283222</v>
      </c>
      <c r="O147" s="167">
        <v>83.863608516888661</v>
      </c>
      <c r="P147" s="167">
        <v>27.080956916911965</v>
      </c>
      <c r="Q147" s="167">
        <v>42.805383513828588</v>
      </c>
      <c r="R147" s="169">
        <v>0</v>
      </c>
      <c r="S147" s="169">
        <v>0.97541651086920655</v>
      </c>
      <c r="T147" s="169">
        <v>0</v>
      </c>
      <c r="U147" s="169">
        <v>5.4090177695902346</v>
      </c>
      <c r="V147" s="169">
        <v>10.522436185549637</v>
      </c>
      <c r="W147" s="169">
        <v>21.044872371099274</v>
      </c>
      <c r="X147" s="169">
        <v>18.634104875159494</v>
      </c>
      <c r="Y147" s="169">
        <v>15.83898914388557</v>
      </c>
      <c r="Z147" s="169">
        <v>17.829817560312875</v>
      </c>
      <c r="AA147" s="169">
        <v>11.886545040208583</v>
      </c>
      <c r="AB147" s="169">
        <v>5.147810402260748</v>
      </c>
      <c r="AC147" s="169">
        <v>6.0057788026375398</v>
      </c>
      <c r="AD147" s="169">
        <v>3.4318736015071654</v>
      </c>
      <c r="AE147" s="118"/>
    </row>
    <row r="148" spans="1:31" x14ac:dyDescent="0.45">
      <c r="A148" s="3" t="s">
        <v>219</v>
      </c>
      <c r="B148" s="3" t="s">
        <v>65</v>
      </c>
      <c r="C148" s="3" t="s">
        <v>768</v>
      </c>
      <c r="D148" s="168">
        <v>68.973580239575611</v>
      </c>
      <c r="E148" s="168">
        <v>0</v>
      </c>
      <c r="F148" s="168">
        <v>0</v>
      </c>
      <c r="G148" s="168">
        <v>0</v>
      </c>
      <c r="H148" s="168">
        <v>1.0049918219859413</v>
      </c>
      <c r="I148" s="168">
        <v>2.1880118500684054</v>
      </c>
      <c r="J148" s="168">
        <v>1.0940059250342027</v>
      </c>
      <c r="K148" s="168">
        <v>6.7915725905643249</v>
      </c>
      <c r="L148" s="168">
        <v>7.9235013556583791</v>
      </c>
      <c r="M148" s="168">
        <v>10.262557838791945</v>
      </c>
      <c r="N148" s="168">
        <v>9.2363020549127519</v>
      </c>
      <c r="O148" s="168">
        <v>11.35653031999534</v>
      </c>
      <c r="P148" s="168">
        <v>2.6207377661527707</v>
      </c>
      <c r="Q148" s="168">
        <v>3.4943170215370278</v>
      </c>
      <c r="R148" s="170">
        <v>0</v>
      </c>
      <c r="S148" s="170">
        <v>0</v>
      </c>
      <c r="T148" s="170">
        <v>0</v>
      </c>
      <c r="U148" s="170">
        <v>0</v>
      </c>
      <c r="V148" s="170">
        <v>1.7537393642582728</v>
      </c>
      <c r="W148" s="170">
        <v>1.7537393642582728</v>
      </c>
      <c r="X148" s="170">
        <v>2.7951157312739241</v>
      </c>
      <c r="Y148" s="170">
        <v>3.7268209750318988</v>
      </c>
      <c r="Z148" s="170">
        <v>0.99054542001738188</v>
      </c>
      <c r="AA148" s="170">
        <v>1.9810908400347638</v>
      </c>
      <c r="AB148" s="170">
        <v>0</v>
      </c>
      <c r="AC148" s="170">
        <v>0</v>
      </c>
      <c r="AD148" s="170">
        <v>0</v>
      </c>
      <c r="AE148" s="118"/>
    </row>
    <row r="149" spans="1:31" x14ac:dyDescent="0.45">
      <c r="A149" s="3" t="s">
        <v>219</v>
      </c>
      <c r="B149" s="3" t="s">
        <v>65</v>
      </c>
      <c r="C149" s="3" t="s">
        <v>769</v>
      </c>
      <c r="D149" s="168">
        <v>389.76330116332241</v>
      </c>
      <c r="E149" s="168">
        <v>0</v>
      </c>
      <c r="F149" s="168">
        <v>0</v>
      </c>
      <c r="G149" s="168">
        <v>3.0149754659578241</v>
      </c>
      <c r="H149" s="168">
        <v>6.0299509319156481</v>
      </c>
      <c r="I149" s="168">
        <v>9.8460533253078246</v>
      </c>
      <c r="J149" s="168">
        <v>19.692106650615649</v>
      </c>
      <c r="K149" s="168">
        <v>26.034361597163247</v>
      </c>
      <c r="L149" s="168">
        <v>59.992224549984869</v>
      </c>
      <c r="M149" s="168">
        <v>68.759137519906034</v>
      </c>
      <c r="N149" s="168">
        <v>62.601602816630873</v>
      </c>
      <c r="O149" s="168">
        <v>37.563907981523052</v>
      </c>
      <c r="P149" s="168">
        <v>15.724426596916626</v>
      </c>
      <c r="Q149" s="168">
        <v>19.218743618453654</v>
      </c>
      <c r="R149" s="170">
        <v>0</v>
      </c>
      <c r="S149" s="170">
        <v>0.97541651086920655</v>
      </c>
      <c r="T149" s="170">
        <v>0</v>
      </c>
      <c r="U149" s="170">
        <v>4.6363009453630584</v>
      </c>
      <c r="V149" s="170">
        <v>6.1380877749039549</v>
      </c>
      <c r="W149" s="170">
        <v>14.029914914066183</v>
      </c>
      <c r="X149" s="170">
        <v>10.248757681337722</v>
      </c>
      <c r="Y149" s="170">
        <v>4.6585262187898735</v>
      </c>
      <c r="Z149" s="170">
        <v>7.9243633601390551</v>
      </c>
      <c r="AA149" s="170">
        <v>4.9527271000869098</v>
      </c>
      <c r="AB149" s="170">
        <v>2.573905201130374</v>
      </c>
      <c r="AC149" s="170">
        <v>3.4318736015071654</v>
      </c>
      <c r="AD149" s="170">
        <v>1.7159368007535827</v>
      </c>
      <c r="AE149" s="118"/>
    </row>
    <row r="150" spans="1:31" x14ac:dyDescent="0.45">
      <c r="A150" s="3" t="s">
        <v>219</v>
      </c>
      <c r="B150" s="3" t="s">
        <v>65</v>
      </c>
      <c r="C150" s="3" t="s">
        <v>770</v>
      </c>
      <c r="D150" s="168">
        <v>205.1397763483146</v>
      </c>
      <c r="E150" s="168">
        <v>0</v>
      </c>
      <c r="F150" s="168">
        <v>0</v>
      </c>
      <c r="G150" s="168">
        <v>0</v>
      </c>
      <c r="H150" s="168">
        <v>1.0049918219859413</v>
      </c>
      <c r="I150" s="168">
        <v>2.1880118500684054</v>
      </c>
      <c r="J150" s="168">
        <v>8.7520474002736215</v>
      </c>
      <c r="K150" s="168">
        <v>27.1662903622573</v>
      </c>
      <c r="L150" s="168">
        <v>26.034361597163247</v>
      </c>
      <c r="M150" s="168">
        <v>26.682650380859059</v>
      </c>
      <c r="N150" s="168">
        <v>27.708906164738252</v>
      </c>
      <c r="O150" s="168">
        <v>29.701694683064737</v>
      </c>
      <c r="P150" s="168">
        <v>5.2414755323055413</v>
      </c>
      <c r="Q150" s="168">
        <v>16.598005852300883</v>
      </c>
      <c r="R150" s="170">
        <v>0</v>
      </c>
      <c r="S150" s="170">
        <v>0</v>
      </c>
      <c r="T150" s="170">
        <v>0</v>
      </c>
      <c r="U150" s="170">
        <v>0.77271682422717636</v>
      </c>
      <c r="V150" s="170">
        <v>2.6306090463874092</v>
      </c>
      <c r="W150" s="170">
        <v>3.5074787285165456</v>
      </c>
      <c r="X150" s="170">
        <v>5.5902314625478482</v>
      </c>
      <c r="Y150" s="170">
        <v>4.6585262187898735</v>
      </c>
      <c r="Z150" s="170">
        <v>6.9338179401216733</v>
      </c>
      <c r="AA150" s="170">
        <v>3.9621816800695275</v>
      </c>
      <c r="AB150" s="170">
        <v>1.7159368007535827</v>
      </c>
      <c r="AC150" s="170">
        <v>2.573905201130374</v>
      </c>
      <c r="AD150" s="170">
        <v>1.7159368007535827</v>
      </c>
      <c r="AE150" s="118"/>
    </row>
    <row r="151" spans="1:31" x14ac:dyDescent="0.45">
      <c r="A151" s="3" t="s">
        <v>219</v>
      </c>
      <c r="B151" s="3" t="s">
        <v>65</v>
      </c>
      <c r="C151" s="3" t="s">
        <v>771</v>
      </c>
      <c r="D151" s="168">
        <v>76.953151773779737</v>
      </c>
      <c r="E151" s="168">
        <v>0</v>
      </c>
      <c r="F151" s="168">
        <v>0</v>
      </c>
      <c r="G151" s="168">
        <v>3.0149754659578241</v>
      </c>
      <c r="H151" s="168">
        <v>2.0099836439718826</v>
      </c>
      <c r="I151" s="168">
        <v>2.1880118500684054</v>
      </c>
      <c r="J151" s="168">
        <v>5.4700296251710139</v>
      </c>
      <c r="K151" s="168">
        <v>9.0554301207524333</v>
      </c>
      <c r="L151" s="168">
        <v>7.9235013556583791</v>
      </c>
      <c r="M151" s="168">
        <v>14.367580974308725</v>
      </c>
      <c r="N151" s="168">
        <v>12.315069406550336</v>
      </c>
      <c r="O151" s="168">
        <v>5.2414755323055413</v>
      </c>
      <c r="P151" s="168">
        <v>3.4943170215370278</v>
      </c>
      <c r="Q151" s="168">
        <v>3.4943170215370278</v>
      </c>
      <c r="R151" s="170">
        <v>0</v>
      </c>
      <c r="S151" s="170">
        <v>0</v>
      </c>
      <c r="T151" s="170">
        <v>0</v>
      </c>
      <c r="U151" s="170">
        <v>0</v>
      </c>
      <c r="V151" s="170">
        <v>0</v>
      </c>
      <c r="W151" s="170">
        <v>1.7537393642582728</v>
      </c>
      <c r="X151" s="170">
        <v>0</v>
      </c>
      <c r="Y151" s="170">
        <v>2.7951157312739241</v>
      </c>
      <c r="Z151" s="170">
        <v>1.9810908400347638</v>
      </c>
      <c r="AA151" s="170">
        <v>0.99054542001738188</v>
      </c>
      <c r="AB151" s="170">
        <v>0.85796840037679134</v>
      </c>
      <c r="AC151" s="170">
        <v>0</v>
      </c>
      <c r="AD151" s="170">
        <v>0</v>
      </c>
      <c r="AE151" s="118"/>
    </row>
    <row r="152" spans="1:31" x14ac:dyDescent="0.45">
      <c r="A152" s="2" t="s">
        <v>217</v>
      </c>
      <c r="B152" s="2" t="s">
        <v>66</v>
      </c>
      <c r="C152" s="2" t="s">
        <v>772</v>
      </c>
      <c r="D152" s="167">
        <v>849.44047421040671</v>
      </c>
      <c r="E152" s="167">
        <v>0</v>
      </c>
      <c r="F152" s="167">
        <v>1.0669862241344799</v>
      </c>
      <c r="G152" s="167">
        <v>3.0149754659578241</v>
      </c>
      <c r="H152" s="167">
        <v>10.049918219859412</v>
      </c>
      <c r="I152" s="167">
        <v>32.82017775102608</v>
      </c>
      <c r="J152" s="167">
        <v>59.076319951846948</v>
      </c>
      <c r="K152" s="167">
        <v>88.290443677336228</v>
      </c>
      <c r="L152" s="167">
        <v>87.158514912242168</v>
      </c>
      <c r="M152" s="167">
        <v>136.49201925593289</v>
      </c>
      <c r="N152" s="167">
        <v>132.38699612041611</v>
      </c>
      <c r="O152" s="167">
        <v>87.35792553842569</v>
      </c>
      <c r="P152" s="167">
        <v>43.678962769212845</v>
      </c>
      <c r="Q152" s="167">
        <v>49.794017556902645</v>
      </c>
      <c r="R152" s="169">
        <v>0</v>
      </c>
      <c r="S152" s="169">
        <v>0</v>
      </c>
      <c r="T152" s="169">
        <v>0.77271682422717636</v>
      </c>
      <c r="U152" s="169">
        <v>11.590752363407645</v>
      </c>
      <c r="V152" s="169">
        <v>17.537393642582728</v>
      </c>
      <c r="W152" s="169">
        <v>20.168002688970137</v>
      </c>
      <c r="X152" s="169">
        <v>17.702399631401519</v>
      </c>
      <c r="Y152" s="169">
        <v>13.043873412611646</v>
      </c>
      <c r="Z152" s="169">
        <v>19.810908400347639</v>
      </c>
      <c r="AA152" s="169">
        <v>9.9054542001738195</v>
      </c>
      <c r="AB152" s="169">
        <v>4.2898420018839563</v>
      </c>
      <c r="AC152" s="169">
        <v>2.573905201130374</v>
      </c>
      <c r="AD152" s="169">
        <v>0.85796840037679134</v>
      </c>
      <c r="AE152" s="118"/>
    </row>
    <row r="153" spans="1:31" x14ac:dyDescent="0.45">
      <c r="A153" s="3" t="s">
        <v>219</v>
      </c>
      <c r="B153" s="3" t="s">
        <v>66</v>
      </c>
      <c r="C153" s="3" t="s">
        <v>773</v>
      </c>
      <c r="D153" s="168">
        <v>153.3763936653398</v>
      </c>
      <c r="E153" s="168">
        <v>0</v>
      </c>
      <c r="F153" s="168">
        <v>0</v>
      </c>
      <c r="G153" s="168">
        <v>0</v>
      </c>
      <c r="H153" s="168">
        <v>0</v>
      </c>
      <c r="I153" s="168">
        <v>7.6580414752394184</v>
      </c>
      <c r="J153" s="168">
        <v>9.8460533253078246</v>
      </c>
      <c r="K153" s="168">
        <v>15.847002711316758</v>
      </c>
      <c r="L153" s="168">
        <v>16.978931476410814</v>
      </c>
      <c r="M153" s="168">
        <v>28.735161948617449</v>
      </c>
      <c r="N153" s="168">
        <v>25.656394596979865</v>
      </c>
      <c r="O153" s="168">
        <v>15.724426596916626</v>
      </c>
      <c r="P153" s="168">
        <v>8.73579255384257</v>
      </c>
      <c r="Q153" s="168">
        <v>11.35653031999534</v>
      </c>
      <c r="R153" s="170">
        <v>0</v>
      </c>
      <c r="S153" s="170">
        <v>0</v>
      </c>
      <c r="T153" s="170">
        <v>0.77271682422717636</v>
      </c>
      <c r="U153" s="170">
        <v>0</v>
      </c>
      <c r="V153" s="170">
        <v>2.6306090463874092</v>
      </c>
      <c r="W153" s="170">
        <v>0</v>
      </c>
      <c r="X153" s="170">
        <v>3.7268209750318988</v>
      </c>
      <c r="Y153" s="170">
        <v>3.7268209750318988</v>
      </c>
      <c r="Z153" s="170">
        <v>0.99054542001738188</v>
      </c>
      <c r="AA153" s="170">
        <v>0.99054542001738188</v>
      </c>
      <c r="AB153" s="170">
        <v>0</v>
      </c>
      <c r="AC153" s="170">
        <v>0</v>
      </c>
      <c r="AD153" s="170">
        <v>0</v>
      </c>
      <c r="AE153" s="118"/>
    </row>
    <row r="154" spans="1:31" x14ac:dyDescent="0.45">
      <c r="A154" s="3" t="s">
        <v>219</v>
      </c>
      <c r="B154" s="3" t="s">
        <v>66</v>
      </c>
      <c r="C154" s="3" t="s">
        <v>774</v>
      </c>
      <c r="D154" s="168">
        <v>587.56234519984037</v>
      </c>
      <c r="E154" s="168">
        <v>0</v>
      </c>
      <c r="F154" s="168">
        <v>0</v>
      </c>
      <c r="G154" s="168">
        <v>3.0149754659578241</v>
      </c>
      <c r="H154" s="168">
        <v>10.049918219859412</v>
      </c>
      <c r="I154" s="168">
        <v>22.974124425718255</v>
      </c>
      <c r="J154" s="168">
        <v>41.572225151299705</v>
      </c>
      <c r="K154" s="168">
        <v>61.124153315078928</v>
      </c>
      <c r="L154" s="168">
        <v>61.124153315078928</v>
      </c>
      <c r="M154" s="168">
        <v>83.126718494214757</v>
      </c>
      <c r="N154" s="168">
        <v>86.205485845852351</v>
      </c>
      <c r="O154" s="168">
        <v>62.897706387666503</v>
      </c>
      <c r="P154" s="168">
        <v>30.575273938448994</v>
      </c>
      <c r="Q154" s="168">
        <v>33.196011704601766</v>
      </c>
      <c r="R154" s="170">
        <v>0</v>
      </c>
      <c r="S154" s="170">
        <v>0</v>
      </c>
      <c r="T154" s="170">
        <v>0</v>
      </c>
      <c r="U154" s="170">
        <v>10.045318714953293</v>
      </c>
      <c r="V154" s="170">
        <v>14.029914914066183</v>
      </c>
      <c r="W154" s="170">
        <v>18.414263324711865</v>
      </c>
      <c r="X154" s="170">
        <v>11.180462925095696</v>
      </c>
      <c r="Y154" s="170">
        <v>8.3853471938217723</v>
      </c>
      <c r="Z154" s="170">
        <v>14.858181300260728</v>
      </c>
      <c r="AA154" s="170">
        <v>7.9243633601390551</v>
      </c>
      <c r="AB154" s="170">
        <v>3.4318736015071654</v>
      </c>
      <c r="AC154" s="170">
        <v>2.573905201130374</v>
      </c>
      <c r="AD154" s="170">
        <v>0.85796840037679134</v>
      </c>
      <c r="AE154" s="118"/>
    </row>
    <row r="155" spans="1:31" x14ac:dyDescent="0.45">
      <c r="A155" s="3" t="s">
        <v>219</v>
      </c>
      <c r="B155" s="3" t="s">
        <v>66</v>
      </c>
      <c r="C155" s="3" t="s">
        <v>775</v>
      </c>
      <c r="D155" s="168">
        <v>72.025200214126272</v>
      </c>
      <c r="E155" s="168">
        <v>0</v>
      </c>
      <c r="F155" s="168">
        <v>0</v>
      </c>
      <c r="G155" s="168">
        <v>0</v>
      </c>
      <c r="H155" s="168">
        <v>0</v>
      </c>
      <c r="I155" s="168">
        <v>1.0940059250342027</v>
      </c>
      <c r="J155" s="168">
        <v>5.4700296251710139</v>
      </c>
      <c r="K155" s="168">
        <v>9.0554301207524333</v>
      </c>
      <c r="L155" s="168">
        <v>5.6596438254702708</v>
      </c>
      <c r="M155" s="168">
        <v>13.341325190429529</v>
      </c>
      <c r="N155" s="168">
        <v>13.341325190429529</v>
      </c>
      <c r="O155" s="168">
        <v>6.1150547876897985</v>
      </c>
      <c r="P155" s="168">
        <v>2.6207377661527707</v>
      </c>
      <c r="Q155" s="168">
        <v>4.367896276921285</v>
      </c>
      <c r="R155" s="170">
        <v>0</v>
      </c>
      <c r="S155" s="170">
        <v>0</v>
      </c>
      <c r="T155" s="170">
        <v>0</v>
      </c>
      <c r="U155" s="170">
        <v>0.77271682422717636</v>
      </c>
      <c r="V155" s="170">
        <v>0.87686968212913641</v>
      </c>
      <c r="W155" s="170">
        <v>1.7537393642582728</v>
      </c>
      <c r="X155" s="170">
        <v>2.7951157312739241</v>
      </c>
      <c r="Y155" s="170">
        <v>0.9317052437579747</v>
      </c>
      <c r="Z155" s="170">
        <v>1.9810908400347638</v>
      </c>
      <c r="AA155" s="170">
        <v>0.99054542001738188</v>
      </c>
      <c r="AB155" s="170">
        <v>0.85796840037679134</v>
      </c>
      <c r="AC155" s="170">
        <v>0</v>
      </c>
      <c r="AD155" s="170">
        <v>0</v>
      </c>
      <c r="AE155" s="118"/>
    </row>
    <row r="156" spans="1:31" x14ac:dyDescent="0.45">
      <c r="A156" s="3" t="s">
        <v>219</v>
      </c>
      <c r="B156" s="3" t="s">
        <v>66</v>
      </c>
      <c r="C156" s="3" t="s">
        <v>776</v>
      </c>
      <c r="D156" s="168">
        <v>36.476535131100341</v>
      </c>
      <c r="E156" s="168">
        <v>0</v>
      </c>
      <c r="F156" s="168">
        <v>1.0669862241344799</v>
      </c>
      <c r="G156" s="168">
        <v>0</v>
      </c>
      <c r="H156" s="168">
        <v>0</v>
      </c>
      <c r="I156" s="168">
        <v>1.0940059250342027</v>
      </c>
      <c r="J156" s="168">
        <v>2.1880118500684054</v>
      </c>
      <c r="K156" s="168">
        <v>2.2638575301881083</v>
      </c>
      <c r="L156" s="168">
        <v>3.3957862952821625</v>
      </c>
      <c r="M156" s="168">
        <v>11.288813622671141</v>
      </c>
      <c r="N156" s="168">
        <v>7.1837904871543623</v>
      </c>
      <c r="O156" s="168">
        <v>2.6207377661527707</v>
      </c>
      <c r="P156" s="168">
        <v>1.7471585107685139</v>
      </c>
      <c r="Q156" s="168">
        <v>0.87357925538425696</v>
      </c>
      <c r="R156" s="170">
        <v>0</v>
      </c>
      <c r="S156" s="170">
        <v>0</v>
      </c>
      <c r="T156" s="170">
        <v>0</v>
      </c>
      <c r="U156" s="170">
        <v>0.77271682422717636</v>
      </c>
      <c r="V156" s="170">
        <v>0</v>
      </c>
      <c r="W156" s="170">
        <v>0</v>
      </c>
      <c r="X156" s="170">
        <v>0</v>
      </c>
      <c r="Y156" s="170">
        <v>0</v>
      </c>
      <c r="Z156" s="170">
        <v>1.9810908400347638</v>
      </c>
      <c r="AA156" s="170">
        <v>0</v>
      </c>
      <c r="AB156" s="170">
        <v>0</v>
      </c>
      <c r="AC156" s="170">
        <v>0</v>
      </c>
      <c r="AD156" s="170">
        <v>0</v>
      </c>
      <c r="AE156" s="118"/>
    </row>
    <row r="157" spans="1:31" x14ac:dyDescent="0.45">
      <c r="A157" s="2" t="s">
        <v>217</v>
      </c>
      <c r="B157" s="2" t="s">
        <v>67</v>
      </c>
      <c r="C157" s="2" t="s">
        <v>777</v>
      </c>
      <c r="D157" s="167">
        <v>537.8714877310257</v>
      </c>
      <c r="E157" s="167">
        <v>0</v>
      </c>
      <c r="F157" s="167">
        <v>0</v>
      </c>
      <c r="G157" s="167">
        <v>4.0199672879437651</v>
      </c>
      <c r="H157" s="167">
        <v>13.064893685817237</v>
      </c>
      <c r="I157" s="167">
        <v>21.880118500684056</v>
      </c>
      <c r="J157" s="167">
        <v>36.102195526128689</v>
      </c>
      <c r="K157" s="167">
        <v>43.013293073574062</v>
      </c>
      <c r="L157" s="167">
        <v>72.443440966019466</v>
      </c>
      <c r="M157" s="167">
        <v>88.257997413610738</v>
      </c>
      <c r="N157" s="167">
        <v>83.126718494214757</v>
      </c>
      <c r="O157" s="167">
        <v>55.035493089208188</v>
      </c>
      <c r="P157" s="167">
        <v>23.586639895374937</v>
      </c>
      <c r="Q157" s="167">
        <v>26.207377661527708</v>
      </c>
      <c r="R157" s="169">
        <v>0</v>
      </c>
      <c r="S157" s="169">
        <v>0.97541651086920655</v>
      </c>
      <c r="T157" s="169">
        <v>0.77271682422717636</v>
      </c>
      <c r="U157" s="169">
        <v>7.7271682422717634</v>
      </c>
      <c r="V157" s="169">
        <v>7.8918271391622277</v>
      </c>
      <c r="W157" s="169">
        <v>11.399305867678773</v>
      </c>
      <c r="X157" s="169">
        <v>12.112168168853671</v>
      </c>
      <c r="Y157" s="169">
        <v>10.248757681337722</v>
      </c>
      <c r="Z157" s="169">
        <v>5.9432725201042915</v>
      </c>
      <c r="AA157" s="169">
        <v>8.9149087801564377</v>
      </c>
      <c r="AB157" s="169">
        <v>1.7159368007535827</v>
      </c>
      <c r="AC157" s="169">
        <v>0.85796840037679134</v>
      </c>
      <c r="AD157" s="169">
        <v>2.573905201130374</v>
      </c>
      <c r="AE157" s="118"/>
    </row>
    <row r="158" spans="1:31" x14ac:dyDescent="0.45">
      <c r="A158" s="3" t="s">
        <v>219</v>
      </c>
      <c r="B158" s="3" t="s">
        <v>67</v>
      </c>
      <c r="C158" s="3" t="s">
        <v>778</v>
      </c>
      <c r="D158" s="168">
        <v>330.45727396456806</v>
      </c>
      <c r="E158" s="168">
        <v>0</v>
      </c>
      <c r="F158" s="168">
        <v>0</v>
      </c>
      <c r="G158" s="168">
        <v>1.0049918219859413</v>
      </c>
      <c r="H158" s="168">
        <v>8.0399345758875302</v>
      </c>
      <c r="I158" s="168">
        <v>14.222077025444635</v>
      </c>
      <c r="J158" s="168">
        <v>24.068130350752458</v>
      </c>
      <c r="K158" s="168">
        <v>22.638575301881083</v>
      </c>
      <c r="L158" s="168">
        <v>38.485578013197838</v>
      </c>
      <c r="M158" s="168">
        <v>52.339044977838924</v>
      </c>
      <c r="N158" s="168">
        <v>51.31278919395973</v>
      </c>
      <c r="O158" s="168">
        <v>38.437487236907309</v>
      </c>
      <c r="P158" s="168">
        <v>11.35653031999534</v>
      </c>
      <c r="Q158" s="168">
        <v>16.598005852300883</v>
      </c>
      <c r="R158" s="170">
        <v>0</v>
      </c>
      <c r="S158" s="170">
        <v>0.97541651086920655</v>
      </c>
      <c r="T158" s="170">
        <v>0.77271682422717636</v>
      </c>
      <c r="U158" s="170">
        <v>6.1817345938174109</v>
      </c>
      <c r="V158" s="170">
        <v>6.1380877749039549</v>
      </c>
      <c r="W158" s="170">
        <v>8.7686968212913641</v>
      </c>
      <c r="X158" s="170">
        <v>9.317052437579747</v>
      </c>
      <c r="Y158" s="170">
        <v>7.4536419500637976</v>
      </c>
      <c r="Z158" s="170">
        <v>2.9716362600521458</v>
      </c>
      <c r="AA158" s="170">
        <v>5.9432725201042915</v>
      </c>
      <c r="AB158" s="170">
        <v>0.85796840037679134</v>
      </c>
      <c r="AC158" s="170">
        <v>0.85796840037679134</v>
      </c>
      <c r="AD158" s="170">
        <v>1.7159368007535827</v>
      </c>
      <c r="AE158" s="118"/>
    </row>
    <row r="159" spans="1:31" x14ac:dyDescent="0.45">
      <c r="A159" s="3" t="s">
        <v>219</v>
      </c>
      <c r="B159" s="3" t="s">
        <v>67</v>
      </c>
      <c r="C159" s="3" t="s">
        <v>779</v>
      </c>
      <c r="D159" s="168">
        <v>25.030442874641789</v>
      </c>
      <c r="E159" s="168">
        <v>0</v>
      </c>
      <c r="F159" s="168">
        <v>0</v>
      </c>
      <c r="G159" s="168">
        <v>0</v>
      </c>
      <c r="H159" s="168">
        <v>0</v>
      </c>
      <c r="I159" s="168">
        <v>1.0940059250342027</v>
      </c>
      <c r="J159" s="168">
        <v>0</v>
      </c>
      <c r="K159" s="168">
        <v>3.3957862952821625</v>
      </c>
      <c r="L159" s="168">
        <v>5.6596438254702708</v>
      </c>
      <c r="M159" s="168">
        <v>4.1050231355167783</v>
      </c>
      <c r="N159" s="168">
        <v>2.0525115677583892</v>
      </c>
      <c r="O159" s="168">
        <v>2.6207377661527707</v>
      </c>
      <c r="P159" s="168">
        <v>4.367896276921285</v>
      </c>
      <c r="Q159" s="168">
        <v>0</v>
      </c>
      <c r="R159" s="170">
        <v>0</v>
      </c>
      <c r="S159" s="170">
        <v>0</v>
      </c>
      <c r="T159" s="170">
        <v>0</v>
      </c>
      <c r="U159" s="170">
        <v>0</v>
      </c>
      <c r="V159" s="170">
        <v>0.87686968212913641</v>
      </c>
      <c r="W159" s="170">
        <v>0</v>
      </c>
      <c r="X159" s="170">
        <v>0</v>
      </c>
      <c r="Y159" s="170">
        <v>0</v>
      </c>
      <c r="Z159" s="170">
        <v>0</v>
      </c>
      <c r="AA159" s="170">
        <v>0</v>
      </c>
      <c r="AB159" s="170">
        <v>0.85796840037679134</v>
      </c>
      <c r="AC159" s="170">
        <v>0</v>
      </c>
      <c r="AD159" s="170">
        <v>0</v>
      </c>
      <c r="AE159" s="118"/>
    </row>
    <row r="160" spans="1:31" x14ac:dyDescent="0.45">
      <c r="A160" s="3" t="s">
        <v>219</v>
      </c>
      <c r="B160" s="3" t="s">
        <v>67</v>
      </c>
      <c r="C160" s="3" t="s">
        <v>780</v>
      </c>
      <c r="D160" s="168">
        <v>108.01446023228768</v>
      </c>
      <c r="E160" s="168">
        <v>0</v>
      </c>
      <c r="F160" s="168">
        <v>0</v>
      </c>
      <c r="G160" s="168">
        <v>1.0049918219859413</v>
      </c>
      <c r="H160" s="168">
        <v>3.0149754659578241</v>
      </c>
      <c r="I160" s="168">
        <v>3.2820177751026081</v>
      </c>
      <c r="J160" s="168">
        <v>6.5640355502052161</v>
      </c>
      <c r="K160" s="168">
        <v>12.451216416034596</v>
      </c>
      <c r="L160" s="168">
        <v>15.847002711316758</v>
      </c>
      <c r="M160" s="168">
        <v>15.393836758187918</v>
      </c>
      <c r="N160" s="168">
        <v>18.472604109825504</v>
      </c>
      <c r="O160" s="168">
        <v>9.6093718092268272</v>
      </c>
      <c r="P160" s="168">
        <v>5.2414755323055413</v>
      </c>
      <c r="Q160" s="168">
        <v>5.2414755323055413</v>
      </c>
      <c r="R160" s="170">
        <v>0</v>
      </c>
      <c r="S160" s="170">
        <v>0</v>
      </c>
      <c r="T160" s="170">
        <v>0</v>
      </c>
      <c r="U160" s="170">
        <v>0.77271682422717636</v>
      </c>
      <c r="V160" s="170">
        <v>0.87686968212913641</v>
      </c>
      <c r="W160" s="170">
        <v>1.7537393642582728</v>
      </c>
      <c r="X160" s="170">
        <v>2.7951157312739241</v>
      </c>
      <c r="Y160" s="170">
        <v>1.8634104875159494</v>
      </c>
      <c r="Z160" s="170">
        <v>1.9810908400347638</v>
      </c>
      <c r="AA160" s="170">
        <v>0.99054542001738188</v>
      </c>
      <c r="AB160" s="170">
        <v>0</v>
      </c>
      <c r="AC160" s="170">
        <v>0</v>
      </c>
      <c r="AD160" s="170">
        <v>0.85796840037679134</v>
      </c>
      <c r="AE160" s="118"/>
    </row>
    <row r="161" spans="1:31" x14ac:dyDescent="0.45">
      <c r="A161" s="3" t="s">
        <v>219</v>
      </c>
      <c r="B161" s="3" t="s">
        <v>67</v>
      </c>
      <c r="C161" s="3" t="s">
        <v>781</v>
      </c>
      <c r="D161" s="168">
        <v>74.369310659528239</v>
      </c>
      <c r="E161" s="168">
        <v>0</v>
      </c>
      <c r="F161" s="168">
        <v>0</v>
      </c>
      <c r="G161" s="168">
        <v>2.0099836439718826</v>
      </c>
      <c r="H161" s="168">
        <v>2.0099836439718826</v>
      </c>
      <c r="I161" s="168">
        <v>3.2820177751026081</v>
      </c>
      <c r="J161" s="168">
        <v>5.4700296251710139</v>
      </c>
      <c r="K161" s="168">
        <v>4.5277150603762166</v>
      </c>
      <c r="L161" s="168">
        <v>12.451216416034596</v>
      </c>
      <c r="M161" s="168">
        <v>16.420092542067113</v>
      </c>
      <c r="N161" s="168">
        <v>11.288813622671141</v>
      </c>
      <c r="O161" s="168">
        <v>4.367896276921285</v>
      </c>
      <c r="P161" s="168">
        <v>2.6207377661527707</v>
      </c>
      <c r="Q161" s="168">
        <v>4.367896276921285</v>
      </c>
      <c r="R161" s="170">
        <v>0</v>
      </c>
      <c r="S161" s="170">
        <v>0</v>
      </c>
      <c r="T161" s="170">
        <v>0</v>
      </c>
      <c r="U161" s="170">
        <v>0.77271682422717636</v>
      </c>
      <c r="V161" s="170">
        <v>0</v>
      </c>
      <c r="W161" s="170">
        <v>0.87686968212913641</v>
      </c>
      <c r="X161" s="170">
        <v>0</v>
      </c>
      <c r="Y161" s="170">
        <v>0.9317052437579747</v>
      </c>
      <c r="Z161" s="170">
        <v>0.99054542001738188</v>
      </c>
      <c r="AA161" s="170">
        <v>1.9810908400347638</v>
      </c>
      <c r="AB161" s="170">
        <v>0</v>
      </c>
      <c r="AC161" s="170">
        <v>0</v>
      </c>
      <c r="AD161" s="170">
        <v>0</v>
      </c>
      <c r="AE161" s="118"/>
    </row>
    <row r="162" spans="1:31" x14ac:dyDescent="0.45">
      <c r="A162" s="2" t="s">
        <v>217</v>
      </c>
      <c r="B162" s="2" t="s">
        <v>68</v>
      </c>
      <c r="C162" s="2" t="s">
        <v>782</v>
      </c>
      <c r="D162" s="167">
        <v>639.62443370878475</v>
      </c>
      <c r="E162" s="167">
        <v>0</v>
      </c>
      <c r="F162" s="167">
        <v>0</v>
      </c>
      <c r="G162" s="167">
        <v>0</v>
      </c>
      <c r="H162" s="167">
        <v>5.0249591099297062</v>
      </c>
      <c r="I162" s="167">
        <v>25.162136275786661</v>
      </c>
      <c r="J162" s="167">
        <v>40.478219226265502</v>
      </c>
      <c r="K162" s="167">
        <v>75.83922726130163</v>
      </c>
      <c r="L162" s="167">
        <v>97.345873798088661</v>
      </c>
      <c r="M162" s="167">
        <v>91.336764765248319</v>
      </c>
      <c r="N162" s="167">
        <v>90.310508981369125</v>
      </c>
      <c r="O162" s="167">
        <v>55.909072344592445</v>
      </c>
      <c r="P162" s="167">
        <v>27.080956916911965</v>
      </c>
      <c r="Q162" s="167">
        <v>30.575273938448994</v>
      </c>
      <c r="R162" s="169">
        <v>0</v>
      </c>
      <c r="S162" s="169">
        <v>0</v>
      </c>
      <c r="T162" s="169">
        <v>1.5454336484543527</v>
      </c>
      <c r="U162" s="169">
        <v>7.7271682422717634</v>
      </c>
      <c r="V162" s="169">
        <v>10.522436185549637</v>
      </c>
      <c r="W162" s="169">
        <v>14.029914914066183</v>
      </c>
      <c r="X162" s="169">
        <v>11.180462925095696</v>
      </c>
      <c r="Y162" s="169">
        <v>12.112168168853671</v>
      </c>
      <c r="Z162" s="169">
        <v>21.791999240382403</v>
      </c>
      <c r="AA162" s="169">
        <v>7.9243633601390551</v>
      </c>
      <c r="AB162" s="169">
        <v>9.4376524041447052</v>
      </c>
      <c r="AC162" s="169">
        <v>1.7159368007535827</v>
      </c>
      <c r="AD162" s="169">
        <v>2.573905201130374</v>
      </c>
      <c r="AE162" s="118"/>
    </row>
    <row r="163" spans="1:31" x14ac:dyDescent="0.45">
      <c r="A163" s="3" t="s">
        <v>219</v>
      </c>
      <c r="B163" s="3" t="s">
        <v>68</v>
      </c>
      <c r="C163" s="3" t="s">
        <v>783</v>
      </c>
      <c r="D163" s="168">
        <v>409.21445770581084</v>
      </c>
      <c r="E163" s="168">
        <v>0</v>
      </c>
      <c r="F163" s="168">
        <v>0</v>
      </c>
      <c r="G163" s="168">
        <v>0</v>
      </c>
      <c r="H163" s="168">
        <v>5.0249591099297062</v>
      </c>
      <c r="I163" s="168">
        <v>12.034065175376229</v>
      </c>
      <c r="J163" s="168">
        <v>30.632165900957673</v>
      </c>
      <c r="K163" s="168">
        <v>50.936794429232435</v>
      </c>
      <c r="L163" s="168">
        <v>63.388010845267033</v>
      </c>
      <c r="M163" s="168">
        <v>52.339044977838924</v>
      </c>
      <c r="N163" s="168">
        <v>59.522835464993285</v>
      </c>
      <c r="O163" s="168">
        <v>31.448853193833251</v>
      </c>
      <c r="P163" s="168">
        <v>16.598005852300883</v>
      </c>
      <c r="Q163" s="168">
        <v>17.47158510768514</v>
      </c>
      <c r="R163" s="170">
        <v>0</v>
      </c>
      <c r="S163" s="170">
        <v>0</v>
      </c>
      <c r="T163" s="170">
        <v>1.5454336484543527</v>
      </c>
      <c r="U163" s="170">
        <v>6.1817345938174109</v>
      </c>
      <c r="V163" s="170">
        <v>5.2612180927748184</v>
      </c>
      <c r="W163" s="170">
        <v>12.27617554980791</v>
      </c>
      <c r="X163" s="170">
        <v>6.5219367063058229</v>
      </c>
      <c r="Y163" s="170">
        <v>8.3853471938217723</v>
      </c>
      <c r="Z163" s="170">
        <v>16.839272140295492</v>
      </c>
      <c r="AA163" s="170">
        <v>5.9432725201042915</v>
      </c>
      <c r="AB163" s="170">
        <v>4.2898420018839563</v>
      </c>
      <c r="AC163" s="170">
        <v>1.7159368007535827</v>
      </c>
      <c r="AD163" s="170">
        <v>0.85796840037679134</v>
      </c>
      <c r="AE163" s="118"/>
    </row>
    <row r="164" spans="1:31" x14ac:dyDescent="0.45">
      <c r="A164" s="3" t="s">
        <v>219</v>
      </c>
      <c r="B164" s="3" t="s">
        <v>68</v>
      </c>
      <c r="C164" s="3" t="s">
        <v>784</v>
      </c>
      <c r="D164" s="168">
        <v>75.356095929472033</v>
      </c>
      <c r="E164" s="168">
        <v>0</v>
      </c>
      <c r="F164" s="168">
        <v>0</v>
      </c>
      <c r="G164" s="168">
        <v>0</v>
      </c>
      <c r="H164" s="168">
        <v>0</v>
      </c>
      <c r="I164" s="168">
        <v>3.2820177751026081</v>
      </c>
      <c r="J164" s="168">
        <v>2.1880118500684054</v>
      </c>
      <c r="K164" s="168">
        <v>10.187358885846487</v>
      </c>
      <c r="L164" s="168">
        <v>10.187358885846487</v>
      </c>
      <c r="M164" s="168">
        <v>16.420092542067113</v>
      </c>
      <c r="N164" s="168">
        <v>6.1575347032751679</v>
      </c>
      <c r="O164" s="168">
        <v>11.35653031999534</v>
      </c>
      <c r="P164" s="168">
        <v>1.7471585107685139</v>
      </c>
      <c r="Q164" s="168">
        <v>1.7471585107685139</v>
      </c>
      <c r="R164" s="170">
        <v>0</v>
      </c>
      <c r="S164" s="170">
        <v>0</v>
      </c>
      <c r="T164" s="170">
        <v>0</v>
      </c>
      <c r="U164" s="170">
        <v>0.77271682422717636</v>
      </c>
      <c r="V164" s="170">
        <v>1.7537393642582728</v>
      </c>
      <c r="W164" s="170">
        <v>0.87686968212913641</v>
      </c>
      <c r="X164" s="170">
        <v>1.8634104875159494</v>
      </c>
      <c r="Y164" s="170">
        <v>1.8634104875159494</v>
      </c>
      <c r="Z164" s="170">
        <v>3.9621816800695275</v>
      </c>
      <c r="AA164" s="170">
        <v>0.99054542001738188</v>
      </c>
      <c r="AB164" s="170">
        <v>0</v>
      </c>
      <c r="AC164" s="170">
        <v>0</v>
      </c>
      <c r="AD164" s="170">
        <v>0</v>
      </c>
      <c r="AE164" s="118"/>
    </row>
    <row r="165" spans="1:31" x14ac:dyDescent="0.45">
      <c r="A165" s="3" t="s">
        <v>219</v>
      </c>
      <c r="B165" s="3" t="s">
        <v>68</v>
      </c>
      <c r="C165" s="3" t="s">
        <v>785</v>
      </c>
      <c r="D165" s="168">
        <v>22.042392190819481</v>
      </c>
      <c r="E165" s="168">
        <v>0</v>
      </c>
      <c r="F165" s="168">
        <v>0</v>
      </c>
      <c r="G165" s="168">
        <v>0</v>
      </c>
      <c r="H165" s="168">
        <v>0</v>
      </c>
      <c r="I165" s="168">
        <v>0</v>
      </c>
      <c r="J165" s="168">
        <v>1.0940059250342027</v>
      </c>
      <c r="K165" s="168">
        <v>3.3957862952821625</v>
      </c>
      <c r="L165" s="168">
        <v>3.3957862952821625</v>
      </c>
      <c r="M165" s="168">
        <v>2.0525115677583892</v>
      </c>
      <c r="N165" s="168">
        <v>5.1312789193959727</v>
      </c>
      <c r="O165" s="168">
        <v>2.6207377661527707</v>
      </c>
      <c r="P165" s="168">
        <v>1.7471585107685139</v>
      </c>
      <c r="Q165" s="168">
        <v>1.7471585107685139</v>
      </c>
      <c r="R165" s="170">
        <v>0</v>
      </c>
      <c r="S165" s="170">
        <v>0</v>
      </c>
      <c r="T165" s="170">
        <v>0</v>
      </c>
      <c r="U165" s="170">
        <v>0</v>
      </c>
      <c r="V165" s="170">
        <v>0</v>
      </c>
      <c r="W165" s="170">
        <v>0</v>
      </c>
      <c r="X165" s="170">
        <v>0</v>
      </c>
      <c r="Y165" s="170">
        <v>0</v>
      </c>
      <c r="Z165" s="170">
        <v>0</v>
      </c>
      <c r="AA165" s="170">
        <v>0</v>
      </c>
      <c r="AB165" s="170">
        <v>0.85796840037679134</v>
      </c>
      <c r="AC165" s="170">
        <v>0</v>
      </c>
      <c r="AD165" s="170">
        <v>0</v>
      </c>
      <c r="AE165" s="118"/>
    </row>
    <row r="166" spans="1:31" x14ac:dyDescent="0.45">
      <c r="A166" s="3" t="s">
        <v>219</v>
      </c>
      <c r="B166" s="3" t="s">
        <v>68</v>
      </c>
      <c r="C166" s="3" t="s">
        <v>786</v>
      </c>
      <c r="D166" s="168">
        <v>133.01148788268216</v>
      </c>
      <c r="E166" s="168">
        <v>0</v>
      </c>
      <c r="F166" s="168">
        <v>0</v>
      </c>
      <c r="G166" s="168">
        <v>0</v>
      </c>
      <c r="H166" s="168">
        <v>0</v>
      </c>
      <c r="I166" s="168">
        <v>9.8460533253078246</v>
      </c>
      <c r="J166" s="168">
        <v>6.5640355502052161</v>
      </c>
      <c r="K166" s="168">
        <v>11.319287650940542</v>
      </c>
      <c r="L166" s="168">
        <v>20.374717771692975</v>
      </c>
      <c r="M166" s="168">
        <v>20.525115677583891</v>
      </c>
      <c r="N166" s="168">
        <v>19.498859893704697</v>
      </c>
      <c r="O166" s="168">
        <v>10.482951064611083</v>
      </c>
      <c r="P166" s="168">
        <v>6.9886340430740557</v>
      </c>
      <c r="Q166" s="168">
        <v>9.6093718092268272</v>
      </c>
      <c r="R166" s="170">
        <v>0</v>
      </c>
      <c r="S166" s="170">
        <v>0</v>
      </c>
      <c r="T166" s="170">
        <v>0</v>
      </c>
      <c r="U166" s="170">
        <v>0.77271682422717636</v>
      </c>
      <c r="V166" s="170">
        <v>3.5074787285165456</v>
      </c>
      <c r="W166" s="170">
        <v>0.87686968212913641</v>
      </c>
      <c r="X166" s="170">
        <v>2.7951157312739241</v>
      </c>
      <c r="Y166" s="170">
        <v>1.8634104875159494</v>
      </c>
      <c r="Z166" s="170">
        <v>0.99054542001738188</v>
      </c>
      <c r="AA166" s="170">
        <v>0.99054542001738188</v>
      </c>
      <c r="AB166" s="170">
        <v>4.2898420018839563</v>
      </c>
      <c r="AC166" s="170">
        <v>0</v>
      </c>
      <c r="AD166" s="170">
        <v>1.7159368007535827</v>
      </c>
      <c r="AE166" s="118"/>
    </row>
    <row r="167" spans="1:31" x14ac:dyDescent="0.45">
      <c r="A167" s="2" t="s">
        <v>217</v>
      </c>
      <c r="B167" s="2" t="s">
        <v>69</v>
      </c>
      <c r="C167" s="2" t="s">
        <v>787</v>
      </c>
      <c r="D167" s="167">
        <v>1528.8724152337418</v>
      </c>
      <c r="E167" s="167">
        <v>0</v>
      </c>
      <c r="F167" s="167">
        <v>1.0669862241344799</v>
      </c>
      <c r="G167" s="167">
        <v>8.0399345758875302</v>
      </c>
      <c r="H167" s="167">
        <v>22.109820083690707</v>
      </c>
      <c r="I167" s="167">
        <v>47.042254776470713</v>
      </c>
      <c r="J167" s="167">
        <v>113.77661620355708</v>
      </c>
      <c r="K167" s="167">
        <v>146.01881069713298</v>
      </c>
      <c r="L167" s="167">
        <v>226.38575301881082</v>
      </c>
      <c r="M167" s="167">
        <v>229.88129558893959</v>
      </c>
      <c r="N167" s="167">
        <v>196.01485472092617</v>
      </c>
      <c r="O167" s="167">
        <v>144.14057713840239</v>
      </c>
      <c r="P167" s="167">
        <v>46.299700535365616</v>
      </c>
      <c r="Q167" s="167">
        <v>127.54257128610152</v>
      </c>
      <c r="R167" s="169">
        <v>0</v>
      </c>
      <c r="S167" s="169">
        <v>0</v>
      </c>
      <c r="T167" s="169">
        <v>1.5454336484543527</v>
      </c>
      <c r="U167" s="169">
        <v>6.9544514180445871</v>
      </c>
      <c r="V167" s="169">
        <v>19.291133006841001</v>
      </c>
      <c r="W167" s="169">
        <v>29.813569192390638</v>
      </c>
      <c r="X167" s="169">
        <v>35.404799262803039</v>
      </c>
      <c r="Y167" s="169">
        <v>40.063325481592912</v>
      </c>
      <c r="Z167" s="169">
        <v>34.669089700608367</v>
      </c>
      <c r="AA167" s="169">
        <v>22.782544660399783</v>
      </c>
      <c r="AB167" s="169">
        <v>12.869526005651871</v>
      </c>
      <c r="AC167" s="169">
        <v>5.147810402260748</v>
      </c>
      <c r="AD167" s="169">
        <v>12.01155760527508</v>
      </c>
      <c r="AE167" s="118"/>
    </row>
    <row r="168" spans="1:31" x14ac:dyDescent="0.45">
      <c r="A168" s="3" t="s">
        <v>219</v>
      </c>
      <c r="B168" s="3" t="s">
        <v>69</v>
      </c>
      <c r="C168" s="3" t="s">
        <v>788</v>
      </c>
      <c r="D168" s="168">
        <v>142.61296980794009</v>
      </c>
      <c r="E168" s="168">
        <v>0</v>
      </c>
      <c r="F168" s="168">
        <v>0</v>
      </c>
      <c r="G168" s="168">
        <v>3.0149754659578241</v>
      </c>
      <c r="H168" s="168">
        <v>4.0199672879437651</v>
      </c>
      <c r="I168" s="168">
        <v>8.7520474002736215</v>
      </c>
      <c r="J168" s="168">
        <v>12.034065175376229</v>
      </c>
      <c r="K168" s="168">
        <v>18.110860241504867</v>
      </c>
      <c r="L168" s="168">
        <v>15.847002711316758</v>
      </c>
      <c r="M168" s="168">
        <v>21.551371461463088</v>
      </c>
      <c r="N168" s="168">
        <v>14.367580974308725</v>
      </c>
      <c r="O168" s="168">
        <v>11.35653031999534</v>
      </c>
      <c r="P168" s="168">
        <v>2.6207377661527707</v>
      </c>
      <c r="Q168" s="168">
        <v>6.1150547876897985</v>
      </c>
      <c r="R168" s="170">
        <v>0</v>
      </c>
      <c r="S168" s="170">
        <v>0</v>
      </c>
      <c r="T168" s="170">
        <v>0</v>
      </c>
      <c r="U168" s="170">
        <v>0.77271682422717636</v>
      </c>
      <c r="V168" s="170">
        <v>1.7537393642582728</v>
      </c>
      <c r="W168" s="170">
        <v>5.2612180927748184</v>
      </c>
      <c r="X168" s="170">
        <v>1.8634104875159494</v>
      </c>
      <c r="Y168" s="170">
        <v>6.5219367063058229</v>
      </c>
      <c r="Z168" s="170">
        <v>2.9716362600521458</v>
      </c>
      <c r="AA168" s="170">
        <v>3.9621816800695275</v>
      </c>
      <c r="AB168" s="170">
        <v>0.85796840037679134</v>
      </c>
      <c r="AC168" s="170">
        <v>0</v>
      </c>
      <c r="AD168" s="170">
        <v>0.85796840037679134</v>
      </c>
      <c r="AE168" s="118"/>
    </row>
    <row r="169" spans="1:31" x14ac:dyDescent="0.45">
      <c r="A169" s="3" t="s">
        <v>219</v>
      </c>
      <c r="B169" s="3" t="s">
        <v>69</v>
      </c>
      <c r="C169" s="3" t="s">
        <v>789</v>
      </c>
      <c r="D169" s="168">
        <v>135.5043315830481</v>
      </c>
      <c r="E169" s="168">
        <v>0</v>
      </c>
      <c r="F169" s="168">
        <v>0</v>
      </c>
      <c r="G169" s="168">
        <v>1.0049918219859413</v>
      </c>
      <c r="H169" s="168">
        <v>4.0199672879437651</v>
      </c>
      <c r="I169" s="168">
        <v>2.1880118500684054</v>
      </c>
      <c r="J169" s="168">
        <v>16.41008887551304</v>
      </c>
      <c r="K169" s="168">
        <v>9.0554301207524333</v>
      </c>
      <c r="L169" s="168">
        <v>21.506646536787031</v>
      </c>
      <c r="M169" s="168">
        <v>13.341325190429529</v>
      </c>
      <c r="N169" s="168">
        <v>15.393836758187918</v>
      </c>
      <c r="O169" s="168">
        <v>10.482951064611083</v>
      </c>
      <c r="P169" s="168">
        <v>7.8622132984583128</v>
      </c>
      <c r="Q169" s="168">
        <v>12.230109575379597</v>
      </c>
      <c r="R169" s="170">
        <v>0</v>
      </c>
      <c r="S169" s="170">
        <v>0</v>
      </c>
      <c r="T169" s="170">
        <v>0</v>
      </c>
      <c r="U169" s="170">
        <v>0.77271682422717636</v>
      </c>
      <c r="V169" s="170">
        <v>1.7537393642582728</v>
      </c>
      <c r="W169" s="170">
        <v>4.384348410645682</v>
      </c>
      <c r="X169" s="170">
        <v>3.7268209750318988</v>
      </c>
      <c r="Y169" s="170">
        <v>1.8634104875159494</v>
      </c>
      <c r="Z169" s="170">
        <v>3.9621816800695275</v>
      </c>
      <c r="AA169" s="170">
        <v>2.9716362600521458</v>
      </c>
      <c r="AB169" s="170">
        <v>1.7159368007535827</v>
      </c>
      <c r="AC169" s="170">
        <v>0.85796840037679134</v>
      </c>
      <c r="AD169" s="170">
        <v>0</v>
      </c>
      <c r="AE169" s="118"/>
    </row>
    <row r="170" spans="1:31" x14ac:dyDescent="0.45">
      <c r="A170" s="3" t="s">
        <v>219</v>
      </c>
      <c r="B170" s="3" t="s">
        <v>69</v>
      </c>
      <c r="C170" s="3" t="s">
        <v>790</v>
      </c>
      <c r="D170" s="168">
        <v>131.53494402972888</v>
      </c>
      <c r="E170" s="168">
        <v>0</v>
      </c>
      <c r="F170" s="168">
        <v>0</v>
      </c>
      <c r="G170" s="168">
        <v>1.0049918219859413</v>
      </c>
      <c r="H170" s="168">
        <v>3.0149754659578241</v>
      </c>
      <c r="I170" s="168">
        <v>7.6580414752394184</v>
      </c>
      <c r="J170" s="168">
        <v>13.128071100410432</v>
      </c>
      <c r="K170" s="168">
        <v>13.58314518112865</v>
      </c>
      <c r="L170" s="168">
        <v>15.847002711316758</v>
      </c>
      <c r="M170" s="168">
        <v>24.630138813100672</v>
      </c>
      <c r="N170" s="168">
        <v>11.288813622671141</v>
      </c>
      <c r="O170" s="168">
        <v>15.724426596916626</v>
      </c>
      <c r="P170" s="168">
        <v>5.2414755323055413</v>
      </c>
      <c r="Q170" s="168">
        <v>13.103688830763854</v>
      </c>
      <c r="R170" s="170">
        <v>0</v>
      </c>
      <c r="S170" s="170">
        <v>0</v>
      </c>
      <c r="T170" s="170">
        <v>0</v>
      </c>
      <c r="U170" s="170">
        <v>0</v>
      </c>
      <c r="V170" s="170">
        <v>0.87686968212913641</v>
      </c>
      <c r="W170" s="170">
        <v>0</v>
      </c>
      <c r="X170" s="170">
        <v>2.7951157312739241</v>
      </c>
      <c r="Y170" s="170">
        <v>0.9317052437579747</v>
      </c>
      <c r="Z170" s="170">
        <v>0</v>
      </c>
      <c r="AA170" s="170">
        <v>0.99054542001738188</v>
      </c>
      <c r="AB170" s="170">
        <v>1.7159368007535827</v>
      </c>
      <c r="AC170" s="170">
        <v>0</v>
      </c>
      <c r="AD170" s="170">
        <v>0</v>
      </c>
      <c r="AE170" s="118"/>
    </row>
    <row r="171" spans="1:31" x14ac:dyDescent="0.45">
      <c r="A171" s="3" t="s">
        <v>219</v>
      </c>
      <c r="B171" s="3" t="s">
        <v>69</v>
      </c>
      <c r="C171" s="3" t="s">
        <v>791</v>
      </c>
      <c r="D171" s="168">
        <v>117.71958588306418</v>
      </c>
      <c r="E171" s="168">
        <v>0</v>
      </c>
      <c r="F171" s="168">
        <v>0</v>
      </c>
      <c r="G171" s="168">
        <v>0</v>
      </c>
      <c r="H171" s="168">
        <v>1.0049918219859413</v>
      </c>
      <c r="I171" s="168">
        <v>0</v>
      </c>
      <c r="J171" s="168">
        <v>8.7520474002736215</v>
      </c>
      <c r="K171" s="168">
        <v>11.319287650940542</v>
      </c>
      <c r="L171" s="168">
        <v>18.110860241504867</v>
      </c>
      <c r="M171" s="168">
        <v>21.551371461463088</v>
      </c>
      <c r="N171" s="168">
        <v>15.393836758187918</v>
      </c>
      <c r="O171" s="168">
        <v>13.103688830763854</v>
      </c>
      <c r="P171" s="168">
        <v>0.87357925538425696</v>
      </c>
      <c r="Q171" s="168">
        <v>8.73579255384257</v>
      </c>
      <c r="R171" s="170">
        <v>0</v>
      </c>
      <c r="S171" s="170">
        <v>0</v>
      </c>
      <c r="T171" s="170">
        <v>0</v>
      </c>
      <c r="U171" s="170">
        <v>1.5454336484543527</v>
      </c>
      <c r="V171" s="170">
        <v>0.87686968212913641</v>
      </c>
      <c r="W171" s="170">
        <v>4.384348410645682</v>
      </c>
      <c r="X171" s="170">
        <v>1.8634104875159494</v>
      </c>
      <c r="Y171" s="170">
        <v>4.6585262187898735</v>
      </c>
      <c r="Z171" s="170">
        <v>1.9810908400347638</v>
      </c>
      <c r="AA171" s="170">
        <v>0.99054542001738188</v>
      </c>
      <c r="AB171" s="170">
        <v>1.7159368007535827</v>
      </c>
      <c r="AC171" s="170">
        <v>0</v>
      </c>
      <c r="AD171" s="170">
        <v>0.85796840037679134</v>
      </c>
      <c r="AE171" s="118"/>
    </row>
    <row r="172" spans="1:31" x14ac:dyDescent="0.45">
      <c r="A172" s="3" t="s">
        <v>219</v>
      </c>
      <c r="B172" s="3" t="s">
        <v>69</v>
      </c>
      <c r="C172" s="3" t="s">
        <v>792</v>
      </c>
      <c r="D172" s="168">
        <v>102.1378077930498</v>
      </c>
      <c r="E172" s="168">
        <v>0</v>
      </c>
      <c r="F172" s="168">
        <v>0</v>
      </c>
      <c r="G172" s="168">
        <v>0</v>
      </c>
      <c r="H172" s="168">
        <v>2.0099836439718826</v>
      </c>
      <c r="I172" s="168">
        <v>0</v>
      </c>
      <c r="J172" s="168">
        <v>4.3760237001368107</v>
      </c>
      <c r="K172" s="168">
        <v>10.187358885846487</v>
      </c>
      <c r="L172" s="168">
        <v>14.715073946222704</v>
      </c>
      <c r="M172" s="168">
        <v>17.446348325946307</v>
      </c>
      <c r="N172" s="168">
        <v>20.525115677583891</v>
      </c>
      <c r="O172" s="168">
        <v>10.482951064611083</v>
      </c>
      <c r="P172" s="168">
        <v>5.2414755323055413</v>
      </c>
      <c r="Q172" s="168">
        <v>7.8622132984583128</v>
      </c>
      <c r="R172" s="170">
        <v>0</v>
      </c>
      <c r="S172" s="170">
        <v>0</v>
      </c>
      <c r="T172" s="170">
        <v>0</v>
      </c>
      <c r="U172" s="170">
        <v>0</v>
      </c>
      <c r="V172" s="170">
        <v>0</v>
      </c>
      <c r="W172" s="170">
        <v>0.87686968212913641</v>
      </c>
      <c r="X172" s="170">
        <v>2.7951157312739241</v>
      </c>
      <c r="Y172" s="170">
        <v>0.9317052437579747</v>
      </c>
      <c r="Z172" s="170">
        <v>0.99054542001738188</v>
      </c>
      <c r="AA172" s="170">
        <v>1.9810908400347638</v>
      </c>
      <c r="AB172" s="170">
        <v>0.85796840037679134</v>
      </c>
      <c r="AC172" s="170">
        <v>0</v>
      </c>
      <c r="AD172" s="170">
        <v>0.85796840037679134</v>
      </c>
      <c r="AE172" s="118"/>
    </row>
    <row r="173" spans="1:31" x14ac:dyDescent="0.45">
      <c r="A173" s="3" t="s">
        <v>219</v>
      </c>
      <c r="B173" s="3" t="s">
        <v>69</v>
      </c>
      <c r="C173" s="3" t="s">
        <v>793</v>
      </c>
      <c r="D173" s="168">
        <v>13.056718727314585</v>
      </c>
      <c r="E173" s="168">
        <v>0</v>
      </c>
      <c r="F173" s="168">
        <v>0</v>
      </c>
      <c r="G173" s="168">
        <v>0</v>
      </c>
      <c r="H173" s="168">
        <v>0</v>
      </c>
      <c r="I173" s="168">
        <v>1.0940059250342027</v>
      </c>
      <c r="J173" s="168">
        <v>0</v>
      </c>
      <c r="K173" s="168">
        <v>0</v>
      </c>
      <c r="L173" s="168">
        <v>1.1319287650940542</v>
      </c>
      <c r="M173" s="168">
        <v>2.0525115677583892</v>
      </c>
      <c r="N173" s="168">
        <v>6.1575347032751679</v>
      </c>
      <c r="O173" s="168">
        <v>0.87357925538425696</v>
      </c>
      <c r="P173" s="168">
        <v>0</v>
      </c>
      <c r="Q173" s="168">
        <v>1.7471585107685139</v>
      </c>
      <c r="R173" s="170">
        <v>0</v>
      </c>
      <c r="S173" s="170">
        <v>0</v>
      </c>
      <c r="T173" s="170">
        <v>0</v>
      </c>
      <c r="U173" s="170">
        <v>0</v>
      </c>
      <c r="V173" s="170">
        <v>0</v>
      </c>
      <c r="W173" s="170">
        <v>0</v>
      </c>
      <c r="X173" s="170">
        <v>0</v>
      </c>
      <c r="Y173" s="170">
        <v>0</v>
      </c>
      <c r="Z173" s="170">
        <v>0</v>
      </c>
      <c r="AA173" s="170">
        <v>0</v>
      </c>
      <c r="AB173" s="170">
        <v>0</v>
      </c>
      <c r="AC173" s="170">
        <v>0</v>
      </c>
      <c r="AD173" s="170">
        <v>0</v>
      </c>
      <c r="AE173" s="118"/>
    </row>
    <row r="174" spans="1:31" x14ac:dyDescent="0.45">
      <c r="A174" s="3" t="s">
        <v>219</v>
      </c>
      <c r="B174" s="3" t="s">
        <v>69</v>
      </c>
      <c r="C174" s="3" t="s">
        <v>794</v>
      </c>
      <c r="D174" s="168">
        <v>395.58535319546718</v>
      </c>
      <c r="E174" s="168">
        <v>0</v>
      </c>
      <c r="F174" s="168">
        <v>0</v>
      </c>
      <c r="G174" s="168">
        <v>1.0049918219859413</v>
      </c>
      <c r="H174" s="168">
        <v>3.0149754659578241</v>
      </c>
      <c r="I174" s="168">
        <v>12.034065175376229</v>
      </c>
      <c r="J174" s="168">
        <v>21.880118500684056</v>
      </c>
      <c r="K174" s="168">
        <v>30.562076657539464</v>
      </c>
      <c r="L174" s="168">
        <v>61.124153315078928</v>
      </c>
      <c r="M174" s="168">
        <v>55.417812329476504</v>
      </c>
      <c r="N174" s="168">
        <v>51.31278919395973</v>
      </c>
      <c r="O174" s="168">
        <v>34.94317021537028</v>
      </c>
      <c r="P174" s="168">
        <v>13.103688830763854</v>
      </c>
      <c r="Q174" s="168">
        <v>38.437487236907309</v>
      </c>
      <c r="R174" s="170">
        <v>0</v>
      </c>
      <c r="S174" s="170">
        <v>0</v>
      </c>
      <c r="T174" s="170">
        <v>0.77271682422717636</v>
      </c>
      <c r="U174" s="170">
        <v>0.77271682422717636</v>
      </c>
      <c r="V174" s="170">
        <v>6.1380877749039549</v>
      </c>
      <c r="W174" s="170">
        <v>8.7686968212913641</v>
      </c>
      <c r="X174" s="170">
        <v>16.770694387643545</v>
      </c>
      <c r="Y174" s="170">
        <v>13.97557865636962</v>
      </c>
      <c r="Z174" s="170">
        <v>11.886545040208583</v>
      </c>
      <c r="AA174" s="170">
        <v>5.9432725201042915</v>
      </c>
      <c r="AB174" s="170">
        <v>2.573905201130374</v>
      </c>
      <c r="AC174" s="170">
        <v>0.85796840037679134</v>
      </c>
      <c r="AD174" s="170">
        <v>4.2898420018839563</v>
      </c>
      <c r="AE174" s="118"/>
    </row>
    <row r="175" spans="1:31" x14ac:dyDescent="0.45">
      <c r="A175" s="3" t="s">
        <v>219</v>
      </c>
      <c r="B175" s="3" t="s">
        <v>69</v>
      </c>
      <c r="C175" s="3" t="s">
        <v>795</v>
      </c>
      <c r="D175" s="168">
        <v>50.205480020271139</v>
      </c>
      <c r="E175" s="168">
        <v>0</v>
      </c>
      <c r="F175" s="168">
        <v>0</v>
      </c>
      <c r="G175" s="168">
        <v>0</v>
      </c>
      <c r="H175" s="168">
        <v>0</v>
      </c>
      <c r="I175" s="168">
        <v>1.0940059250342027</v>
      </c>
      <c r="J175" s="168">
        <v>4.3760237001368107</v>
      </c>
      <c r="K175" s="168">
        <v>3.3957862952821625</v>
      </c>
      <c r="L175" s="168">
        <v>6.7915725905643249</v>
      </c>
      <c r="M175" s="168">
        <v>4.1050231355167783</v>
      </c>
      <c r="N175" s="168">
        <v>8.2100462710335567</v>
      </c>
      <c r="O175" s="168">
        <v>5.2414755323055413</v>
      </c>
      <c r="P175" s="168">
        <v>1.7471585107685139</v>
      </c>
      <c r="Q175" s="168">
        <v>4.367896276921285</v>
      </c>
      <c r="R175" s="170">
        <v>0</v>
      </c>
      <c r="S175" s="170">
        <v>0</v>
      </c>
      <c r="T175" s="170">
        <v>0</v>
      </c>
      <c r="U175" s="170">
        <v>0</v>
      </c>
      <c r="V175" s="170">
        <v>1.7537393642582728</v>
      </c>
      <c r="W175" s="170">
        <v>2.6306090463874092</v>
      </c>
      <c r="X175" s="170">
        <v>0</v>
      </c>
      <c r="Y175" s="170">
        <v>2.7951157312739241</v>
      </c>
      <c r="Z175" s="170">
        <v>1.9810908400347638</v>
      </c>
      <c r="AA175" s="170">
        <v>0</v>
      </c>
      <c r="AB175" s="170">
        <v>0.85796840037679134</v>
      </c>
      <c r="AC175" s="170">
        <v>0</v>
      </c>
      <c r="AD175" s="170">
        <v>0.85796840037679134</v>
      </c>
      <c r="AE175" s="118"/>
    </row>
    <row r="176" spans="1:31" x14ac:dyDescent="0.45">
      <c r="A176" s="3" t="s">
        <v>219</v>
      </c>
      <c r="B176" s="3" t="s">
        <v>69</v>
      </c>
      <c r="C176" s="3" t="s">
        <v>796</v>
      </c>
      <c r="D176" s="168">
        <v>389.23388555151001</v>
      </c>
      <c r="E176" s="168">
        <v>0</v>
      </c>
      <c r="F176" s="168">
        <v>1.0669862241344799</v>
      </c>
      <c r="G176" s="168">
        <v>2.0099836439718826</v>
      </c>
      <c r="H176" s="168">
        <v>5.0249591099297062</v>
      </c>
      <c r="I176" s="168">
        <v>12.034065175376229</v>
      </c>
      <c r="J176" s="168">
        <v>27.350148125855068</v>
      </c>
      <c r="K176" s="168">
        <v>43.013293073574062</v>
      </c>
      <c r="L176" s="168">
        <v>65.651868375455138</v>
      </c>
      <c r="M176" s="168">
        <v>58.496579681114092</v>
      </c>
      <c r="N176" s="168">
        <v>50.286533410080537</v>
      </c>
      <c r="O176" s="168">
        <v>34.94317021537028</v>
      </c>
      <c r="P176" s="168">
        <v>7.8622132984583128</v>
      </c>
      <c r="Q176" s="168">
        <v>34.069590959986023</v>
      </c>
      <c r="R176" s="170">
        <v>0</v>
      </c>
      <c r="S176" s="170">
        <v>0</v>
      </c>
      <c r="T176" s="170">
        <v>0.77271682422717636</v>
      </c>
      <c r="U176" s="170">
        <v>2.3181504726815292</v>
      </c>
      <c r="V176" s="170">
        <v>5.2612180927748184</v>
      </c>
      <c r="W176" s="170">
        <v>3.5074787285165456</v>
      </c>
      <c r="X176" s="170">
        <v>5.5902314625478482</v>
      </c>
      <c r="Y176" s="170">
        <v>8.3853471938217723</v>
      </c>
      <c r="Z176" s="170">
        <v>8.9149087801564377</v>
      </c>
      <c r="AA176" s="170">
        <v>4.9527271000869098</v>
      </c>
      <c r="AB176" s="170">
        <v>0</v>
      </c>
      <c r="AC176" s="170">
        <v>3.4318736015071654</v>
      </c>
      <c r="AD176" s="170">
        <v>4.2898420018839563</v>
      </c>
      <c r="AE176" s="118"/>
    </row>
    <row r="177" spans="1:31" x14ac:dyDescent="0.45">
      <c r="A177" s="3" t="s">
        <v>219</v>
      </c>
      <c r="B177" s="3" t="s">
        <v>69</v>
      </c>
      <c r="C177" s="3" t="s">
        <v>797</v>
      </c>
      <c r="D177" s="168">
        <v>51.281338642348402</v>
      </c>
      <c r="E177" s="168">
        <v>0</v>
      </c>
      <c r="F177" s="168">
        <v>0</v>
      </c>
      <c r="G177" s="168">
        <v>0</v>
      </c>
      <c r="H177" s="168">
        <v>0</v>
      </c>
      <c r="I177" s="168">
        <v>2.1880118500684054</v>
      </c>
      <c r="J177" s="168">
        <v>5.4700296251710139</v>
      </c>
      <c r="K177" s="168">
        <v>6.7915725905643249</v>
      </c>
      <c r="L177" s="168">
        <v>5.6596438254702708</v>
      </c>
      <c r="M177" s="168">
        <v>11.288813622671141</v>
      </c>
      <c r="N177" s="168">
        <v>3.078767351637584</v>
      </c>
      <c r="O177" s="168">
        <v>6.9886340430740557</v>
      </c>
      <c r="P177" s="168">
        <v>1.7471585107685139</v>
      </c>
      <c r="Q177" s="168">
        <v>0.87357925538425696</v>
      </c>
      <c r="R177" s="170">
        <v>0</v>
      </c>
      <c r="S177" s="170">
        <v>0</v>
      </c>
      <c r="T177" s="170">
        <v>0</v>
      </c>
      <c r="U177" s="170">
        <v>0.77271682422717636</v>
      </c>
      <c r="V177" s="170">
        <v>0.87686968212913641</v>
      </c>
      <c r="W177" s="170">
        <v>0</v>
      </c>
      <c r="X177" s="170">
        <v>0</v>
      </c>
      <c r="Y177" s="170">
        <v>0</v>
      </c>
      <c r="Z177" s="170">
        <v>1.9810908400347638</v>
      </c>
      <c r="AA177" s="170">
        <v>0.99054542001738188</v>
      </c>
      <c r="AB177" s="170">
        <v>2.573905201130374</v>
      </c>
      <c r="AC177" s="170">
        <v>0</v>
      </c>
      <c r="AD177" s="170">
        <v>0</v>
      </c>
      <c r="AE177" s="118"/>
    </row>
    <row r="178" spans="1:31" x14ac:dyDescent="0.45">
      <c r="A178" s="2" t="s">
        <v>217</v>
      </c>
      <c r="B178" s="2" t="s">
        <v>70</v>
      </c>
      <c r="C178" s="2" t="s">
        <v>798</v>
      </c>
      <c r="D178" s="167">
        <v>1704.8269528065769</v>
      </c>
      <c r="E178" s="167">
        <v>0</v>
      </c>
      <c r="F178" s="167">
        <v>4.2679448965379194</v>
      </c>
      <c r="G178" s="167">
        <v>10.049918219859412</v>
      </c>
      <c r="H178" s="167">
        <v>41.204664701423596</v>
      </c>
      <c r="I178" s="167">
        <v>79.862432527496793</v>
      </c>
      <c r="J178" s="167">
        <v>164.1008887551304</v>
      </c>
      <c r="K178" s="167">
        <v>168.65738599901408</v>
      </c>
      <c r="L178" s="167">
        <v>234.30925437446922</v>
      </c>
      <c r="M178" s="167">
        <v>215.51371461463086</v>
      </c>
      <c r="N178" s="167">
        <v>182.67352953049664</v>
      </c>
      <c r="O178" s="167">
        <v>156.37068671378199</v>
      </c>
      <c r="P178" s="167">
        <v>77.748553729198875</v>
      </c>
      <c r="Q178" s="167">
        <v>88.231504793809947</v>
      </c>
      <c r="R178" s="169">
        <v>0</v>
      </c>
      <c r="S178" s="169">
        <v>2.9262495326076197</v>
      </c>
      <c r="T178" s="169">
        <v>3.0908672969087054</v>
      </c>
      <c r="U178" s="169">
        <v>15.454336484543527</v>
      </c>
      <c r="V178" s="169">
        <v>32.444178238778051</v>
      </c>
      <c r="W178" s="169">
        <v>35.951656967294596</v>
      </c>
      <c r="X178" s="169">
        <v>43.790146456624811</v>
      </c>
      <c r="Y178" s="169">
        <v>37.268209750318988</v>
      </c>
      <c r="Z178" s="169">
        <v>30.706908020538837</v>
      </c>
      <c r="AA178" s="169">
        <v>28.725817180504073</v>
      </c>
      <c r="AB178" s="169">
        <v>20.591241609042992</v>
      </c>
      <c r="AC178" s="169">
        <v>17.159368007535825</v>
      </c>
      <c r="AD178" s="169">
        <v>13.727494406028661</v>
      </c>
      <c r="AE178" s="118"/>
    </row>
    <row r="179" spans="1:31" x14ac:dyDescent="0.45">
      <c r="A179" s="3" t="s">
        <v>219</v>
      </c>
      <c r="B179" s="3" t="s">
        <v>70</v>
      </c>
      <c r="C179" s="3" t="s">
        <v>799</v>
      </c>
      <c r="D179" s="168">
        <v>826.18608780546617</v>
      </c>
      <c r="E179" s="168">
        <v>0</v>
      </c>
      <c r="F179" s="168">
        <v>1.0669862241344799</v>
      </c>
      <c r="G179" s="168">
        <v>4.0199672879437651</v>
      </c>
      <c r="H179" s="168">
        <v>26.129787371634475</v>
      </c>
      <c r="I179" s="168">
        <v>41.572225151299705</v>
      </c>
      <c r="J179" s="168">
        <v>89.708485852804614</v>
      </c>
      <c r="K179" s="168">
        <v>70.179583435831361</v>
      </c>
      <c r="L179" s="168">
        <v>109.79709021412326</v>
      </c>
      <c r="M179" s="168">
        <v>96.468043684644286</v>
      </c>
      <c r="N179" s="168">
        <v>87.231741629731545</v>
      </c>
      <c r="O179" s="168">
        <v>69.012761175356303</v>
      </c>
      <c r="P179" s="168">
        <v>41.93180425844433</v>
      </c>
      <c r="Q179" s="168">
        <v>41.05822500306008</v>
      </c>
      <c r="R179" s="170">
        <v>0</v>
      </c>
      <c r="S179" s="170">
        <v>1.9508330217384131</v>
      </c>
      <c r="T179" s="170">
        <v>1.5454336484543527</v>
      </c>
      <c r="U179" s="170">
        <v>6.9544514180445871</v>
      </c>
      <c r="V179" s="170">
        <v>18.414263324711865</v>
      </c>
      <c r="W179" s="170">
        <v>19.291133006841001</v>
      </c>
      <c r="X179" s="170">
        <v>26.087746825223292</v>
      </c>
      <c r="Y179" s="170">
        <v>19.565810118917469</v>
      </c>
      <c r="Z179" s="170">
        <v>14.858181300260728</v>
      </c>
      <c r="AA179" s="170">
        <v>11.886545040208583</v>
      </c>
      <c r="AB179" s="170">
        <v>12.01155760527508</v>
      </c>
      <c r="AC179" s="170">
        <v>9.4376524041447052</v>
      </c>
      <c r="AD179" s="170">
        <v>6.0057788026375398</v>
      </c>
      <c r="AE179" s="118"/>
    </row>
    <row r="180" spans="1:31" x14ac:dyDescent="0.45">
      <c r="A180" s="3" t="s">
        <v>219</v>
      </c>
      <c r="B180" s="3" t="s">
        <v>70</v>
      </c>
      <c r="C180" s="3" t="s">
        <v>800</v>
      </c>
      <c r="D180" s="168">
        <v>283.60825528979086</v>
      </c>
      <c r="E180" s="168">
        <v>0</v>
      </c>
      <c r="F180" s="168">
        <v>0</v>
      </c>
      <c r="G180" s="168">
        <v>0</v>
      </c>
      <c r="H180" s="168">
        <v>7.0349427539015892</v>
      </c>
      <c r="I180" s="168">
        <v>18.598100725581446</v>
      </c>
      <c r="J180" s="168">
        <v>24.068130350752458</v>
      </c>
      <c r="K180" s="168">
        <v>29.430147892445408</v>
      </c>
      <c r="L180" s="168">
        <v>41.881364308480002</v>
      </c>
      <c r="M180" s="168">
        <v>27.708906164738252</v>
      </c>
      <c r="N180" s="168">
        <v>33.86644086801342</v>
      </c>
      <c r="O180" s="168">
        <v>23.586639895374937</v>
      </c>
      <c r="P180" s="168">
        <v>7.8622132984583128</v>
      </c>
      <c r="Q180" s="168">
        <v>15.724426596916626</v>
      </c>
      <c r="R180" s="170">
        <v>0</v>
      </c>
      <c r="S180" s="170">
        <v>0</v>
      </c>
      <c r="T180" s="170">
        <v>0.77271682422717636</v>
      </c>
      <c r="U180" s="170">
        <v>4.6363009453630584</v>
      </c>
      <c r="V180" s="170">
        <v>5.2612180927748184</v>
      </c>
      <c r="W180" s="170">
        <v>7.8918271391622277</v>
      </c>
      <c r="X180" s="170">
        <v>5.5902314625478482</v>
      </c>
      <c r="Y180" s="170">
        <v>6.5219367063058229</v>
      </c>
      <c r="Z180" s="170">
        <v>5.9432725201042915</v>
      </c>
      <c r="AA180" s="170">
        <v>6.9338179401216733</v>
      </c>
      <c r="AB180" s="170">
        <v>5.147810402260748</v>
      </c>
      <c r="AC180" s="170">
        <v>3.4318736015071654</v>
      </c>
      <c r="AD180" s="170">
        <v>1.7159368007535827</v>
      </c>
      <c r="AE180" s="118"/>
    </row>
    <row r="181" spans="1:31" x14ac:dyDescent="0.45">
      <c r="A181" s="3" t="s">
        <v>219</v>
      </c>
      <c r="B181" s="3" t="s">
        <v>70</v>
      </c>
      <c r="C181" s="3" t="s">
        <v>801</v>
      </c>
      <c r="D181" s="168">
        <v>247.54036935771518</v>
      </c>
      <c r="E181" s="168">
        <v>0</v>
      </c>
      <c r="F181" s="168">
        <v>0</v>
      </c>
      <c r="G181" s="168">
        <v>2.0099836439718826</v>
      </c>
      <c r="H181" s="168">
        <v>4.0199672879437651</v>
      </c>
      <c r="I181" s="168">
        <v>10.940059250342028</v>
      </c>
      <c r="J181" s="168">
        <v>17.504094800547243</v>
      </c>
      <c r="K181" s="168">
        <v>28.298219127351352</v>
      </c>
      <c r="L181" s="168">
        <v>27.1662903622573</v>
      </c>
      <c r="M181" s="168">
        <v>38.997719787409395</v>
      </c>
      <c r="N181" s="168">
        <v>29.761417732496643</v>
      </c>
      <c r="O181" s="168">
        <v>27.080956916911965</v>
      </c>
      <c r="P181" s="168">
        <v>11.35653031999534</v>
      </c>
      <c r="Q181" s="168">
        <v>13.103688830763854</v>
      </c>
      <c r="R181" s="170">
        <v>0</v>
      </c>
      <c r="S181" s="170">
        <v>0.97541651086920655</v>
      </c>
      <c r="T181" s="170">
        <v>0</v>
      </c>
      <c r="U181" s="170">
        <v>2.3181504726815292</v>
      </c>
      <c r="V181" s="170">
        <v>3.5074787285165456</v>
      </c>
      <c r="W181" s="170">
        <v>4.384348410645682</v>
      </c>
      <c r="X181" s="170">
        <v>5.5902314625478482</v>
      </c>
      <c r="Y181" s="170">
        <v>7.4536419500637976</v>
      </c>
      <c r="Z181" s="170">
        <v>2.9716362600521458</v>
      </c>
      <c r="AA181" s="170">
        <v>4.9527271000869098</v>
      </c>
      <c r="AB181" s="170">
        <v>0.85796840037679134</v>
      </c>
      <c r="AC181" s="170">
        <v>2.573905201130374</v>
      </c>
      <c r="AD181" s="170">
        <v>1.7159368007535827</v>
      </c>
      <c r="AE181" s="118"/>
    </row>
    <row r="182" spans="1:31" x14ac:dyDescent="0.45">
      <c r="A182" s="3" t="s">
        <v>219</v>
      </c>
      <c r="B182" s="3" t="s">
        <v>70</v>
      </c>
      <c r="C182" s="3" t="s">
        <v>802</v>
      </c>
      <c r="D182" s="168">
        <v>243.1000824664666</v>
      </c>
      <c r="E182" s="168">
        <v>0</v>
      </c>
      <c r="F182" s="168">
        <v>1.0669862241344799</v>
      </c>
      <c r="G182" s="168">
        <v>0</v>
      </c>
      <c r="H182" s="168">
        <v>4.0199672879437651</v>
      </c>
      <c r="I182" s="168">
        <v>6.5640355502052161</v>
      </c>
      <c r="J182" s="168">
        <v>22.974124425718255</v>
      </c>
      <c r="K182" s="168">
        <v>28.298219127351352</v>
      </c>
      <c r="L182" s="168">
        <v>40.74943554338595</v>
      </c>
      <c r="M182" s="168">
        <v>40.023975571288588</v>
      </c>
      <c r="N182" s="168">
        <v>18.472604109825504</v>
      </c>
      <c r="O182" s="168">
        <v>26.207377661527708</v>
      </c>
      <c r="P182" s="168">
        <v>7.8622132984583128</v>
      </c>
      <c r="Q182" s="168">
        <v>11.35653031999534</v>
      </c>
      <c r="R182" s="170">
        <v>0</v>
      </c>
      <c r="S182" s="170">
        <v>0</v>
      </c>
      <c r="T182" s="170">
        <v>0</v>
      </c>
      <c r="U182" s="170">
        <v>1.5454336484543527</v>
      </c>
      <c r="V182" s="170">
        <v>4.384348410645682</v>
      </c>
      <c r="W182" s="170">
        <v>2.6306090463874092</v>
      </c>
      <c r="X182" s="170">
        <v>5.5902314625478482</v>
      </c>
      <c r="Y182" s="170">
        <v>3.7268209750318988</v>
      </c>
      <c r="Z182" s="170">
        <v>4.9527271000869098</v>
      </c>
      <c r="AA182" s="170">
        <v>4.9527271000869098</v>
      </c>
      <c r="AB182" s="170">
        <v>1.7159368007535827</v>
      </c>
      <c r="AC182" s="170">
        <v>1.7159368007535827</v>
      </c>
      <c r="AD182" s="170">
        <v>4.2898420018839563</v>
      </c>
      <c r="AE182" s="118"/>
    </row>
    <row r="183" spans="1:31" x14ac:dyDescent="0.45">
      <c r="A183" s="3" t="s">
        <v>219</v>
      </c>
      <c r="B183" s="3" t="s">
        <v>70</v>
      </c>
      <c r="C183" s="3" t="s">
        <v>803</v>
      </c>
      <c r="D183" s="168">
        <v>104.39215788713797</v>
      </c>
      <c r="E183" s="168">
        <v>0</v>
      </c>
      <c r="F183" s="168">
        <v>2.1339724482689597</v>
      </c>
      <c r="G183" s="168">
        <v>4.0199672879437651</v>
      </c>
      <c r="H183" s="168">
        <v>0</v>
      </c>
      <c r="I183" s="168">
        <v>2.1880118500684054</v>
      </c>
      <c r="J183" s="168">
        <v>9.8460533253078246</v>
      </c>
      <c r="K183" s="168">
        <v>12.451216416034596</v>
      </c>
      <c r="L183" s="168">
        <v>14.715073946222704</v>
      </c>
      <c r="M183" s="168">
        <v>12.315069406550336</v>
      </c>
      <c r="N183" s="168">
        <v>13.341325190429529</v>
      </c>
      <c r="O183" s="168">
        <v>10.482951064611083</v>
      </c>
      <c r="P183" s="168">
        <v>8.73579255384257</v>
      </c>
      <c r="Q183" s="168">
        <v>6.9886340430740557</v>
      </c>
      <c r="R183" s="170">
        <v>0</v>
      </c>
      <c r="S183" s="170">
        <v>0</v>
      </c>
      <c r="T183" s="170">
        <v>0.77271682422717636</v>
      </c>
      <c r="U183" s="170">
        <v>0</v>
      </c>
      <c r="V183" s="170">
        <v>0.87686968212913641</v>
      </c>
      <c r="W183" s="170">
        <v>1.7537393642582728</v>
      </c>
      <c r="X183" s="170">
        <v>0.9317052437579747</v>
      </c>
      <c r="Y183" s="170">
        <v>0</v>
      </c>
      <c r="Z183" s="170">
        <v>1.9810908400347638</v>
      </c>
      <c r="AA183" s="170">
        <v>0</v>
      </c>
      <c r="AB183" s="170">
        <v>0.85796840037679134</v>
      </c>
      <c r="AC183" s="170">
        <v>0</v>
      </c>
      <c r="AD183" s="170">
        <v>0</v>
      </c>
      <c r="AE183" s="118"/>
    </row>
    <row r="184" spans="1:31" x14ac:dyDescent="0.45">
      <c r="A184" s="2" t="s">
        <v>217</v>
      </c>
      <c r="B184" s="2" t="s">
        <v>71</v>
      </c>
      <c r="C184" s="2" t="s">
        <v>804</v>
      </c>
      <c r="D184" s="167">
        <v>2811.6866689291619</v>
      </c>
      <c r="E184" s="167">
        <v>0</v>
      </c>
      <c r="F184" s="167">
        <v>8.5358897930758388</v>
      </c>
      <c r="G184" s="167">
        <v>11.054910041845353</v>
      </c>
      <c r="H184" s="167">
        <v>51.254582921283003</v>
      </c>
      <c r="I184" s="167">
        <v>136.75074062927533</v>
      </c>
      <c r="J184" s="167">
        <v>194.73305465608809</v>
      </c>
      <c r="K184" s="167">
        <v>325.9954843470876</v>
      </c>
      <c r="L184" s="167">
        <v>367.87684865556758</v>
      </c>
      <c r="M184" s="167">
        <v>369.45208219651005</v>
      </c>
      <c r="N184" s="167">
        <v>368.42582641263084</v>
      </c>
      <c r="O184" s="167">
        <v>267.31525214758261</v>
      </c>
      <c r="P184" s="167">
        <v>108.32382766764786</v>
      </c>
      <c r="Q184" s="167">
        <v>155.49710745839775</v>
      </c>
      <c r="R184" s="169">
        <v>0</v>
      </c>
      <c r="S184" s="169">
        <v>1.9508330217384131</v>
      </c>
      <c r="T184" s="169">
        <v>11.590752363407645</v>
      </c>
      <c r="U184" s="169">
        <v>23.181504726815291</v>
      </c>
      <c r="V184" s="169">
        <v>56.99652933839387</v>
      </c>
      <c r="W184" s="169">
        <v>65.765226159685227</v>
      </c>
      <c r="X184" s="169">
        <v>68.946188038090128</v>
      </c>
      <c r="Y184" s="169">
        <v>78.263240475669875</v>
      </c>
      <c r="Z184" s="169">
        <v>52.498907260921243</v>
      </c>
      <c r="AA184" s="169">
        <v>49.527271000869092</v>
      </c>
      <c r="AB184" s="169">
        <v>18.87530480828941</v>
      </c>
      <c r="AC184" s="169">
        <v>6.0057788026375398</v>
      </c>
      <c r="AD184" s="169">
        <v>12.869526005651871</v>
      </c>
      <c r="AE184" s="118"/>
    </row>
    <row r="185" spans="1:31" x14ac:dyDescent="0.45">
      <c r="A185" s="3" t="s">
        <v>219</v>
      </c>
      <c r="B185" s="3" t="s">
        <v>71</v>
      </c>
      <c r="C185" s="3" t="s">
        <v>805</v>
      </c>
      <c r="D185" s="168">
        <v>41.038370829288894</v>
      </c>
      <c r="E185" s="168">
        <v>0</v>
      </c>
      <c r="F185" s="168">
        <v>0</v>
      </c>
      <c r="G185" s="168">
        <v>0</v>
      </c>
      <c r="H185" s="168">
        <v>0</v>
      </c>
      <c r="I185" s="168">
        <v>0</v>
      </c>
      <c r="J185" s="168">
        <v>4.3760237001368107</v>
      </c>
      <c r="K185" s="168">
        <v>2.2638575301881083</v>
      </c>
      <c r="L185" s="168">
        <v>7.9235013556583791</v>
      </c>
      <c r="M185" s="168">
        <v>1.0262557838791946</v>
      </c>
      <c r="N185" s="168">
        <v>9.2363020549127519</v>
      </c>
      <c r="O185" s="168">
        <v>4.367896276921285</v>
      </c>
      <c r="P185" s="168">
        <v>0.87357925538425696</v>
      </c>
      <c r="Q185" s="168">
        <v>2.6207377661527707</v>
      </c>
      <c r="R185" s="170">
        <v>0</v>
      </c>
      <c r="S185" s="170">
        <v>0</v>
      </c>
      <c r="T185" s="170">
        <v>1.5454336484543527</v>
      </c>
      <c r="U185" s="170">
        <v>1.5454336484543527</v>
      </c>
      <c r="V185" s="170">
        <v>0.87686968212913641</v>
      </c>
      <c r="W185" s="170">
        <v>0.87686968212913641</v>
      </c>
      <c r="X185" s="170">
        <v>0.9317052437579747</v>
      </c>
      <c r="Y185" s="170">
        <v>0</v>
      </c>
      <c r="Z185" s="170">
        <v>0</v>
      </c>
      <c r="AA185" s="170">
        <v>0</v>
      </c>
      <c r="AB185" s="170">
        <v>0.85796840037679134</v>
      </c>
      <c r="AC185" s="170">
        <v>0.85796840037679134</v>
      </c>
      <c r="AD185" s="170">
        <v>0.85796840037679134</v>
      </c>
      <c r="AE185" s="118"/>
    </row>
    <row r="186" spans="1:31" x14ac:dyDescent="0.45">
      <c r="A186" s="3" t="s">
        <v>219</v>
      </c>
      <c r="B186" s="3" t="s">
        <v>71</v>
      </c>
      <c r="C186" s="3" t="s">
        <v>806</v>
      </c>
      <c r="D186" s="168">
        <v>74.991634293514977</v>
      </c>
      <c r="E186" s="168">
        <v>0</v>
      </c>
      <c r="F186" s="168">
        <v>0</v>
      </c>
      <c r="G186" s="168">
        <v>0</v>
      </c>
      <c r="H186" s="168">
        <v>3.0149754659578241</v>
      </c>
      <c r="I186" s="168">
        <v>4.3760237001368107</v>
      </c>
      <c r="J186" s="168">
        <v>2.1880118500684054</v>
      </c>
      <c r="K186" s="168">
        <v>7.9235013556583791</v>
      </c>
      <c r="L186" s="168">
        <v>5.6596438254702708</v>
      </c>
      <c r="M186" s="168">
        <v>14.367580974308725</v>
      </c>
      <c r="N186" s="168">
        <v>8.2100462710335567</v>
      </c>
      <c r="O186" s="168">
        <v>7.8622132984583128</v>
      </c>
      <c r="P186" s="168">
        <v>3.4943170215370278</v>
      </c>
      <c r="Q186" s="168">
        <v>3.4943170215370278</v>
      </c>
      <c r="R186" s="170">
        <v>0</v>
      </c>
      <c r="S186" s="170">
        <v>0</v>
      </c>
      <c r="T186" s="170">
        <v>0</v>
      </c>
      <c r="U186" s="170">
        <v>0</v>
      </c>
      <c r="V186" s="170">
        <v>1.7537393642582728</v>
      </c>
      <c r="W186" s="170">
        <v>3.5074787285165456</v>
      </c>
      <c r="X186" s="170">
        <v>0.9317052437579747</v>
      </c>
      <c r="Y186" s="170">
        <v>2.7951157312739241</v>
      </c>
      <c r="Z186" s="170">
        <v>0</v>
      </c>
      <c r="AA186" s="170">
        <v>1.9810908400347638</v>
      </c>
      <c r="AB186" s="170">
        <v>1.7159368007535827</v>
      </c>
      <c r="AC186" s="170">
        <v>0</v>
      </c>
      <c r="AD186" s="170">
        <v>1.7159368007535827</v>
      </c>
      <c r="AE186" s="118"/>
    </row>
    <row r="187" spans="1:31" x14ac:dyDescent="0.45">
      <c r="A187" s="3" t="s">
        <v>219</v>
      </c>
      <c r="B187" s="3" t="s">
        <v>71</v>
      </c>
      <c r="C187" s="3" t="s">
        <v>807</v>
      </c>
      <c r="D187" s="168">
        <v>486.90443708648149</v>
      </c>
      <c r="E187" s="168">
        <v>0</v>
      </c>
      <c r="F187" s="168">
        <v>0</v>
      </c>
      <c r="G187" s="168">
        <v>2.0099836439718826</v>
      </c>
      <c r="H187" s="168">
        <v>6.0299509319156481</v>
      </c>
      <c r="I187" s="168">
        <v>22.974124425718255</v>
      </c>
      <c r="J187" s="168">
        <v>27.350148125855068</v>
      </c>
      <c r="K187" s="168">
        <v>66.783797140549197</v>
      </c>
      <c r="L187" s="168">
        <v>65.651868375455138</v>
      </c>
      <c r="M187" s="168">
        <v>57.470323897234898</v>
      </c>
      <c r="N187" s="168">
        <v>60.549091248872479</v>
      </c>
      <c r="O187" s="168">
        <v>57.65623085536096</v>
      </c>
      <c r="P187" s="168">
        <v>19.218743618453654</v>
      </c>
      <c r="Q187" s="168">
        <v>30.575273938448994</v>
      </c>
      <c r="R187" s="170">
        <v>0</v>
      </c>
      <c r="S187" s="170">
        <v>0</v>
      </c>
      <c r="T187" s="170">
        <v>1.5454336484543527</v>
      </c>
      <c r="U187" s="170">
        <v>4.6363009453630584</v>
      </c>
      <c r="V187" s="170">
        <v>13.153045231937046</v>
      </c>
      <c r="W187" s="170">
        <v>6.1380877749039549</v>
      </c>
      <c r="X187" s="170">
        <v>13.97557865636962</v>
      </c>
      <c r="Y187" s="170">
        <v>11.180462925095696</v>
      </c>
      <c r="Z187" s="170">
        <v>7.9243633601390551</v>
      </c>
      <c r="AA187" s="170">
        <v>6.9338179401216733</v>
      </c>
      <c r="AB187" s="170">
        <v>1.7159368007535827</v>
      </c>
      <c r="AC187" s="170">
        <v>2.573905201130374</v>
      </c>
      <c r="AD187" s="170">
        <v>0.85796840037679134</v>
      </c>
      <c r="AE187" s="118"/>
    </row>
    <row r="188" spans="1:31" x14ac:dyDescent="0.45">
      <c r="A188" s="3" t="s">
        <v>219</v>
      </c>
      <c r="B188" s="3" t="s">
        <v>71</v>
      </c>
      <c r="C188" s="3" t="s">
        <v>808</v>
      </c>
      <c r="D188" s="168">
        <v>268.64675889123725</v>
      </c>
      <c r="E188" s="168">
        <v>0</v>
      </c>
      <c r="F188" s="168">
        <v>0</v>
      </c>
      <c r="G188" s="168">
        <v>0</v>
      </c>
      <c r="H188" s="168">
        <v>2.0099836439718826</v>
      </c>
      <c r="I188" s="168">
        <v>17.504094800547243</v>
      </c>
      <c r="J188" s="168">
        <v>12.034065175376229</v>
      </c>
      <c r="K188" s="168">
        <v>41.881364308480002</v>
      </c>
      <c r="L188" s="168">
        <v>40.74943554338595</v>
      </c>
      <c r="M188" s="168">
        <v>33.86644086801342</v>
      </c>
      <c r="N188" s="168">
        <v>32.840185084134227</v>
      </c>
      <c r="O188" s="168">
        <v>24.460219150759194</v>
      </c>
      <c r="P188" s="168">
        <v>8.73579255384257</v>
      </c>
      <c r="Q188" s="168">
        <v>14.850847341532369</v>
      </c>
      <c r="R188" s="170">
        <v>0</v>
      </c>
      <c r="S188" s="170">
        <v>0</v>
      </c>
      <c r="T188" s="170">
        <v>0.77271682422717636</v>
      </c>
      <c r="U188" s="170">
        <v>3.8635841211358817</v>
      </c>
      <c r="V188" s="170">
        <v>7.0149574570330913</v>
      </c>
      <c r="W188" s="170">
        <v>5.2612180927748184</v>
      </c>
      <c r="X188" s="170">
        <v>4.6585262187898735</v>
      </c>
      <c r="Y188" s="170">
        <v>6.5219367063058229</v>
      </c>
      <c r="Z188" s="170">
        <v>3.9621816800695275</v>
      </c>
      <c r="AA188" s="170">
        <v>5.9432725201042915</v>
      </c>
      <c r="AB188" s="170">
        <v>0.85796840037679134</v>
      </c>
      <c r="AC188" s="170">
        <v>0</v>
      </c>
      <c r="AD188" s="170">
        <v>0.85796840037679134</v>
      </c>
      <c r="AE188" s="118"/>
    </row>
    <row r="189" spans="1:31" x14ac:dyDescent="0.45">
      <c r="A189" s="3" t="s">
        <v>219</v>
      </c>
      <c r="B189" s="3" t="s">
        <v>71</v>
      </c>
      <c r="C189" s="3" t="s">
        <v>809</v>
      </c>
      <c r="D189" s="168">
        <v>609.41043126383909</v>
      </c>
      <c r="E189" s="168">
        <v>0</v>
      </c>
      <c r="F189" s="168">
        <v>2.1339724482689597</v>
      </c>
      <c r="G189" s="168">
        <v>3.0149754659578241</v>
      </c>
      <c r="H189" s="168">
        <v>13.064893685817237</v>
      </c>
      <c r="I189" s="168">
        <v>35.008189601094486</v>
      </c>
      <c r="J189" s="168">
        <v>43.760237001368111</v>
      </c>
      <c r="K189" s="168">
        <v>53.200651959420547</v>
      </c>
      <c r="L189" s="168">
        <v>79.235013556583795</v>
      </c>
      <c r="M189" s="168">
        <v>81.07420692645637</v>
      </c>
      <c r="N189" s="168">
        <v>92.363020549127512</v>
      </c>
      <c r="O189" s="168">
        <v>48.046859046134131</v>
      </c>
      <c r="P189" s="168">
        <v>23.586639895374937</v>
      </c>
      <c r="Q189" s="168">
        <v>32.322432449217509</v>
      </c>
      <c r="R189" s="170">
        <v>0</v>
      </c>
      <c r="S189" s="170">
        <v>0</v>
      </c>
      <c r="T189" s="170">
        <v>4.6363009453630584</v>
      </c>
      <c r="U189" s="170">
        <v>2.3181504726815292</v>
      </c>
      <c r="V189" s="170">
        <v>13.153045231937046</v>
      </c>
      <c r="W189" s="170">
        <v>15.783654278324455</v>
      </c>
      <c r="X189" s="170">
        <v>16.770694387643545</v>
      </c>
      <c r="Y189" s="170">
        <v>19.565810118917469</v>
      </c>
      <c r="Z189" s="170">
        <v>11.886545040208583</v>
      </c>
      <c r="AA189" s="170">
        <v>9.9054542001738195</v>
      </c>
      <c r="AB189" s="170">
        <v>1.7159368007535827</v>
      </c>
      <c r="AC189" s="170">
        <v>1.7159368007535827</v>
      </c>
      <c r="AD189" s="170">
        <v>5.147810402260748</v>
      </c>
      <c r="AE189" s="118"/>
    </row>
    <row r="190" spans="1:31" x14ac:dyDescent="0.45">
      <c r="A190" s="3" t="s">
        <v>219</v>
      </c>
      <c r="B190" s="3" t="s">
        <v>71</v>
      </c>
      <c r="C190" s="3" t="s">
        <v>810</v>
      </c>
      <c r="D190" s="168">
        <v>316.96251023282292</v>
      </c>
      <c r="E190" s="168">
        <v>0</v>
      </c>
      <c r="F190" s="168">
        <v>2.1339724482689597</v>
      </c>
      <c r="G190" s="168">
        <v>0</v>
      </c>
      <c r="H190" s="168">
        <v>3.0149754659578241</v>
      </c>
      <c r="I190" s="168">
        <v>10.940059250342028</v>
      </c>
      <c r="J190" s="168">
        <v>27.350148125855068</v>
      </c>
      <c r="K190" s="168">
        <v>37.353649248103785</v>
      </c>
      <c r="L190" s="168">
        <v>47.541008133950271</v>
      </c>
      <c r="M190" s="168">
        <v>43.102742922926176</v>
      </c>
      <c r="N190" s="168">
        <v>34.892696651892614</v>
      </c>
      <c r="O190" s="168">
        <v>34.069590959986023</v>
      </c>
      <c r="P190" s="168">
        <v>12.230109575379597</v>
      </c>
      <c r="Q190" s="168">
        <v>17.47158510768514</v>
      </c>
      <c r="R190" s="170">
        <v>0</v>
      </c>
      <c r="S190" s="170">
        <v>0</v>
      </c>
      <c r="T190" s="170">
        <v>0.77271682422717636</v>
      </c>
      <c r="U190" s="170">
        <v>3.0908672969087054</v>
      </c>
      <c r="V190" s="170">
        <v>3.5074787285165456</v>
      </c>
      <c r="W190" s="170">
        <v>7.8918271391622277</v>
      </c>
      <c r="X190" s="170">
        <v>4.6585262187898735</v>
      </c>
      <c r="Y190" s="170">
        <v>8.3853471938217723</v>
      </c>
      <c r="Z190" s="170">
        <v>8.9149087801564377</v>
      </c>
      <c r="AA190" s="170">
        <v>7.9243633601390551</v>
      </c>
      <c r="AB190" s="170">
        <v>0.85796840037679134</v>
      </c>
      <c r="AC190" s="170">
        <v>0</v>
      </c>
      <c r="AD190" s="170">
        <v>0.85796840037679134</v>
      </c>
      <c r="AE190" s="118"/>
    </row>
    <row r="191" spans="1:31" x14ac:dyDescent="0.45">
      <c r="A191" s="3" t="s">
        <v>219</v>
      </c>
      <c r="B191" s="3" t="s">
        <v>71</v>
      </c>
      <c r="C191" s="3" t="s">
        <v>811</v>
      </c>
      <c r="D191" s="168">
        <v>310.2693261123631</v>
      </c>
      <c r="E191" s="168">
        <v>0</v>
      </c>
      <c r="F191" s="168">
        <v>2.1339724482689597</v>
      </c>
      <c r="G191" s="168">
        <v>2.0099836439718826</v>
      </c>
      <c r="H191" s="168">
        <v>8.0399345758875302</v>
      </c>
      <c r="I191" s="168">
        <v>19.692106650615649</v>
      </c>
      <c r="J191" s="168">
        <v>27.350148125855068</v>
      </c>
      <c r="K191" s="168">
        <v>43.013293073574062</v>
      </c>
      <c r="L191" s="168">
        <v>32.825934187727569</v>
      </c>
      <c r="M191" s="168">
        <v>43.102742922926176</v>
      </c>
      <c r="N191" s="168">
        <v>33.86644086801342</v>
      </c>
      <c r="O191" s="168">
        <v>29.701694683064737</v>
      </c>
      <c r="P191" s="168">
        <v>9.6093718092268272</v>
      </c>
      <c r="Q191" s="168">
        <v>16.598005852300883</v>
      </c>
      <c r="R191" s="170">
        <v>0</v>
      </c>
      <c r="S191" s="170">
        <v>1.9508330217384131</v>
      </c>
      <c r="T191" s="170">
        <v>0.77271682422717636</v>
      </c>
      <c r="U191" s="170">
        <v>2.3181504726815292</v>
      </c>
      <c r="V191" s="170">
        <v>6.1380877749039549</v>
      </c>
      <c r="W191" s="170">
        <v>6.1380877749039549</v>
      </c>
      <c r="X191" s="170">
        <v>7.4536419500637976</v>
      </c>
      <c r="Y191" s="170">
        <v>7.4536419500637976</v>
      </c>
      <c r="Z191" s="170">
        <v>2.9716362600521458</v>
      </c>
      <c r="AA191" s="170">
        <v>1.9810908400347638</v>
      </c>
      <c r="AB191" s="170">
        <v>3.4318736015071654</v>
      </c>
      <c r="AC191" s="170">
        <v>0.85796840037679134</v>
      </c>
      <c r="AD191" s="170">
        <v>0.85796840037679134</v>
      </c>
      <c r="AE191" s="118"/>
    </row>
    <row r="192" spans="1:31" x14ac:dyDescent="0.45">
      <c r="A192" s="3" t="s">
        <v>219</v>
      </c>
      <c r="B192" s="3" t="s">
        <v>71</v>
      </c>
      <c r="C192" s="3" t="s">
        <v>812</v>
      </c>
      <c r="D192" s="168">
        <v>703.46320021961446</v>
      </c>
      <c r="E192" s="168">
        <v>0</v>
      </c>
      <c r="F192" s="168">
        <v>2.1339724482689597</v>
      </c>
      <c r="G192" s="168">
        <v>4.0199672879437651</v>
      </c>
      <c r="H192" s="168">
        <v>16.07986915177506</v>
      </c>
      <c r="I192" s="168">
        <v>26.256142200820864</v>
      </c>
      <c r="J192" s="168">
        <v>50.324272551573323</v>
      </c>
      <c r="K192" s="168">
        <v>73.575369731113526</v>
      </c>
      <c r="L192" s="168">
        <v>88.290443677336228</v>
      </c>
      <c r="M192" s="168">
        <v>95.441787900765092</v>
      </c>
      <c r="N192" s="168">
        <v>96.468043684644286</v>
      </c>
      <c r="O192" s="168">
        <v>61.150547876897988</v>
      </c>
      <c r="P192" s="168">
        <v>30.575273938448994</v>
      </c>
      <c r="Q192" s="168">
        <v>37.563907981523052</v>
      </c>
      <c r="R192" s="170">
        <v>0</v>
      </c>
      <c r="S192" s="170">
        <v>0</v>
      </c>
      <c r="T192" s="170">
        <v>1.5454336484543527</v>
      </c>
      <c r="U192" s="170">
        <v>5.4090177695902346</v>
      </c>
      <c r="V192" s="170">
        <v>11.399305867678773</v>
      </c>
      <c r="W192" s="170">
        <v>20.168002688970137</v>
      </c>
      <c r="X192" s="170">
        <v>19.565810118917469</v>
      </c>
      <c r="Y192" s="170">
        <v>22.360925850191393</v>
      </c>
      <c r="Z192" s="170">
        <v>16.839272140295492</v>
      </c>
      <c r="AA192" s="170">
        <v>14.858181300260728</v>
      </c>
      <c r="AB192" s="170">
        <v>7.7217156033911216</v>
      </c>
      <c r="AC192" s="170">
        <v>0</v>
      </c>
      <c r="AD192" s="170">
        <v>1.7159368007535827</v>
      </c>
      <c r="AE192" s="118"/>
    </row>
    <row r="193" spans="1:31" x14ac:dyDescent="0.45">
      <c r="A193" s="2" t="s">
        <v>217</v>
      </c>
      <c r="B193" s="2" t="s">
        <v>72</v>
      </c>
      <c r="C193" s="2" t="s">
        <v>813</v>
      </c>
      <c r="D193" s="167">
        <v>5993.6259230766327</v>
      </c>
      <c r="E193" s="167">
        <v>0</v>
      </c>
      <c r="F193" s="167">
        <v>10.669862241344799</v>
      </c>
      <c r="G193" s="167">
        <v>40.199672879437649</v>
      </c>
      <c r="H193" s="167">
        <v>161.80368333973655</v>
      </c>
      <c r="I193" s="167">
        <v>341.32984861067126</v>
      </c>
      <c r="J193" s="167">
        <v>555.75500991737499</v>
      </c>
      <c r="K193" s="167">
        <v>675.76147276115034</v>
      </c>
      <c r="L193" s="167">
        <v>734.62176854604115</v>
      </c>
      <c r="M193" s="167">
        <v>766.61307055775831</v>
      </c>
      <c r="N193" s="167">
        <v>671.1712826569933</v>
      </c>
      <c r="O193" s="167">
        <v>442.90468247981829</v>
      </c>
      <c r="P193" s="167">
        <v>181.70448511992544</v>
      </c>
      <c r="Q193" s="167">
        <v>251.59082555066601</v>
      </c>
      <c r="R193" s="169">
        <v>0</v>
      </c>
      <c r="S193" s="169">
        <v>6.8279155760844459</v>
      </c>
      <c r="T193" s="169">
        <v>23.954221551042465</v>
      </c>
      <c r="U193" s="169">
        <v>83.453417016535042</v>
      </c>
      <c r="V193" s="169">
        <v>158.71341246537369</v>
      </c>
      <c r="W193" s="169">
        <v>170.9895880151816</v>
      </c>
      <c r="X193" s="169">
        <v>171.43376485146734</v>
      </c>
      <c r="Y193" s="169">
        <v>178.88740680153114</v>
      </c>
      <c r="Z193" s="169">
        <v>137.68581338241609</v>
      </c>
      <c r="AA193" s="169">
        <v>104.0072691018251</v>
      </c>
      <c r="AB193" s="169">
        <v>59.1998196259986</v>
      </c>
      <c r="AC193" s="169">
        <v>30.028894013187696</v>
      </c>
      <c r="AD193" s="169">
        <v>34.31873601507165</v>
      </c>
      <c r="AE193" s="118"/>
    </row>
    <row r="194" spans="1:31" x14ac:dyDescent="0.45">
      <c r="A194" s="3" t="s">
        <v>219</v>
      </c>
      <c r="B194" s="3" t="s">
        <v>72</v>
      </c>
      <c r="C194" s="3" t="s">
        <v>814</v>
      </c>
      <c r="D194" s="168">
        <v>238.50941172705228</v>
      </c>
      <c r="E194" s="168">
        <v>0</v>
      </c>
      <c r="F194" s="168">
        <v>0</v>
      </c>
      <c r="G194" s="168">
        <v>3.0149754659578241</v>
      </c>
      <c r="H194" s="168">
        <v>10.049918219859412</v>
      </c>
      <c r="I194" s="168">
        <v>9.8460533253078246</v>
      </c>
      <c r="J194" s="168">
        <v>35.008189601094486</v>
      </c>
      <c r="K194" s="168">
        <v>15.847002711316758</v>
      </c>
      <c r="L194" s="168">
        <v>30.562076657539464</v>
      </c>
      <c r="M194" s="168">
        <v>28.735161948617449</v>
      </c>
      <c r="N194" s="168">
        <v>23.603883029221475</v>
      </c>
      <c r="O194" s="168">
        <v>28.82811542768048</v>
      </c>
      <c r="P194" s="168">
        <v>5.2414755323055413</v>
      </c>
      <c r="Q194" s="168">
        <v>3.4943170215370278</v>
      </c>
      <c r="R194" s="170">
        <v>0</v>
      </c>
      <c r="S194" s="170">
        <v>0</v>
      </c>
      <c r="T194" s="170">
        <v>0.77271682422717636</v>
      </c>
      <c r="U194" s="170">
        <v>4.6363009453630584</v>
      </c>
      <c r="V194" s="170">
        <v>7.8918271391622277</v>
      </c>
      <c r="W194" s="170">
        <v>7.8918271391622277</v>
      </c>
      <c r="X194" s="170">
        <v>6.5219367063058229</v>
      </c>
      <c r="Y194" s="170">
        <v>7.4536419500637976</v>
      </c>
      <c r="Z194" s="170">
        <v>0.99054542001738188</v>
      </c>
      <c r="AA194" s="170">
        <v>2.9716362600521458</v>
      </c>
      <c r="AB194" s="170">
        <v>2.573905201130374</v>
      </c>
      <c r="AC194" s="170">
        <v>1.7159368007535827</v>
      </c>
      <c r="AD194" s="170">
        <v>0.85796840037679134</v>
      </c>
      <c r="AE194" s="118"/>
    </row>
    <row r="195" spans="1:31" x14ac:dyDescent="0.45">
      <c r="A195" s="3" t="s">
        <v>219</v>
      </c>
      <c r="B195" s="3" t="s">
        <v>72</v>
      </c>
      <c r="C195" s="3" t="s">
        <v>815</v>
      </c>
      <c r="D195" s="168">
        <v>353.5063284518879</v>
      </c>
      <c r="E195" s="168">
        <v>0</v>
      </c>
      <c r="F195" s="168">
        <v>0</v>
      </c>
      <c r="G195" s="168">
        <v>3.0149754659578241</v>
      </c>
      <c r="H195" s="168">
        <v>8.0399345758875302</v>
      </c>
      <c r="I195" s="168">
        <v>17.504094800547243</v>
      </c>
      <c r="J195" s="168">
        <v>27.350148125855068</v>
      </c>
      <c r="K195" s="168">
        <v>44.145221838668114</v>
      </c>
      <c r="L195" s="168">
        <v>58.860295784890816</v>
      </c>
      <c r="M195" s="168">
        <v>47.207766058442949</v>
      </c>
      <c r="N195" s="168">
        <v>35.918952435771807</v>
      </c>
      <c r="O195" s="168">
        <v>22.71306063999068</v>
      </c>
      <c r="P195" s="168">
        <v>11.35653031999534</v>
      </c>
      <c r="Q195" s="168">
        <v>14.850847341532369</v>
      </c>
      <c r="R195" s="170">
        <v>0</v>
      </c>
      <c r="S195" s="170">
        <v>0</v>
      </c>
      <c r="T195" s="170">
        <v>1.5454336484543527</v>
      </c>
      <c r="U195" s="170">
        <v>4.6363009453630584</v>
      </c>
      <c r="V195" s="170">
        <v>11.399305867678773</v>
      </c>
      <c r="W195" s="170">
        <v>7.8918271391622277</v>
      </c>
      <c r="X195" s="170">
        <v>8.3853471938217723</v>
      </c>
      <c r="Y195" s="170">
        <v>12.112168168853671</v>
      </c>
      <c r="Z195" s="170">
        <v>8.9149087801564377</v>
      </c>
      <c r="AA195" s="170">
        <v>5.9432725201042915</v>
      </c>
      <c r="AB195" s="170">
        <v>0</v>
      </c>
      <c r="AC195" s="170">
        <v>1.7159368007535827</v>
      </c>
      <c r="AD195" s="170">
        <v>0</v>
      </c>
      <c r="AE195" s="118"/>
    </row>
    <row r="196" spans="1:31" x14ac:dyDescent="0.45">
      <c r="A196" s="3" t="s">
        <v>219</v>
      </c>
      <c r="B196" s="3" t="s">
        <v>72</v>
      </c>
      <c r="C196" s="3" t="s">
        <v>816</v>
      </c>
      <c r="D196" s="168">
        <v>388.35177378014583</v>
      </c>
      <c r="E196" s="168">
        <v>0</v>
      </c>
      <c r="F196" s="168">
        <v>0</v>
      </c>
      <c r="G196" s="168">
        <v>1.0049918219859413</v>
      </c>
      <c r="H196" s="168">
        <v>16.07986915177506</v>
      </c>
      <c r="I196" s="168">
        <v>24.068130350752458</v>
      </c>
      <c r="J196" s="168">
        <v>45.94824885143651</v>
      </c>
      <c r="K196" s="168">
        <v>52.068723194326495</v>
      </c>
      <c r="L196" s="168">
        <v>47.541008133950271</v>
      </c>
      <c r="M196" s="168">
        <v>46.181510274563756</v>
      </c>
      <c r="N196" s="168">
        <v>37.971464003530201</v>
      </c>
      <c r="O196" s="168">
        <v>22.71306063999068</v>
      </c>
      <c r="P196" s="168">
        <v>12.230109575379597</v>
      </c>
      <c r="Q196" s="168">
        <v>17.47158510768514</v>
      </c>
      <c r="R196" s="170">
        <v>0</v>
      </c>
      <c r="S196" s="170">
        <v>0</v>
      </c>
      <c r="T196" s="170">
        <v>3.0908672969087054</v>
      </c>
      <c r="U196" s="170">
        <v>0.77271682422717636</v>
      </c>
      <c r="V196" s="170">
        <v>7.8918271391622277</v>
      </c>
      <c r="W196" s="170">
        <v>13.153045231937046</v>
      </c>
      <c r="X196" s="170">
        <v>10.248757681337722</v>
      </c>
      <c r="Y196" s="170">
        <v>9.317052437579747</v>
      </c>
      <c r="Z196" s="170">
        <v>5.9432725201042915</v>
      </c>
      <c r="AA196" s="170">
        <v>6.9338179401216733</v>
      </c>
      <c r="AB196" s="170">
        <v>5.147810402260748</v>
      </c>
      <c r="AC196" s="170">
        <v>1.7159368007535827</v>
      </c>
      <c r="AD196" s="170">
        <v>0.85796840037679134</v>
      </c>
      <c r="AE196" s="118"/>
    </row>
    <row r="197" spans="1:31" x14ac:dyDescent="0.45">
      <c r="A197" s="3" t="s">
        <v>219</v>
      </c>
      <c r="B197" s="3" t="s">
        <v>72</v>
      </c>
      <c r="C197" s="3" t="s">
        <v>817</v>
      </c>
      <c r="D197" s="168">
        <v>532.17063477693</v>
      </c>
      <c r="E197" s="168">
        <v>0</v>
      </c>
      <c r="F197" s="168">
        <v>0</v>
      </c>
      <c r="G197" s="168">
        <v>3.0149754659578241</v>
      </c>
      <c r="H197" s="168">
        <v>15.074877329789119</v>
      </c>
      <c r="I197" s="168">
        <v>35.008189601094486</v>
      </c>
      <c r="J197" s="168">
        <v>61.264331801915347</v>
      </c>
      <c r="K197" s="168">
        <v>62.25608208017298</v>
      </c>
      <c r="L197" s="168">
        <v>81.498871086771899</v>
      </c>
      <c r="M197" s="168">
        <v>54.391556545597311</v>
      </c>
      <c r="N197" s="168">
        <v>47.207766058442949</v>
      </c>
      <c r="O197" s="168">
        <v>45.426121279981359</v>
      </c>
      <c r="P197" s="168">
        <v>13.977268086148111</v>
      </c>
      <c r="Q197" s="168">
        <v>27.080956916911965</v>
      </c>
      <c r="R197" s="170">
        <v>0</v>
      </c>
      <c r="S197" s="170">
        <v>0</v>
      </c>
      <c r="T197" s="170">
        <v>0.77271682422717636</v>
      </c>
      <c r="U197" s="170">
        <v>6.1817345938174109</v>
      </c>
      <c r="V197" s="170">
        <v>13.153045231937046</v>
      </c>
      <c r="W197" s="170">
        <v>16.660523960453592</v>
      </c>
      <c r="X197" s="170">
        <v>13.97557865636962</v>
      </c>
      <c r="Y197" s="170">
        <v>13.043873412611646</v>
      </c>
      <c r="Z197" s="170">
        <v>4.9527271000869098</v>
      </c>
      <c r="AA197" s="170">
        <v>6.9338179401216733</v>
      </c>
      <c r="AB197" s="170">
        <v>7.7217156033911216</v>
      </c>
      <c r="AC197" s="170">
        <v>1.7159368007535827</v>
      </c>
      <c r="AD197" s="170">
        <v>0.85796840037679134</v>
      </c>
      <c r="AE197" s="118"/>
    </row>
    <row r="198" spans="1:31" x14ac:dyDescent="0.45">
      <c r="A198" s="3" t="s">
        <v>219</v>
      </c>
      <c r="B198" s="3" t="s">
        <v>72</v>
      </c>
      <c r="C198" s="3" t="s">
        <v>818</v>
      </c>
      <c r="D198" s="168">
        <v>419.04874040935215</v>
      </c>
      <c r="E198" s="168">
        <v>0</v>
      </c>
      <c r="F198" s="168">
        <v>1.0669862241344799</v>
      </c>
      <c r="G198" s="168">
        <v>1.0049918219859413</v>
      </c>
      <c r="H198" s="168">
        <v>11.054910041845353</v>
      </c>
      <c r="I198" s="168">
        <v>25.162136275786661</v>
      </c>
      <c r="J198" s="168">
        <v>36.102195526128689</v>
      </c>
      <c r="K198" s="168">
        <v>62.25608208017298</v>
      </c>
      <c r="L198" s="168">
        <v>45.277150603762166</v>
      </c>
      <c r="M198" s="168">
        <v>53.365300761718117</v>
      </c>
      <c r="N198" s="168">
        <v>61.575347032751672</v>
      </c>
      <c r="O198" s="168">
        <v>25.333798406143451</v>
      </c>
      <c r="P198" s="168">
        <v>5.2414755323055413</v>
      </c>
      <c r="Q198" s="168">
        <v>20.092322873837912</v>
      </c>
      <c r="R198" s="170">
        <v>0</v>
      </c>
      <c r="S198" s="170">
        <v>0</v>
      </c>
      <c r="T198" s="170">
        <v>0.77271682422717636</v>
      </c>
      <c r="U198" s="170">
        <v>5.4090177695902346</v>
      </c>
      <c r="V198" s="170">
        <v>8.7686968212913641</v>
      </c>
      <c r="W198" s="170">
        <v>6.1380877749039549</v>
      </c>
      <c r="X198" s="170">
        <v>13.043873412611646</v>
      </c>
      <c r="Y198" s="170">
        <v>10.248757681337722</v>
      </c>
      <c r="Z198" s="170">
        <v>11.886545040208583</v>
      </c>
      <c r="AA198" s="170">
        <v>4.9527271000869098</v>
      </c>
      <c r="AB198" s="170">
        <v>2.573905201130374</v>
      </c>
      <c r="AC198" s="170">
        <v>3.4318736015071654</v>
      </c>
      <c r="AD198" s="170">
        <v>4.2898420018839563</v>
      </c>
      <c r="AE198" s="118"/>
    </row>
    <row r="199" spans="1:31" x14ac:dyDescent="0.45">
      <c r="A199" s="3" t="s">
        <v>219</v>
      </c>
      <c r="B199" s="3" t="s">
        <v>72</v>
      </c>
      <c r="C199" s="3" t="s">
        <v>819</v>
      </c>
      <c r="D199" s="168">
        <v>265.69623755322834</v>
      </c>
      <c r="E199" s="168">
        <v>0</v>
      </c>
      <c r="F199" s="168">
        <v>2.1339724482689597</v>
      </c>
      <c r="G199" s="168">
        <v>2.0099836439718826</v>
      </c>
      <c r="H199" s="168">
        <v>8.0399345758875302</v>
      </c>
      <c r="I199" s="168">
        <v>24.068130350752458</v>
      </c>
      <c r="J199" s="168">
        <v>21.880118500684056</v>
      </c>
      <c r="K199" s="168">
        <v>28.298219127351352</v>
      </c>
      <c r="L199" s="168">
        <v>37.353649248103785</v>
      </c>
      <c r="M199" s="168">
        <v>34.892696651892614</v>
      </c>
      <c r="N199" s="168">
        <v>28.735161948617449</v>
      </c>
      <c r="O199" s="168">
        <v>15.724426596916626</v>
      </c>
      <c r="P199" s="168">
        <v>6.1150547876897985</v>
      </c>
      <c r="Q199" s="168">
        <v>7.8622132984583128</v>
      </c>
      <c r="R199" s="170">
        <v>0</v>
      </c>
      <c r="S199" s="170">
        <v>0</v>
      </c>
      <c r="T199" s="170">
        <v>0</v>
      </c>
      <c r="U199" s="170">
        <v>3.0908672969087054</v>
      </c>
      <c r="V199" s="170">
        <v>7.0149574570330913</v>
      </c>
      <c r="W199" s="170">
        <v>11.399305867678773</v>
      </c>
      <c r="X199" s="170">
        <v>6.5219367063058229</v>
      </c>
      <c r="Y199" s="170">
        <v>11.180462925095696</v>
      </c>
      <c r="Z199" s="170">
        <v>3.9621816800695275</v>
      </c>
      <c r="AA199" s="170">
        <v>1.9810908400347638</v>
      </c>
      <c r="AB199" s="170">
        <v>0</v>
      </c>
      <c r="AC199" s="170">
        <v>1.7159368007535827</v>
      </c>
      <c r="AD199" s="170">
        <v>1.7159368007535827</v>
      </c>
      <c r="AE199" s="118"/>
    </row>
    <row r="200" spans="1:31" x14ac:dyDescent="0.45">
      <c r="A200" s="3" t="s">
        <v>219</v>
      </c>
      <c r="B200" s="3" t="s">
        <v>72</v>
      </c>
      <c r="C200" s="3" t="s">
        <v>820</v>
      </c>
      <c r="D200" s="168">
        <v>427.58910688734829</v>
      </c>
      <c r="E200" s="168">
        <v>0</v>
      </c>
      <c r="F200" s="168">
        <v>0</v>
      </c>
      <c r="G200" s="168">
        <v>1.0049918219859413</v>
      </c>
      <c r="H200" s="168">
        <v>8.0399345758875302</v>
      </c>
      <c r="I200" s="168">
        <v>30.632165900957673</v>
      </c>
      <c r="J200" s="168">
        <v>51.418278476607526</v>
      </c>
      <c r="K200" s="168">
        <v>36.221720483009733</v>
      </c>
      <c r="L200" s="168">
        <v>58.860295784890816</v>
      </c>
      <c r="M200" s="168">
        <v>59.522835464993285</v>
      </c>
      <c r="N200" s="168">
        <v>54.391556545597311</v>
      </c>
      <c r="O200" s="168">
        <v>28.82811542768048</v>
      </c>
      <c r="P200" s="168">
        <v>9.6093718092268272</v>
      </c>
      <c r="Q200" s="168">
        <v>20.965902129222165</v>
      </c>
      <c r="R200" s="170">
        <v>0</v>
      </c>
      <c r="S200" s="170">
        <v>0.97541651086920655</v>
      </c>
      <c r="T200" s="170">
        <v>0.77271682422717636</v>
      </c>
      <c r="U200" s="170">
        <v>3.8635841211358817</v>
      </c>
      <c r="V200" s="170">
        <v>11.399305867678773</v>
      </c>
      <c r="W200" s="170">
        <v>7.0149574570330913</v>
      </c>
      <c r="X200" s="170">
        <v>10.248757681337722</v>
      </c>
      <c r="Y200" s="170">
        <v>10.248757681337722</v>
      </c>
      <c r="Z200" s="170">
        <v>10.895999620191201</v>
      </c>
      <c r="AA200" s="170">
        <v>4.9527271000869098</v>
      </c>
      <c r="AB200" s="170">
        <v>6.0057788026375398</v>
      </c>
      <c r="AC200" s="170">
        <v>0.85796840037679134</v>
      </c>
      <c r="AD200" s="170">
        <v>0.85796840037679134</v>
      </c>
      <c r="AE200" s="118"/>
    </row>
    <row r="201" spans="1:31" x14ac:dyDescent="0.45">
      <c r="A201" s="3" t="s">
        <v>219</v>
      </c>
      <c r="B201" s="3" t="s">
        <v>72</v>
      </c>
      <c r="C201" s="3" t="s">
        <v>821</v>
      </c>
      <c r="D201" s="168">
        <v>283.57071758488104</v>
      </c>
      <c r="E201" s="168">
        <v>0</v>
      </c>
      <c r="F201" s="168">
        <v>0</v>
      </c>
      <c r="G201" s="168">
        <v>1.0049918219859413</v>
      </c>
      <c r="H201" s="168">
        <v>5.0249591099297062</v>
      </c>
      <c r="I201" s="168">
        <v>15.316082950478837</v>
      </c>
      <c r="J201" s="168">
        <v>26.256142200820864</v>
      </c>
      <c r="K201" s="168">
        <v>38.485578013197838</v>
      </c>
      <c r="L201" s="168">
        <v>18.110860241504867</v>
      </c>
      <c r="M201" s="168">
        <v>40.023975571288588</v>
      </c>
      <c r="N201" s="168">
        <v>34.892696651892614</v>
      </c>
      <c r="O201" s="168">
        <v>27.954536172296223</v>
      </c>
      <c r="P201" s="168">
        <v>13.103688830763854</v>
      </c>
      <c r="Q201" s="168">
        <v>9.6093718092268272</v>
      </c>
      <c r="R201" s="170">
        <v>0</v>
      </c>
      <c r="S201" s="170">
        <v>0</v>
      </c>
      <c r="T201" s="170">
        <v>1.5454336484543527</v>
      </c>
      <c r="U201" s="170">
        <v>3.8635841211358817</v>
      </c>
      <c r="V201" s="170">
        <v>8.7686968212913641</v>
      </c>
      <c r="W201" s="170">
        <v>10.522436185549637</v>
      </c>
      <c r="X201" s="170">
        <v>8.3853471938217723</v>
      </c>
      <c r="Y201" s="170">
        <v>4.6585262187898735</v>
      </c>
      <c r="Z201" s="170">
        <v>5.9432725201042915</v>
      </c>
      <c r="AA201" s="170">
        <v>4.9527271000869098</v>
      </c>
      <c r="AB201" s="170">
        <v>2.573905201130374</v>
      </c>
      <c r="AC201" s="170">
        <v>0</v>
      </c>
      <c r="AD201" s="170">
        <v>2.573905201130374</v>
      </c>
      <c r="AE201" s="118"/>
    </row>
    <row r="202" spans="1:31" x14ac:dyDescent="0.45">
      <c r="A202" s="3" t="s">
        <v>219</v>
      </c>
      <c r="B202" s="3" t="s">
        <v>72</v>
      </c>
      <c r="C202" s="3" t="s">
        <v>822</v>
      </c>
      <c r="D202" s="168">
        <v>38.249739872809151</v>
      </c>
      <c r="E202" s="168">
        <v>0</v>
      </c>
      <c r="F202" s="168">
        <v>0</v>
      </c>
      <c r="G202" s="168">
        <v>0</v>
      </c>
      <c r="H202" s="168">
        <v>1.0049918219859413</v>
      </c>
      <c r="I202" s="168">
        <v>3.2820177751026081</v>
      </c>
      <c r="J202" s="168">
        <v>4.3760237001368107</v>
      </c>
      <c r="K202" s="168">
        <v>3.3957862952821625</v>
      </c>
      <c r="L202" s="168">
        <v>4.5277150603762166</v>
      </c>
      <c r="M202" s="168">
        <v>4.1050231355167783</v>
      </c>
      <c r="N202" s="168">
        <v>4.1050231355167783</v>
      </c>
      <c r="O202" s="168">
        <v>4.367896276921285</v>
      </c>
      <c r="P202" s="168">
        <v>3.4943170215370278</v>
      </c>
      <c r="Q202" s="168">
        <v>0.87357925538425696</v>
      </c>
      <c r="R202" s="170">
        <v>0</v>
      </c>
      <c r="S202" s="170">
        <v>0</v>
      </c>
      <c r="T202" s="170">
        <v>0</v>
      </c>
      <c r="U202" s="170">
        <v>0</v>
      </c>
      <c r="V202" s="170">
        <v>0</v>
      </c>
      <c r="W202" s="170">
        <v>0</v>
      </c>
      <c r="X202" s="170">
        <v>1.8634104875159494</v>
      </c>
      <c r="Y202" s="170">
        <v>1.8634104875159494</v>
      </c>
      <c r="Z202" s="170">
        <v>0.99054542001738188</v>
      </c>
      <c r="AA202" s="170">
        <v>0</v>
      </c>
      <c r="AB202" s="170">
        <v>0</v>
      </c>
      <c r="AC202" s="170">
        <v>0</v>
      </c>
      <c r="AD202" s="170">
        <v>0</v>
      </c>
      <c r="AE202" s="118"/>
    </row>
    <row r="203" spans="1:31" x14ac:dyDescent="0.45">
      <c r="A203" s="3" t="s">
        <v>219</v>
      </c>
      <c r="B203" s="3" t="s">
        <v>72</v>
      </c>
      <c r="C203" s="3" t="s">
        <v>823</v>
      </c>
      <c r="D203" s="168">
        <v>486.54894396657329</v>
      </c>
      <c r="E203" s="168">
        <v>0</v>
      </c>
      <c r="F203" s="168">
        <v>0</v>
      </c>
      <c r="G203" s="168">
        <v>3.0149754659578241</v>
      </c>
      <c r="H203" s="168">
        <v>10.049918219859412</v>
      </c>
      <c r="I203" s="168">
        <v>29.538159975923474</v>
      </c>
      <c r="J203" s="168">
        <v>38.290207376197095</v>
      </c>
      <c r="K203" s="168">
        <v>59.992224549984869</v>
      </c>
      <c r="L203" s="168">
        <v>46.409079368856219</v>
      </c>
      <c r="M203" s="168">
        <v>75.942928007060402</v>
      </c>
      <c r="N203" s="168">
        <v>63.627858600510066</v>
      </c>
      <c r="O203" s="168">
        <v>47.173279790749874</v>
      </c>
      <c r="P203" s="168">
        <v>19.218743618453654</v>
      </c>
      <c r="Q203" s="168">
        <v>25.333798406143451</v>
      </c>
      <c r="R203" s="170">
        <v>0</v>
      </c>
      <c r="S203" s="170">
        <v>0</v>
      </c>
      <c r="T203" s="170">
        <v>1.5454336484543527</v>
      </c>
      <c r="U203" s="170">
        <v>6.9544514180445871</v>
      </c>
      <c r="V203" s="170">
        <v>7.0149574570330913</v>
      </c>
      <c r="W203" s="170">
        <v>9.6455665034205005</v>
      </c>
      <c r="X203" s="170">
        <v>9.317052437579747</v>
      </c>
      <c r="Y203" s="170">
        <v>9.317052437579747</v>
      </c>
      <c r="Z203" s="170">
        <v>4.9527271000869098</v>
      </c>
      <c r="AA203" s="170">
        <v>8.9149087801564377</v>
      </c>
      <c r="AB203" s="170">
        <v>5.147810402260748</v>
      </c>
      <c r="AC203" s="170">
        <v>2.573905201130374</v>
      </c>
      <c r="AD203" s="170">
        <v>2.573905201130374</v>
      </c>
      <c r="AE203" s="118"/>
    </row>
    <row r="204" spans="1:31" x14ac:dyDescent="0.45">
      <c r="A204" s="3" t="s">
        <v>219</v>
      </c>
      <c r="B204" s="3" t="s">
        <v>72</v>
      </c>
      <c r="C204" s="3" t="s">
        <v>824</v>
      </c>
      <c r="D204" s="168">
        <v>2560.3842880664247</v>
      </c>
      <c r="E204" s="168">
        <v>0</v>
      </c>
      <c r="F204" s="168">
        <v>7.468903568941359</v>
      </c>
      <c r="G204" s="168">
        <v>22.109820083690707</v>
      </c>
      <c r="H204" s="168">
        <v>69.344435717029953</v>
      </c>
      <c r="I204" s="168">
        <v>126.90468730396751</v>
      </c>
      <c r="J204" s="168">
        <v>207.86112575649852</v>
      </c>
      <c r="K204" s="168">
        <v>272.79483238766704</v>
      </c>
      <c r="L204" s="168">
        <v>305.62076657539461</v>
      </c>
      <c r="M204" s="168">
        <v>322.24431613806712</v>
      </c>
      <c r="N204" s="168">
        <v>279.14157321514091</v>
      </c>
      <c r="O204" s="168">
        <v>173.84227182146714</v>
      </c>
      <c r="P204" s="168">
        <v>82.116450006120161</v>
      </c>
      <c r="Q204" s="168">
        <v>103.95593139072658</v>
      </c>
      <c r="R204" s="170">
        <v>0</v>
      </c>
      <c r="S204" s="170">
        <v>5.8524990652152393</v>
      </c>
      <c r="T204" s="170">
        <v>13.136186011861998</v>
      </c>
      <c r="U204" s="170">
        <v>44.044858980949051</v>
      </c>
      <c r="V204" s="170">
        <v>75.410792663105724</v>
      </c>
      <c r="W204" s="170">
        <v>80.672010755880549</v>
      </c>
      <c r="X204" s="170">
        <v>82.921766694459748</v>
      </c>
      <c r="Y204" s="170">
        <v>89.443703400765571</v>
      </c>
      <c r="Z204" s="170">
        <v>78.253088181373172</v>
      </c>
      <c r="AA204" s="170">
        <v>55.470543520973386</v>
      </c>
      <c r="AB204" s="170">
        <v>27.454988812057323</v>
      </c>
      <c r="AC204" s="170">
        <v>14.585462806405452</v>
      </c>
      <c r="AD204" s="170">
        <v>19.733273208666201</v>
      </c>
      <c r="AE204" s="118"/>
    </row>
    <row r="205" spans="1:31" x14ac:dyDescent="0.45">
      <c r="A205" s="2" t="s">
        <v>217</v>
      </c>
      <c r="B205" s="2" t="s">
        <v>73</v>
      </c>
      <c r="C205" s="2" t="s">
        <v>825</v>
      </c>
      <c r="D205" s="167">
        <v>1531.5828497638679</v>
      </c>
      <c r="E205" s="167">
        <v>0</v>
      </c>
      <c r="F205" s="167">
        <v>1.0669862241344799</v>
      </c>
      <c r="G205" s="167">
        <v>7.0349427539015892</v>
      </c>
      <c r="H205" s="167">
        <v>26.129787371634475</v>
      </c>
      <c r="I205" s="167">
        <v>76.580414752394191</v>
      </c>
      <c r="J205" s="167">
        <v>124.7166754538991</v>
      </c>
      <c r="K205" s="167">
        <v>133.56759428109839</v>
      </c>
      <c r="L205" s="167">
        <v>213.93453660277623</v>
      </c>
      <c r="M205" s="167">
        <v>225.77627245342282</v>
      </c>
      <c r="N205" s="167">
        <v>221.67124931790602</v>
      </c>
      <c r="O205" s="167">
        <v>140.64626011686536</v>
      </c>
      <c r="P205" s="167">
        <v>80.369291495351646</v>
      </c>
      <c r="Q205" s="167">
        <v>76.001395218430361</v>
      </c>
      <c r="R205" s="169">
        <v>0</v>
      </c>
      <c r="S205" s="169">
        <v>0.97541651086920655</v>
      </c>
      <c r="T205" s="169">
        <v>2.3181504726815292</v>
      </c>
      <c r="U205" s="169">
        <v>8.4998850664989405</v>
      </c>
      <c r="V205" s="169">
        <v>22.798611735357547</v>
      </c>
      <c r="W205" s="169">
        <v>28.936699510261501</v>
      </c>
      <c r="X205" s="169">
        <v>25.156041581465317</v>
      </c>
      <c r="Y205" s="169">
        <v>32.609683531529114</v>
      </c>
      <c r="Z205" s="169">
        <v>33.678544280590984</v>
      </c>
      <c r="AA205" s="169">
        <v>20.801453820365019</v>
      </c>
      <c r="AB205" s="169">
        <v>19.733273208666201</v>
      </c>
      <c r="AC205" s="169">
        <v>6.0057788026375398</v>
      </c>
      <c r="AD205" s="169">
        <v>2.573905201130374</v>
      </c>
      <c r="AE205" s="118"/>
    </row>
    <row r="206" spans="1:31" x14ac:dyDescent="0.45">
      <c r="A206" s="3" t="s">
        <v>219</v>
      </c>
      <c r="B206" s="3" t="s">
        <v>73</v>
      </c>
      <c r="C206" s="3" t="s">
        <v>826</v>
      </c>
      <c r="D206" s="168">
        <v>668.84073734606056</v>
      </c>
      <c r="E206" s="168">
        <v>0</v>
      </c>
      <c r="F206" s="168">
        <v>0</v>
      </c>
      <c r="G206" s="168">
        <v>3.0149754659578241</v>
      </c>
      <c r="H206" s="168">
        <v>14.069885507803178</v>
      </c>
      <c r="I206" s="168">
        <v>35.008189601094486</v>
      </c>
      <c r="J206" s="168">
        <v>56.888308101778541</v>
      </c>
      <c r="K206" s="168">
        <v>72.443440966019466</v>
      </c>
      <c r="L206" s="168">
        <v>86.026586147148123</v>
      </c>
      <c r="M206" s="168">
        <v>103.65183417179865</v>
      </c>
      <c r="N206" s="168">
        <v>90.310508981369125</v>
      </c>
      <c r="O206" s="168">
        <v>48.046859046134131</v>
      </c>
      <c r="P206" s="168">
        <v>32.322432449217509</v>
      </c>
      <c r="Q206" s="168">
        <v>29.701694683064737</v>
      </c>
      <c r="R206" s="170">
        <v>0</v>
      </c>
      <c r="S206" s="170">
        <v>0.97541651086920655</v>
      </c>
      <c r="T206" s="170">
        <v>0.77271682422717636</v>
      </c>
      <c r="U206" s="170">
        <v>3.0908672969087054</v>
      </c>
      <c r="V206" s="170">
        <v>10.522436185549637</v>
      </c>
      <c r="W206" s="170">
        <v>16.660523960453592</v>
      </c>
      <c r="X206" s="170">
        <v>14.907283900127595</v>
      </c>
      <c r="Y206" s="170">
        <v>14.907283900127595</v>
      </c>
      <c r="Z206" s="170">
        <v>15.84872672027811</v>
      </c>
      <c r="AA206" s="170">
        <v>5.9432725201042915</v>
      </c>
      <c r="AB206" s="170">
        <v>10.295620804521496</v>
      </c>
      <c r="AC206" s="170">
        <v>1.7159368007535827</v>
      </c>
      <c r="AD206" s="170">
        <v>1.7159368007535827</v>
      </c>
      <c r="AE206" s="118"/>
    </row>
    <row r="207" spans="1:31" x14ac:dyDescent="0.45">
      <c r="A207" s="3" t="s">
        <v>219</v>
      </c>
      <c r="B207" s="3" t="s">
        <v>73</v>
      </c>
      <c r="C207" s="3" t="s">
        <v>827</v>
      </c>
      <c r="D207" s="168">
        <v>402.10455159953369</v>
      </c>
      <c r="E207" s="168">
        <v>0</v>
      </c>
      <c r="F207" s="168">
        <v>0</v>
      </c>
      <c r="G207" s="168">
        <v>2.0099836439718826</v>
      </c>
      <c r="H207" s="168">
        <v>7.0349427539015892</v>
      </c>
      <c r="I207" s="168">
        <v>28.444154050889271</v>
      </c>
      <c r="J207" s="168">
        <v>28.444154050889271</v>
      </c>
      <c r="K207" s="168">
        <v>26.034361597163247</v>
      </c>
      <c r="L207" s="168">
        <v>54.3325807245146</v>
      </c>
      <c r="M207" s="168">
        <v>58.496579681114092</v>
      </c>
      <c r="N207" s="168">
        <v>60.549091248872479</v>
      </c>
      <c r="O207" s="168">
        <v>39.311066492291566</v>
      </c>
      <c r="P207" s="168">
        <v>17.47158510768514</v>
      </c>
      <c r="Q207" s="168">
        <v>22.71306063999068</v>
      </c>
      <c r="R207" s="170">
        <v>0</v>
      </c>
      <c r="S207" s="170">
        <v>0</v>
      </c>
      <c r="T207" s="170">
        <v>0.77271682422717636</v>
      </c>
      <c r="U207" s="170">
        <v>3.0908672969087054</v>
      </c>
      <c r="V207" s="170">
        <v>7.0149574570330913</v>
      </c>
      <c r="W207" s="170">
        <v>7.8918271391622277</v>
      </c>
      <c r="X207" s="170">
        <v>5.5902314625478482</v>
      </c>
      <c r="Y207" s="170">
        <v>11.180462925095696</v>
      </c>
      <c r="Z207" s="170">
        <v>7.9243633601390551</v>
      </c>
      <c r="AA207" s="170">
        <v>6.9338179401216733</v>
      </c>
      <c r="AB207" s="170">
        <v>4.2898420018839563</v>
      </c>
      <c r="AC207" s="170">
        <v>2.573905201130374</v>
      </c>
      <c r="AD207" s="170">
        <v>0</v>
      </c>
      <c r="AE207" s="118"/>
    </row>
    <row r="208" spans="1:31" x14ac:dyDescent="0.45">
      <c r="A208" s="3" t="s">
        <v>219</v>
      </c>
      <c r="B208" s="3" t="s">
        <v>73</v>
      </c>
      <c r="C208" s="3" t="s">
        <v>828</v>
      </c>
      <c r="D208" s="168">
        <v>408.02818227363383</v>
      </c>
      <c r="E208" s="168">
        <v>0</v>
      </c>
      <c r="F208" s="168">
        <v>1.0669862241344799</v>
      </c>
      <c r="G208" s="168">
        <v>2.0099836439718826</v>
      </c>
      <c r="H208" s="168">
        <v>4.0199672879437651</v>
      </c>
      <c r="I208" s="168">
        <v>12.034065175376229</v>
      </c>
      <c r="J208" s="168">
        <v>35.008189601094486</v>
      </c>
      <c r="K208" s="168">
        <v>30.562076657539464</v>
      </c>
      <c r="L208" s="168">
        <v>67.915725905643257</v>
      </c>
      <c r="M208" s="168">
        <v>54.391556545597311</v>
      </c>
      <c r="N208" s="168">
        <v>63.627858600510066</v>
      </c>
      <c r="O208" s="168">
        <v>43.678962769212845</v>
      </c>
      <c r="P208" s="168">
        <v>27.080956916911965</v>
      </c>
      <c r="Q208" s="168">
        <v>21.839481384606422</v>
      </c>
      <c r="R208" s="170">
        <v>0</v>
      </c>
      <c r="S208" s="170">
        <v>0</v>
      </c>
      <c r="T208" s="170">
        <v>0</v>
      </c>
      <c r="U208" s="170">
        <v>2.3181504726815292</v>
      </c>
      <c r="V208" s="170">
        <v>5.2612180927748184</v>
      </c>
      <c r="W208" s="170">
        <v>4.384348410645682</v>
      </c>
      <c r="X208" s="170">
        <v>4.6585262187898735</v>
      </c>
      <c r="Y208" s="170">
        <v>5.5902314625478482</v>
      </c>
      <c r="Z208" s="170">
        <v>7.9243633601390551</v>
      </c>
      <c r="AA208" s="170">
        <v>6.9338179401216733</v>
      </c>
      <c r="AB208" s="170">
        <v>5.147810402260748</v>
      </c>
      <c r="AC208" s="170">
        <v>1.7159368007535827</v>
      </c>
      <c r="AD208" s="170">
        <v>0.85796840037679134</v>
      </c>
      <c r="AE208" s="118"/>
    </row>
    <row r="209" spans="1:31" x14ac:dyDescent="0.45">
      <c r="A209" s="3" t="s">
        <v>219</v>
      </c>
      <c r="B209" s="3" t="s">
        <v>73</v>
      </c>
      <c r="C209" s="3" t="s">
        <v>829</v>
      </c>
      <c r="D209" s="168">
        <v>52.609378544640229</v>
      </c>
      <c r="E209" s="168">
        <v>0</v>
      </c>
      <c r="F209" s="168">
        <v>0</v>
      </c>
      <c r="G209" s="168">
        <v>0</v>
      </c>
      <c r="H209" s="168">
        <v>1.0049918219859413</v>
      </c>
      <c r="I209" s="168">
        <v>1.0940059250342027</v>
      </c>
      <c r="J209" s="168">
        <v>4.3760237001368107</v>
      </c>
      <c r="K209" s="168">
        <v>4.5277150603762166</v>
      </c>
      <c r="L209" s="168">
        <v>5.6596438254702708</v>
      </c>
      <c r="M209" s="168">
        <v>9.2363020549127519</v>
      </c>
      <c r="N209" s="168">
        <v>7.1837904871543623</v>
      </c>
      <c r="O209" s="168">
        <v>9.6093718092268272</v>
      </c>
      <c r="P209" s="168">
        <v>3.4943170215370278</v>
      </c>
      <c r="Q209" s="168">
        <v>1.7471585107685139</v>
      </c>
      <c r="R209" s="170">
        <v>0</v>
      </c>
      <c r="S209" s="170">
        <v>0</v>
      </c>
      <c r="T209" s="170">
        <v>0.77271682422717636</v>
      </c>
      <c r="U209" s="170">
        <v>0</v>
      </c>
      <c r="V209" s="170">
        <v>0</v>
      </c>
      <c r="W209" s="170">
        <v>0</v>
      </c>
      <c r="X209" s="170">
        <v>0</v>
      </c>
      <c r="Y209" s="170">
        <v>0.9317052437579747</v>
      </c>
      <c r="Z209" s="170">
        <v>1.9810908400347638</v>
      </c>
      <c r="AA209" s="170">
        <v>0.99054542001738188</v>
      </c>
      <c r="AB209" s="170">
        <v>0</v>
      </c>
      <c r="AC209" s="170">
        <v>0</v>
      </c>
      <c r="AD209" s="170">
        <v>0</v>
      </c>
      <c r="AE209" s="118"/>
    </row>
    <row r="210" spans="1:31" x14ac:dyDescent="0.45">
      <c r="A210" s="2" t="s">
        <v>217</v>
      </c>
      <c r="B210" s="2" t="s">
        <v>74</v>
      </c>
      <c r="C210" s="2" t="s">
        <v>830</v>
      </c>
      <c r="D210" s="167">
        <v>1055.7558649734008</v>
      </c>
      <c r="E210" s="167">
        <v>0</v>
      </c>
      <c r="F210" s="167">
        <v>0</v>
      </c>
      <c r="G210" s="167">
        <v>4.0199672879437651</v>
      </c>
      <c r="H210" s="167">
        <v>21.104828261704768</v>
      </c>
      <c r="I210" s="167">
        <v>47.042254776470713</v>
      </c>
      <c r="J210" s="167">
        <v>92.990503627907231</v>
      </c>
      <c r="K210" s="167">
        <v>96.213945032994602</v>
      </c>
      <c r="L210" s="167">
        <v>143.75495316694489</v>
      </c>
      <c r="M210" s="167">
        <v>158.04339071739597</v>
      </c>
      <c r="N210" s="167">
        <v>149.83334444636242</v>
      </c>
      <c r="O210" s="167">
        <v>96.967297347652519</v>
      </c>
      <c r="P210" s="167">
        <v>40.184645747675823</v>
      </c>
      <c r="Q210" s="167">
        <v>50.667596812286902</v>
      </c>
      <c r="R210" s="169">
        <v>0</v>
      </c>
      <c r="S210" s="169">
        <v>1.9508330217384131</v>
      </c>
      <c r="T210" s="169">
        <v>3.8635841211358817</v>
      </c>
      <c r="U210" s="169">
        <v>13.136186011861998</v>
      </c>
      <c r="V210" s="169">
        <v>14.906784596195319</v>
      </c>
      <c r="W210" s="169">
        <v>21.92174205322841</v>
      </c>
      <c r="X210" s="169">
        <v>20.497515362675443</v>
      </c>
      <c r="Y210" s="169">
        <v>27.951157312739241</v>
      </c>
      <c r="Z210" s="169">
        <v>20.801453820365019</v>
      </c>
      <c r="AA210" s="169">
        <v>11.886545040208583</v>
      </c>
      <c r="AB210" s="169">
        <v>11.153589204898287</v>
      </c>
      <c r="AC210" s="169">
        <v>3.4318736015071654</v>
      </c>
      <c r="AD210" s="169">
        <v>3.4318736015071654</v>
      </c>
      <c r="AE210" s="118"/>
    </row>
    <row r="211" spans="1:31" x14ac:dyDescent="0.45">
      <c r="A211" s="3" t="s">
        <v>219</v>
      </c>
      <c r="B211" s="3" t="s">
        <v>74</v>
      </c>
      <c r="C211" s="3" t="s">
        <v>831</v>
      </c>
      <c r="D211" s="168">
        <v>308.95699633932492</v>
      </c>
      <c r="E211" s="168">
        <v>0</v>
      </c>
      <c r="F211" s="168">
        <v>0</v>
      </c>
      <c r="G211" s="168">
        <v>0</v>
      </c>
      <c r="H211" s="168">
        <v>7.0349427539015892</v>
      </c>
      <c r="I211" s="168">
        <v>13.128071100410432</v>
      </c>
      <c r="J211" s="168">
        <v>21.880118500684056</v>
      </c>
      <c r="K211" s="168">
        <v>23.770504066975136</v>
      </c>
      <c r="L211" s="168">
        <v>39.617506778291897</v>
      </c>
      <c r="M211" s="168">
        <v>45.155254490684563</v>
      </c>
      <c r="N211" s="168">
        <v>48.234021842322143</v>
      </c>
      <c r="O211" s="168">
        <v>28.82811542768048</v>
      </c>
      <c r="P211" s="168">
        <v>8.73579255384257</v>
      </c>
      <c r="Q211" s="168">
        <v>13.103688830763854</v>
      </c>
      <c r="R211" s="170">
        <v>0</v>
      </c>
      <c r="S211" s="170">
        <v>0</v>
      </c>
      <c r="T211" s="170">
        <v>0.77271682422717636</v>
      </c>
      <c r="U211" s="170">
        <v>6.1817345938174109</v>
      </c>
      <c r="V211" s="170">
        <v>7.0149574570330913</v>
      </c>
      <c r="W211" s="170">
        <v>5.2612180927748184</v>
      </c>
      <c r="X211" s="170">
        <v>8.3853471938217723</v>
      </c>
      <c r="Y211" s="170">
        <v>12.112168168853671</v>
      </c>
      <c r="Z211" s="170">
        <v>7.9243633601390551</v>
      </c>
      <c r="AA211" s="170">
        <v>4.9527271000869098</v>
      </c>
      <c r="AB211" s="170">
        <v>3.4318736015071654</v>
      </c>
      <c r="AC211" s="170">
        <v>1.7159368007535827</v>
      </c>
      <c r="AD211" s="170">
        <v>1.7159368007535827</v>
      </c>
      <c r="AE211" s="118"/>
    </row>
    <row r="212" spans="1:31" x14ac:dyDescent="0.45">
      <c r="A212" s="3" t="s">
        <v>219</v>
      </c>
      <c r="B212" s="3" t="s">
        <v>74</v>
      </c>
      <c r="C212" s="3" t="s">
        <v>832</v>
      </c>
      <c r="D212" s="168">
        <v>280.52301959269857</v>
      </c>
      <c r="E212" s="168">
        <v>0</v>
      </c>
      <c r="F212" s="168">
        <v>0</v>
      </c>
      <c r="G212" s="168">
        <v>1.0049918219859413</v>
      </c>
      <c r="H212" s="168">
        <v>5.0249591099297062</v>
      </c>
      <c r="I212" s="168">
        <v>14.222077025444635</v>
      </c>
      <c r="J212" s="168">
        <v>25.162136275786661</v>
      </c>
      <c r="K212" s="168">
        <v>22.638575301881083</v>
      </c>
      <c r="L212" s="168">
        <v>46.409079368856219</v>
      </c>
      <c r="M212" s="168">
        <v>38.997719787409395</v>
      </c>
      <c r="N212" s="168">
        <v>34.892696651892614</v>
      </c>
      <c r="O212" s="168">
        <v>25.333798406143451</v>
      </c>
      <c r="P212" s="168">
        <v>13.103688830763854</v>
      </c>
      <c r="Q212" s="168">
        <v>13.977268086148111</v>
      </c>
      <c r="R212" s="170">
        <v>0</v>
      </c>
      <c r="S212" s="170">
        <v>0.97541651086920655</v>
      </c>
      <c r="T212" s="170">
        <v>0.77271682422717636</v>
      </c>
      <c r="U212" s="170">
        <v>2.3181504726815292</v>
      </c>
      <c r="V212" s="170">
        <v>4.384348410645682</v>
      </c>
      <c r="W212" s="170">
        <v>8.7686968212913641</v>
      </c>
      <c r="X212" s="170">
        <v>2.7951157312739241</v>
      </c>
      <c r="Y212" s="170">
        <v>8.3853471938217723</v>
      </c>
      <c r="Z212" s="170">
        <v>3.9621816800695275</v>
      </c>
      <c r="AA212" s="170">
        <v>3.9621816800695275</v>
      </c>
      <c r="AB212" s="170">
        <v>2.573905201130374</v>
      </c>
      <c r="AC212" s="170">
        <v>0.85796840037679134</v>
      </c>
      <c r="AD212" s="170">
        <v>0</v>
      </c>
      <c r="AE212" s="118"/>
    </row>
    <row r="213" spans="1:31" x14ac:dyDescent="0.45">
      <c r="A213" s="3" t="s">
        <v>219</v>
      </c>
      <c r="B213" s="3" t="s">
        <v>74</v>
      </c>
      <c r="C213" s="3" t="s">
        <v>833</v>
      </c>
      <c r="D213" s="168">
        <v>80.390065154780658</v>
      </c>
      <c r="E213" s="168">
        <v>0</v>
      </c>
      <c r="F213" s="168">
        <v>0</v>
      </c>
      <c r="G213" s="168">
        <v>0</v>
      </c>
      <c r="H213" s="168">
        <v>0</v>
      </c>
      <c r="I213" s="168">
        <v>2.1880118500684054</v>
      </c>
      <c r="J213" s="168">
        <v>10.940059250342028</v>
      </c>
      <c r="K213" s="168">
        <v>6.7915725905643249</v>
      </c>
      <c r="L213" s="168">
        <v>13.58314518112865</v>
      </c>
      <c r="M213" s="168">
        <v>15.393836758187918</v>
      </c>
      <c r="N213" s="168">
        <v>14.367580974308725</v>
      </c>
      <c r="O213" s="168">
        <v>6.1150547876897985</v>
      </c>
      <c r="P213" s="168">
        <v>2.6207377661527707</v>
      </c>
      <c r="Q213" s="168">
        <v>0.87357925538425696</v>
      </c>
      <c r="R213" s="170">
        <v>0</v>
      </c>
      <c r="S213" s="170">
        <v>0</v>
      </c>
      <c r="T213" s="170">
        <v>0</v>
      </c>
      <c r="U213" s="170">
        <v>0</v>
      </c>
      <c r="V213" s="170">
        <v>0.87686968212913641</v>
      </c>
      <c r="W213" s="170">
        <v>0</v>
      </c>
      <c r="X213" s="170">
        <v>4.6585262187898735</v>
      </c>
      <c r="Y213" s="170">
        <v>0</v>
      </c>
      <c r="Z213" s="170">
        <v>1.9810908400347638</v>
      </c>
      <c r="AA213" s="170">
        <v>0</v>
      </c>
      <c r="AB213" s="170">
        <v>0</v>
      </c>
      <c r="AC213" s="170">
        <v>0</v>
      </c>
      <c r="AD213" s="170">
        <v>0</v>
      </c>
      <c r="AE213" s="118"/>
    </row>
    <row r="214" spans="1:31" x14ac:dyDescent="0.45">
      <c r="A214" s="3" t="s">
        <v>219</v>
      </c>
      <c r="B214" s="3" t="s">
        <v>74</v>
      </c>
      <c r="C214" s="3" t="s">
        <v>834</v>
      </c>
      <c r="D214" s="168">
        <v>144.83822055739216</v>
      </c>
      <c r="E214" s="168">
        <v>0</v>
      </c>
      <c r="F214" s="168">
        <v>0</v>
      </c>
      <c r="G214" s="168">
        <v>1.0049918219859413</v>
      </c>
      <c r="H214" s="168">
        <v>5.0249591099297062</v>
      </c>
      <c r="I214" s="168">
        <v>7.6580414752394184</v>
      </c>
      <c r="J214" s="168">
        <v>17.504094800547243</v>
      </c>
      <c r="K214" s="168">
        <v>16.978931476410814</v>
      </c>
      <c r="L214" s="168">
        <v>14.715073946222704</v>
      </c>
      <c r="M214" s="168">
        <v>20.525115677583891</v>
      </c>
      <c r="N214" s="168">
        <v>19.498859893704697</v>
      </c>
      <c r="O214" s="168">
        <v>13.103688830763854</v>
      </c>
      <c r="P214" s="168">
        <v>5.2414755323055413</v>
      </c>
      <c r="Q214" s="168">
        <v>6.9886340430740557</v>
      </c>
      <c r="R214" s="170">
        <v>0</v>
      </c>
      <c r="S214" s="170">
        <v>0.97541651086920655</v>
      </c>
      <c r="T214" s="170">
        <v>1.5454336484543527</v>
      </c>
      <c r="U214" s="170">
        <v>0.77271682422717636</v>
      </c>
      <c r="V214" s="170">
        <v>1.7537393642582728</v>
      </c>
      <c r="W214" s="170">
        <v>5.2612180927748184</v>
      </c>
      <c r="X214" s="170">
        <v>0</v>
      </c>
      <c r="Y214" s="170">
        <v>1.8634104875159494</v>
      </c>
      <c r="Z214" s="170">
        <v>0</v>
      </c>
      <c r="AA214" s="170">
        <v>0.99054542001738188</v>
      </c>
      <c r="AB214" s="170">
        <v>2.573905201130374</v>
      </c>
      <c r="AC214" s="170">
        <v>0.85796840037679134</v>
      </c>
      <c r="AD214" s="170">
        <v>0</v>
      </c>
      <c r="AE214" s="118"/>
    </row>
    <row r="215" spans="1:31" x14ac:dyDescent="0.45">
      <c r="A215" s="3" t="s">
        <v>219</v>
      </c>
      <c r="B215" s="3" t="s">
        <v>74</v>
      </c>
      <c r="C215" s="3" t="s">
        <v>835</v>
      </c>
      <c r="D215" s="168">
        <v>101.82258528692091</v>
      </c>
      <c r="E215" s="168">
        <v>0</v>
      </c>
      <c r="F215" s="168">
        <v>0</v>
      </c>
      <c r="G215" s="168">
        <v>0</v>
      </c>
      <c r="H215" s="168">
        <v>0</v>
      </c>
      <c r="I215" s="168">
        <v>2.1880118500684054</v>
      </c>
      <c r="J215" s="168">
        <v>7.6580414752394184</v>
      </c>
      <c r="K215" s="168">
        <v>7.9235013556583791</v>
      </c>
      <c r="L215" s="168">
        <v>14.715073946222704</v>
      </c>
      <c r="M215" s="168">
        <v>14.367580974308725</v>
      </c>
      <c r="N215" s="168">
        <v>19.498859893704697</v>
      </c>
      <c r="O215" s="168">
        <v>10.482951064611083</v>
      </c>
      <c r="P215" s="168">
        <v>5.2414755323055413</v>
      </c>
      <c r="Q215" s="168">
        <v>9.6093718092268272</v>
      </c>
      <c r="R215" s="170">
        <v>0</v>
      </c>
      <c r="S215" s="170">
        <v>0</v>
      </c>
      <c r="T215" s="170">
        <v>0</v>
      </c>
      <c r="U215" s="170">
        <v>0.77271682422717636</v>
      </c>
      <c r="V215" s="170">
        <v>0</v>
      </c>
      <c r="W215" s="170">
        <v>0.87686968212913641</v>
      </c>
      <c r="X215" s="170">
        <v>2.7951157312739241</v>
      </c>
      <c r="Y215" s="170">
        <v>1.8634104875159494</v>
      </c>
      <c r="Z215" s="170">
        <v>2.9716362600521458</v>
      </c>
      <c r="AA215" s="170">
        <v>0</v>
      </c>
      <c r="AB215" s="170">
        <v>0.85796840037679134</v>
      </c>
      <c r="AC215" s="170">
        <v>0</v>
      </c>
      <c r="AD215" s="170">
        <v>0</v>
      </c>
      <c r="AE215" s="118"/>
    </row>
    <row r="216" spans="1:31" x14ac:dyDescent="0.45">
      <c r="A216" s="3" t="s">
        <v>219</v>
      </c>
      <c r="B216" s="3" t="s">
        <v>74</v>
      </c>
      <c r="C216" s="3" t="s">
        <v>836</v>
      </c>
      <c r="D216" s="168">
        <v>110.10159164733822</v>
      </c>
      <c r="E216" s="168">
        <v>0</v>
      </c>
      <c r="F216" s="168">
        <v>0</v>
      </c>
      <c r="G216" s="168">
        <v>2.0099836439718826</v>
      </c>
      <c r="H216" s="168">
        <v>3.0149754659578241</v>
      </c>
      <c r="I216" s="168">
        <v>7.6580414752394184</v>
      </c>
      <c r="J216" s="168">
        <v>6.5640355502052161</v>
      </c>
      <c r="K216" s="168">
        <v>15.847002711316758</v>
      </c>
      <c r="L216" s="168">
        <v>11.319287650940542</v>
      </c>
      <c r="M216" s="168">
        <v>16.420092542067113</v>
      </c>
      <c r="N216" s="168">
        <v>10.262557838791945</v>
      </c>
      <c r="O216" s="168">
        <v>6.9886340430740557</v>
      </c>
      <c r="P216" s="168">
        <v>5.2414755323055413</v>
      </c>
      <c r="Q216" s="168">
        <v>6.1150547876897985</v>
      </c>
      <c r="R216" s="170">
        <v>0</v>
      </c>
      <c r="S216" s="170">
        <v>0</v>
      </c>
      <c r="T216" s="170">
        <v>0.77271682422717636</v>
      </c>
      <c r="U216" s="170">
        <v>3.0908672969087054</v>
      </c>
      <c r="V216" s="170">
        <v>0.87686968212913641</v>
      </c>
      <c r="W216" s="170">
        <v>0.87686968212913641</v>
      </c>
      <c r="X216" s="170">
        <v>0.9317052437579747</v>
      </c>
      <c r="Y216" s="170">
        <v>3.7268209750318988</v>
      </c>
      <c r="Z216" s="170">
        <v>2.9716362600521458</v>
      </c>
      <c r="AA216" s="170">
        <v>1.9810908400347638</v>
      </c>
      <c r="AB216" s="170">
        <v>1.7159368007535827</v>
      </c>
      <c r="AC216" s="170">
        <v>0</v>
      </c>
      <c r="AD216" s="170">
        <v>1.7159368007535827</v>
      </c>
      <c r="AE216" s="118"/>
    </row>
    <row r="217" spans="1:31" x14ac:dyDescent="0.45">
      <c r="A217" s="3" t="s">
        <v>219</v>
      </c>
      <c r="B217" s="3" t="s">
        <v>74</v>
      </c>
      <c r="C217" s="3" t="s">
        <v>837</v>
      </c>
      <c r="D217" s="168">
        <v>29.123386394945062</v>
      </c>
      <c r="E217" s="168">
        <v>0</v>
      </c>
      <c r="F217" s="168">
        <v>0</v>
      </c>
      <c r="G217" s="168">
        <v>0</v>
      </c>
      <c r="H217" s="168">
        <v>1.0049918219859413</v>
      </c>
      <c r="I217" s="168">
        <v>0</v>
      </c>
      <c r="J217" s="168">
        <v>3.2820177751026081</v>
      </c>
      <c r="K217" s="168">
        <v>2.2638575301881083</v>
      </c>
      <c r="L217" s="168">
        <v>3.3957862952821625</v>
      </c>
      <c r="M217" s="168">
        <v>7.1837904871543623</v>
      </c>
      <c r="N217" s="168">
        <v>3.078767351637584</v>
      </c>
      <c r="O217" s="168">
        <v>6.1150547876897985</v>
      </c>
      <c r="P217" s="168">
        <v>0</v>
      </c>
      <c r="Q217" s="168">
        <v>0</v>
      </c>
      <c r="R217" s="170">
        <v>0</v>
      </c>
      <c r="S217" s="170">
        <v>0</v>
      </c>
      <c r="T217" s="170">
        <v>0</v>
      </c>
      <c r="U217" s="170">
        <v>0</v>
      </c>
      <c r="V217" s="170">
        <v>0</v>
      </c>
      <c r="W217" s="170">
        <v>0.87686968212913641</v>
      </c>
      <c r="X217" s="170">
        <v>0.9317052437579747</v>
      </c>
      <c r="Y217" s="170">
        <v>0</v>
      </c>
      <c r="Z217" s="170">
        <v>0.99054542001738188</v>
      </c>
      <c r="AA217" s="170">
        <v>0</v>
      </c>
      <c r="AB217" s="170">
        <v>0</v>
      </c>
      <c r="AC217" s="170">
        <v>0</v>
      </c>
      <c r="AD217" s="170">
        <v>0</v>
      </c>
      <c r="AE217" s="118"/>
    </row>
    <row r="218" spans="1:31" x14ac:dyDescent="0.45">
      <c r="A218" s="2" t="s">
        <v>217</v>
      </c>
      <c r="B218" s="2" t="s">
        <v>75</v>
      </c>
      <c r="C218" s="2" t="s">
        <v>838</v>
      </c>
      <c r="D218" s="167">
        <v>2596.3387221786929</v>
      </c>
      <c r="E218" s="167">
        <v>0</v>
      </c>
      <c r="F218" s="167">
        <v>4.2679448965379194</v>
      </c>
      <c r="G218" s="167">
        <v>14.069885507803178</v>
      </c>
      <c r="H218" s="167">
        <v>24.119803727662593</v>
      </c>
      <c r="I218" s="167">
        <v>100.64854510314665</v>
      </c>
      <c r="J218" s="167">
        <v>172.85293615540402</v>
      </c>
      <c r="K218" s="167">
        <v>268.26711732729086</v>
      </c>
      <c r="L218" s="167">
        <v>297.69726521973627</v>
      </c>
      <c r="M218" s="167">
        <v>303.77171202824161</v>
      </c>
      <c r="N218" s="167">
        <v>315.06052565091272</v>
      </c>
      <c r="O218" s="167">
        <v>255.95872182758728</v>
      </c>
      <c r="P218" s="167">
        <v>124.04825426456449</v>
      </c>
      <c r="Q218" s="167">
        <v>162.48574150147181</v>
      </c>
      <c r="R218" s="169">
        <v>0</v>
      </c>
      <c r="S218" s="169">
        <v>3.9016660434768262</v>
      </c>
      <c r="T218" s="169">
        <v>8.4998850664989405</v>
      </c>
      <c r="U218" s="169">
        <v>30.908672969087053</v>
      </c>
      <c r="V218" s="169">
        <v>56.11965965626473</v>
      </c>
      <c r="W218" s="169">
        <v>76.287662345234864</v>
      </c>
      <c r="X218" s="169">
        <v>79.194945719427849</v>
      </c>
      <c r="Y218" s="169">
        <v>77.3315352319119</v>
      </c>
      <c r="Z218" s="169">
        <v>81.224724441425309</v>
      </c>
      <c r="AA218" s="169">
        <v>62.404361461095057</v>
      </c>
      <c r="AB218" s="169">
        <v>46.33029362034673</v>
      </c>
      <c r="AC218" s="169">
        <v>12.01155760527508</v>
      </c>
      <c r="AD218" s="169">
        <v>18.87530480828941</v>
      </c>
      <c r="AE218" s="118"/>
    </row>
    <row r="219" spans="1:31" x14ac:dyDescent="0.45">
      <c r="A219" s="3" t="s">
        <v>219</v>
      </c>
      <c r="B219" s="3" t="s">
        <v>75</v>
      </c>
      <c r="C219" s="3" t="s">
        <v>839</v>
      </c>
      <c r="D219" s="168">
        <v>54.087397290832918</v>
      </c>
      <c r="E219" s="168">
        <v>0</v>
      </c>
      <c r="F219" s="168">
        <v>0</v>
      </c>
      <c r="G219" s="168">
        <v>1.0049918219859413</v>
      </c>
      <c r="H219" s="168">
        <v>0</v>
      </c>
      <c r="I219" s="168">
        <v>2.1880118500684054</v>
      </c>
      <c r="J219" s="168">
        <v>1.0940059250342027</v>
      </c>
      <c r="K219" s="168">
        <v>4.5277150603762166</v>
      </c>
      <c r="L219" s="168">
        <v>4.5277150603762166</v>
      </c>
      <c r="M219" s="168">
        <v>13.341325190429529</v>
      </c>
      <c r="N219" s="168">
        <v>12.315069406550336</v>
      </c>
      <c r="O219" s="168">
        <v>6.1150547876897985</v>
      </c>
      <c r="P219" s="168">
        <v>2.6207377661527707</v>
      </c>
      <c r="Q219" s="168">
        <v>0.87357925538425696</v>
      </c>
      <c r="R219" s="170">
        <v>0</v>
      </c>
      <c r="S219" s="170">
        <v>0</v>
      </c>
      <c r="T219" s="170">
        <v>0</v>
      </c>
      <c r="U219" s="170">
        <v>0.77271682422717636</v>
      </c>
      <c r="V219" s="170">
        <v>0.87686968212913641</v>
      </c>
      <c r="W219" s="170">
        <v>0</v>
      </c>
      <c r="X219" s="170">
        <v>0</v>
      </c>
      <c r="Y219" s="170">
        <v>0</v>
      </c>
      <c r="Z219" s="170">
        <v>2.9716362600521458</v>
      </c>
      <c r="AA219" s="170">
        <v>0</v>
      </c>
      <c r="AB219" s="170">
        <v>0.85796840037679134</v>
      </c>
      <c r="AC219" s="170">
        <v>0</v>
      </c>
      <c r="AD219" s="170">
        <v>0</v>
      </c>
      <c r="AE219" s="118"/>
    </row>
    <row r="220" spans="1:31" x14ac:dyDescent="0.45">
      <c r="A220" s="3" t="s">
        <v>219</v>
      </c>
      <c r="B220" s="3" t="s">
        <v>75</v>
      </c>
      <c r="C220" s="3" t="s">
        <v>840</v>
      </c>
      <c r="D220" s="168">
        <v>128.73156755149483</v>
      </c>
      <c r="E220" s="168">
        <v>0</v>
      </c>
      <c r="F220" s="168">
        <v>0</v>
      </c>
      <c r="G220" s="168">
        <v>0</v>
      </c>
      <c r="H220" s="168">
        <v>1.0049918219859413</v>
      </c>
      <c r="I220" s="168">
        <v>7.6580414752394184</v>
      </c>
      <c r="J220" s="168">
        <v>8.7520474002736215</v>
      </c>
      <c r="K220" s="168">
        <v>10.187358885846487</v>
      </c>
      <c r="L220" s="168">
        <v>15.847002711316758</v>
      </c>
      <c r="M220" s="168">
        <v>21.551371461463088</v>
      </c>
      <c r="N220" s="168">
        <v>22.577627245342281</v>
      </c>
      <c r="O220" s="168">
        <v>14.850847341532369</v>
      </c>
      <c r="P220" s="168">
        <v>9.6093718092268272</v>
      </c>
      <c r="Q220" s="168">
        <v>10.482951064611083</v>
      </c>
      <c r="R220" s="170">
        <v>0</v>
      </c>
      <c r="S220" s="170">
        <v>0</v>
      </c>
      <c r="T220" s="170">
        <v>0</v>
      </c>
      <c r="U220" s="170">
        <v>0</v>
      </c>
      <c r="V220" s="170">
        <v>0</v>
      </c>
      <c r="W220" s="170">
        <v>2.6306090463874092</v>
      </c>
      <c r="X220" s="170">
        <v>0.9317052437579747</v>
      </c>
      <c r="Y220" s="170">
        <v>0.9317052437579747</v>
      </c>
      <c r="Z220" s="170">
        <v>0</v>
      </c>
      <c r="AA220" s="170">
        <v>0</v>
      </c>
      <c r="AB220" s="170">
        <v>1.7159368007535827</v>
      </c>
      <c r="AC220" s="170">
        <v>0</v>
      </c>
      <c r="AD220" s="170">
        <v>0</v>
      </c>
      <c r="AE220" s="118"/>
    </row>
    <row r="221" spans="1:31" x14ac:dyDescent="0.45">
      <c r="A221" s="3" t="s">
        <v>219</v>
      </c>
      <c r="B221" s="3" t="s">
        <v>75</v>
      </c>
      <c r="C221" s="3" t="s">
        <v>841</v>
      </c>
      <c r="D221" s="168">
        <v>85.733747046941573</v>
      </c>
      <c r="E221" s="168">
        <v>0</v>
      </c>
      <c r="F221" s="168">
        <v>0</v>
      </c>
      <c r="G221" s="168">
        <v>1.0049918219859413</v>
      </c>
      <c r="H221" s="168">
        <v>1.0049918219859413</v>
      </c>
      <c r="I221" s="168">
        <v>3.2820177751026081</v>
      </c>
      <c r="J221" s="168">
        <v>3.2820177751026081</v>
      </c>
      <c r="K221" s="168">
        <v>13.58314518112865</v>
      </c>
      <c r="L221" s="168">
        <v>9.0554301207524333</v>
      </c>
      <c r="M221" s="168">
        <v>13.341325190429529</v>
      </c>
      <c r="N221" s="168">
        <v>10.262557838791945</v>
      </c>
      <c r="O221" s="168">
        <v>11.35653031999534</v>
      </c>
      <c r="P221" s="168">
        <v>2.6207377661527707</v>
      </c>
      <c r="Q221" s="168">
        <v>5.2414755323055413</v>
      </c>
      <c r="R221" s="170">
        <v>0</v>
      </c>
      <c r="S221" s="170">
        <v>0</v>
      </c>
      <c r="T221" s="170">
        <v>0</v>
      </c>
      <c r="U221" s="170">
        <v>0</v>
      </c>
      <c r="V221" s="170">
        <v>0.87686968212913641</v>
      </c>
      <c r="W221" s="170">
        <v>5.2612180927748184</v>
      </c>
      <c r="X221" s="170">
        <v>1.8634104875159494</v>
      </c>
      <c r="Y221" s="170">
        <v>0</v>
      </c>
      <c r="Z221" s="170">
        <v>1.9810908400347638</v>
      </c>
      <c r="AA221" s="170">
        <v>0</v>
      </c>
      <c r="AB221" s="170">
        <v>1.7159368007535827</v>
      </c>
      <c r="AC221" s="170">
        <v>0</v>
      </c>
      <c r="AD221" s="170">
        <v>0</v>
      </c>
      <c r="AE221" s="118"/>
    </row>
    <row r="222" spans="1:31" x14ac:dyDescent="0.45">
      <c r="A222" s="3" t="s">
        <v>219</v>
      </c>
      <c r="B222" s="3" t="s">
        <v>75</v>
      </c>
      <c r="C222" s="3" t="s">
        <v>842</v>
      </c>
      <c r="D222" s="168">
        <v>1903.3018853780611</v>
      </c>
      <c r="E222" s="168">
        <v>0</v>
      </c>
      <c r="F222" s="168">
        <v>4.2679448965379194</v>
      </c>
      <c r="G222" s="168">
        <v>11.054910041845353</v>
      </c>
      <c r="H222" s="168">
        <v>19.094844617732885</v>
      </c>
      <c r="I222" s="168">
        <v>68.922373277154776</v>
      </c>
      <c r="J222" s="168">
        <v>131.28071100410432</v>
      </c>
      <c r="K222" s="168">
        <v>175.44895858957838</v>
      </c>
      <c r="L222" s="168">
        <v>204.87910648202381</v>
      </c>
      <c r="M222" s="168">
        <v>216.53997039851006</v>
      </c>
      <c r="N222" s="168">
        <v>221.67124931790602</v>
      </c>
      <c r="O222" s="168">
        <v>179.08374735377268</v>
      </c>
      <c r="P222" s="168">
        <v>93.47298032611549</v>
      </c>
      <c r="Q222" s="168">
        <v>123.17467500918023</v>
      </c>
      <c r="R222" s="170">
        <v>0</v>
      </c>
      <c r="S222" s="170">
        <v>3.9016660434768262</v>
      </c>
      <c r="T222" s="170">
        <v>8.4998850664989405</v>
      </c>
      <c r="U222" s="170">
        <v>24.726938375269643</v>
      </c>
      <c r="V222" s="170">
        <v>48.227832517102499</v>
      </c>
      <c r="W222" s="170">
        <v>57.873399020523003</v>
      </c>
      <c r="X222" s="170">
        <v>63.35595657554228</v>
      </c>
      <c r="Y222" s="170">
        <v>63.35595657554228</v>
      </c>
      <c r="Z222" s="170">
        <v>66.366543141164584</v>
      </c>
      <c r="AA222" s="170">
        <v>55.470543520973386</v>
      </c>
      <c r="AB222" s="170">
        <v>34.31873601507165</v>
      </c>
      <c r="AC222" s="170">
        <v>10.295620804521496</v>
      </c>
      <c r="AD222" s="170">
        <v>18.017336407912619</v>
      </c>
      <c r="AE222" s="118"/>
    </row>
    <row r="223" spans="1:31" x14ac:dyDescent="0.45">
      <c r="A223" s="3" t="s">
        <v>219</v>
      </c>
      <c r="B223" s="3" t="s">
        <v>75</v>
      </c>
      <c r="C223" s="3" t="s">
        <v>843</v>
      </c>
      <c r="D223" s="168">
        <v>331.66486369077882</v>
      </c>
      <c r="E223" s="168">
        <v>0</v>
      </c>
      <c r="F223" s="168">
        <v>0</v>
      </c>
      <c r="G223" s="168">
        <v>1.0049918219859413</v>
      </c>
      <c r="H223" s="168">
        <v>2.0099836439718826</v>
      </c>
      <c r="I223" s="168">
        <v>14.222077025444635</v>
      </c>
      <c r="J223" s="168">
        <v>21.880118500684056</v>
      </c>
      <c r="K223" s="168">
        <v>55.464509489608652</v>
      </c>
      <c r="L223" s="168">
        <v>47.541008133950271</v>
      </c>
      <c r="M223" s="168">
        <v>28.735161948617449</v>
      </c>
      <c r="N223" s="168">
        <v>35.918952435771807</v>
      </c>
      <c r="O223" s="168">
        <v>35.816749470754537</v>
      </c>
      <c r="P223" s="168">
        <v>11.35653031999534</v>
      </c>
      <c r="Q223" s="168">
        <v>20.092322873837912</v>
      </c>
      <c r="R223" s="170">
        <v>0</v>
      </c>
      <c r="S223" s="170">
        <v>0</v>
      </c>
      <c r="T223" s="170">
        <v>0</v>
      </c>
      <c r="U223" s="170">
        <v>5.4090177695902346</v>
      </c>
      <c r="V223" s="170">
        <v>5.2612180927748184</v>
      </c>
      <c r="W223" s="170">
        <v>8.7686968212913641</v>
      </c>
      <c r="X223" s="170">
        <v>10.248757681337722</v>
      </c>
      <c r="Y223" s="170">
        <v>9.317052437579747</v>
      </c>
      <c r="Z223" s="170">
        <v>6.9338179401216733</v>
      </c>
      <c r="AA223" s="170">
        <v>3.9621816800695275</v>
      </c>
      <c r="AB223" s="170">
        <v>6.0057788026375398</v>
      </c>
      <c r="AC223" s="170">
        <v>0.85796840037679134</v>
      </c>
      <c r="AD223" s="170">
        <v>0.85796840037679134</v>
      </c>
      <c r="AE223" s="118"/>
    </row>
    <row r="224" spans="1:31" x14ac:dyDescent="0.45">
      <c r="A224" s="3" t="s">
        <v>219</v>
      </c>
      <c r="B224" s="3" t="s">
        <v>75</v>
      </c>
      <c r="C224" s="3" t="s">
        <v>844</v>
      </c>
      <c r="D224" s="168">
        <v>92.819261220583982</v>
      </c>
      <c r="E224" s="168">
        <v>0</v>
      </c>
      <c r="F224" s="168">
        <v>0</v>
      </c>
      <c r="G224" s="168">
        <v>0</v>
      </c>
      <c r="H224" s="168">
        <v>1.0049918219859413</v>
      </c>
      <c r="I224" s="168">
        <v>4.3760237001368107</v>
      </c>
      <c r="J224" s="168">
        <v>6.5640355502052161</v>
      </c>
      <c r="K224" s="168">
        <v>9.0554301207524333</v>
      </c>
      <c r="L224" s="168">
        <v>15.847002711316758</v>
      </c>
      <c r="M224" s="168">
        <v>10.262557838791945</v>
      </c>
      <c r="N224" s="168">
        <v>12.315069406550336</v>
      </c>
      <c r="O224" s="168">
        <v>8.73579255384257</v>
      </c>
      <c r="P224" s="168">
        <v>4.367896276921285</v>
      </c>
      <c r="Q224" s="168">
        <v>2.6207377661527707</v>
      </c>
      <c r="R224" s="170">
        <v>0</v>
      </c>
      <c r="S224" s="170">
        <v>0</v>
      </c>
      <c r="T224" s="170">
        <v>0</v>
      </c>
      <c r="U224" s="170">
        <v>0</v>
      </c>
      <c r="V224" s="170">
        <v>0.87686968212913641</v>
      </c>
      <c r="W224" s="170">
        <v>1.7537393642582728</v>
      </c>
      <c r="X224" s="170">
        <v>2.7951157312739241</v>
      </c>
      <c r="Y224" s="170">
        <v>3.7268209750318988</v>
      </c>
      <c r="Z224" s="170">
        <v>2.9716362600521458</v>
      </c>
      <c r="AA224" s="170">
        <v>2.9716362600521458</v>
      </c>
      <c r="AB224" s="170">
        <v>1.7159368007535827</v>
      </c>
      <c r="AC224" s="170">
        <v>0.85796840037679134</v>
      </c>
      <c r="AD224" s="170">
        <v>0</v>
      </c>
      <c r="AE224" s="118"/>
    </row>
    <row r="225" spans="1:31" x14ac:dyDescent="0.45">
      <c r="A225" s="2" t="s">
        <v>217</v>
      </c>
      <c r="B225" s="2" t="s">
        <v>76</v>
      </c>
      <c r="C225" s="2" t="s">
        <v>845</v>
      </c>
      <c r="D225" s="167">
        <v>8560.3706955263515</v>
      </c>
      <c r="E225" s="167">
        <v>0</v>
      </c>
      <c r="F225" s="167">
        <v>10.669862241344799</v>
      </c>
      <c r="G225" s="167">
        <v>49.244599277311124</v>
      </c>
      <c r="H225" s="167">
        <v>162.80867516172248</v>
      </c>
      <c r="I225" s="167">
        <v>378.52605006183416</v>
      </c>
      <c r="J225" s="167">
        <v>675.0016557461031</v>
      </c>
      <c r="K225" s="167">
        <v>890.82793812902059</v>
      </c>
      <c r="L225" s="167">
        <v>1120.6094774431135</v>
      </c>
      <c r="M225" s="167">
        <v>1161.7215473512483</v>
      </c>
      <c r="N225" s="167">
        <v>1077.5685730731543</v>
      </c>
      <c r="O225" s="167">
        <v>675.27676441203062</v>
      </c>
      <c r="P225" s="167">
        <v>330.21295853524913</v>
      </c>
      <c r="Q225" s="167">
        <v>389.61634790137862</v>
      </c>
      <c r="R225" s="169">
        <v>0</v>
      </c>
      <c r="S225" s="169">
        <v>8.7787485978228581</v>
      </c>
      <c r="T225" s="169">
        <v>26.272372023723996</v>
      </c>
      <c r="U225" s="169">
        <v>82.680700192307867</v>
      </c>
      <c r="V225" s="169">
        <v>183.2657635649895</v>
      </c>
      <c r="W225" s="169">
        <v>242.89290194977079</v>
      </c>
      <c r="X225" s="169">
        <v>278.57986788363445</v>
      </c>
      <c r="Y225" s="169">
        <v>261.80917349599088</v>
      </c>
      <c r="Z225" s="169">
        <v>230.79708286404997</v>
      </c>
      <c r="AA225" s="169">
        <v>145.61017674255513</v>
      </c>
      <c r="AB225" s="169">
        <v>69.495440430520105</v>
      </c>
      <c r="AC225" s="169">
        <v>36.89264121620203</v>
      </c>
      <c r="AD225" s="169">
        <v>71.211377231273687</v>
      </c>
      <c r="AE225" s="118"/>
    </row>
    <row r="226" spans="1:31" x14ac:dyDescent="0.45">
      <c r="A226" s="3" t="s">
        <v>219</v>
      </c>
      <c r="B226" s="3" t="s">
        <v>76</v>
      </c>
      <c r="C226" s="3" t="s">
        <v>846</v>
      </c>
      <c r="D226" s="168">
        <v>1013.1741764048545</v>
      </c>
      <c r="E226" s="168">
        <v>0</v>
      </c>
      <c r="F226" s="168">
        <v>0</v>
      </c>
      <c r="G226" s="168">
        <v>4.0199672879437651</v>
      </c>
      <c r="H226" s="168">
        <v>19.094844617732885</v>
      </c>
      <c r="I226" s="168">
        <v>49.23026662653912</v>
      </c>
      <c r="J226" s="168">
        <v>80.956438452531003</v>
      </c>
      <c r="K226" s="168">
        <v>109.79709021412326</v>
      </c>
      <c r="L226" s="168">
        <v>131.30373675091028</v>
      </c>
      <c r="M226" s="168">
        <v>126.22946141714094</v>
      </c>
      <c r="N226" s="168">
        <v>116.99315936222818</v>
      </c>
      <c r="O226" s="168">
        <v>81.242870750735904</v>
      </c>
      <c r="P226" s="168">
        <v>40.184645747675823</v>
      </c>
      <c r="Q226" s="168">
        <v>41.05822500306008</v>
      </c>
      <c r="R226" s="170">
        <v>0</v>
      </c>
      <c r="S226" s="170">
        <v>0</v>
      </c>
      <c r="T226" s="170">
        <v>3.8635841211358817</v>
      </c>
      <c r="U226" s="170">
        <v>9.2726018907261167</v>
      </c>
      <c r="V226" s="170">
        <v>25.429220781744956</v>
      </c>
      <c r="W226" s="170">
        <v>38.582266013682002</v>
      </c>
      <c r="X226" s="170">
        <v>27.019452068981266</v>
      </c>
      <c r="Y226" s="170">
        <v>36.336504506561013</v>
      </c>
      <c r="Z226" s="170">
        <v>28.725817180504073</v>
      </c>
      <c r="AA226" s="170">
        <v>19.810908400347639</v>
      </c>
      <c r="AB226" s="170">
        <v>11.153589204898287</v>
      </c>
      <c r="AC226" s="170">
        <v>4.2898420018839563</v>
      </c>
      <c r="AD226" s="170">
        <v>8.5796840037679125</v>
      </c>
      <c r="AE226" s="118"/>
    </row>
    <row r="227" spans="1:31" x14ac:dyDescent="0.45">
      <c r="A227" s="3" t="s">
        <v>219</v>
      </c>
      <c r="B227" s="3" t="s">
        <v>76</v>
      </c>
      <c r="C227" s="3" t="s">
        <v>847</v>
      </c>
      <c r="D227" s="168">
        <v>632.89047275757048</v>
      </c>
      <c r="E227" s="168">
        <v>0</v>
      </c>
      <c r="F227" s="168">
        <v>0</v>
      </c>
      <c r="G227" s="168">
        <v>0</v>
      </c>
      <c r="H227" s="168">
        <v>8.0399345758875302</v>
      </c>
      <c r="I227" s="168">
        <v>35.008189601094486</v>
      </c>
      <c r="J227" s="168">
        <v>59.076319951846948</v>
      </c>
      <c r="K227" s="168">
        <v>64.519939610361092</v>
      </c>
      <c r="L227" s="168">
        <v>90.554301207524333</v>
      </c>
      <c r="M227" s="168">
        <v>61.575347032751672</v>
      </c>
      <c r="N227" s="168">
        <v>74.916672223181209</v>
      </c>
      <c r="O227" s="168">
        <v>49.794017556902645</v>
      </c>
      <c r="P227" s="168">
        <v>31.448853193833251</v>
      </c>
      <c r="Q227" s="168">
        <v>36.690328726138794</v>
      </c>
      <c r="R227" s="170">
        <v>0</v>
      </c>
      <c r="S227" s="170">
        <v>0</v>
      </c>
      <c r="T227" s="170">
        <v>3.0908672969087054</v>
      </c>
      <c r="U227" s="170">
        <v>8.4998850664989405</v>
      </c>
      <c r="V227" s="170">
        <v>20.168002688970137</v>
      </c>
      <c r="W227" s="170">
        <v>16.660523960453592</v>
      </c>
      <c r="X227" s="170">
        <v>27.019452068981266</v>
      </c>
      <c r="Y227" s="170">
        <v>17.702399631401519</v>
      </c>
      <c r="Z227" s="170">
        <v>12.877090460225965</v>
      </c>
      <c r="AA227" s="170">
        <v>4.9527271000869098</v>
      </c>
      <c r="AB227" s="170">
        <v>3.4318736015071654</v>
      </c>
      <c r="AC227" s="170">
        <v>1.7159368007535827</v>
      </c>
      <c r="AD227" s="170">
        <v>5.147810402260748</v>
      </c>
      <c r="AE227" s="118"/>
    </row>
    <row r="228" spans="1:31" x14ac:dyDescent="0.45">
      <c r="A228" s="3" t="s">
        <v>219</v>
      </c>
      <c r="B228" s="3" t="s">
        <v>76</v>
      </c>
      <c r="C228" s="3" t="s">
        <v>848</v>
      </c>
      <c r="D228" s="168">
        <v>925.98576438203702</v>
      </c>
      <c r="E228" s="168">
        <v>0</v>
      </c>
      <c r="F228" s="168">
        <v>1.0669862241344799</v>
      </c>
      <c r="G228" s="168">
        <v>13.064893685817237</v>
      </c>
      <c r="H228" s="168">
        <v>15.074877329789119</v>
      </c>
      <c r="I228" s="168">
        <v>38.290207376197095</v>
      </c>
      <c r="J228" s="168">
        <v>79.862432527496793</v>
      </c>
      <c r="K228" s="168">
        <v>115.45673403959353</v>
      </c>
      <c r="L228" s="168">
        <v>103.00551762355893</v>
      </c>
      <c r="M228" s="168">
        <v>131.36074033653691</v>
      </c>
      <c r="N228" s="168">
        <v>92.363020549127512</v>
      </c>
      <c r="O228" s="168">
        <v>79.495712239967389</v>
      </c>
      <c r="P228" s="168">
        <v>33.196011704601766</v>
      </c>
      <c r="Q228" s="168">
        <v>52.414755323055417</v>
      </c>
      <c r="R228" s="170">
        <v>0</v>
      </c>
      <c r="S228" s="170">
        <v>0</v>
      </c>
      <c r="T228" s="170">
        <v>2.3181504726815292</v>
      </c>
      <c r="U228" s="170">
        <v>3.8635841211358817</v>
      </c>
      <c r="V228" s="170">
        <v>17.537393642582728</v>
      </c>
      <c r="W228" s="170">
        <v>28.936699510261501</v>
      </c>
      <c r="X228" s="170">
        <v>30.746273044013165</v>
      </c>
      <c r="Y228" s="170">
        <v>24.224336337707342</v>
      </c>
      <c r="Z228" s="170">
        <v>24.763635500434546</v>
      </c>
      <c r="AA228" s="170">
        <v>8.9149087801564377</v>
      </c>
      <c r="AB228" s="170">
        <v>7.7217156033911216</v>
      </c>
      <c r="AC228" s="170">
        <v>8.5796840037679125</v>
      </c>
      <c r="AD228" s="170">
        <v>13.727494406028661</v>
      </c>
      <c r="AE228" s="118"/>
    </row>
    <row r="229" spans="1:31" x14ac:dyDescent="0.45">
      <c r="A229" s="3" t="s">
        <v>219</v>
      </c>
      <c r="B229" s="3" t="s">
        <v>76</v>
      </c>
      <c r="C229" s="3" t="s">
        <v>849</v>
      </c>
      <c r="D229" s="168">
        <v>681.79868422937284</v>
      </c>
      <c r="E229" s="168">
        <v>0</v>
      </c>
      <c r="F229" s="168">
        <v>0</v>
      </c>
      <c r="G229" s="168">
        <v>3.0149754659578241</v>
      </c>
      <c r="H229" s="168">
        <v>18.089852795746943</v>
      </c>
      <c r="I229" s="168">
        <v>33.914183676060283</v>
      </c>
      <c r="J229" s="168">
        <v>60.170325876881151</v>
      </c>
      <c r="K229" s="168">
        <v>64.519939610361092</v>
      </c>
      <c r="L229" s="168">
        <v>82.630799851865959</v>
      </c>
      <c r="M229" s="168">
        <v>101.59932260404027</v>
      </c>
      <c r="N229" s="168">
        <v>87.231741629731545</v>
      </c>
      <c r="O229" s="168">
        <v>55.035493089208188</v>
      </c>
      <c r="P229" s="168">
        <v>30.575273938448994</v>
      </c>
      <c r="Q229" s="168">
        <v>39.311066492291566</v>
      </c>
      <c r="R229" s="170">
        <v>0</v>
      </c>
      <c r="S229" s="170">
        <v>0</v>
      </c>
      <c r="T229" s="170">
        <v>1.5454336484543527</v>
      </c>
      <c r="U229" s="170">
        <v>8.4998850664989405</v>
      </c>
      <c r="V229" s="170">
        <v>9.6455665034205005</v>
      </c>
      <c r="W229" s="170">
        <v>14.029914914066183</v>
      </c>
      <c r="X229" s="170">
        <v>19.565810118917469</v>
      </c>
      <c r="Y229" s="170">
        <v>15.83898914388557</v>
      </c>
      <c r="Z229" s="170">
        <v>17.829817560312875</v>
      </c>
      <c r="AA229" s="170">
        <v>11.886545040208583</v>
      </c>
      <c r="AB229" s="170">
        <v>2.573905201130374</v>
      </c>
      <c r="AC229" s="170">
        <v>1.7159368007535827</v>
      </c>
      <c r="AD229" s="170">
        <v>2.573905201130374</v>
      </c>
      <c r="AE229" s="118"/>
    </row>
    <row r="230" spans="1:31" x14ac:dyDescent="0.45">
      <c r="A230" s="3" t="s">
        <v>219</v>
      </c>
      <c r="B230" s="3" t="s">
        <v>76</v>
      </c>
      <c r="C230" s="3" t="s">
        <v>850</v>
      </c>
      <c r="D230" s="168">
        <v>478.836881123681</v>
      </c>
      <c r="E230" s="168">
        <v>0</v>
      </c>
      <c r="F230" s="168">
        <v>0</v>
      </c>
      <c r="G230" s="168">
        <v>3.0149754659578241</v>
      </c>
      <c r="H230" s="168">
        <v>7.0349427539015892</v>
      </c>
      <c r="I230" s="168">
        <v>16.41008887551304</v>
      </c>
      <c r="J230" s="168">
        <v>40.478219226265502</v>
      </c>
      <c r="K230" s="168">
        <v>52.068723194326495</v>
      </c>
      <c r="L230" s="168">
        <v>62.25608208017298</v>
      </c>
      <c r="M230" s="168">
        <v>66.706625952147647</v>
      </c>
      <c r="N230" s="168">
        <v>69.785393303785227</v>
      </c>
      <c r="O230" s="168">
        <v>38.437487236907309</v>
      </c>
      <c r="P230" s="168">
        <v>25.333798406143451</v>
      </c>
      <c r="Q230" s="168">
        <v>13.977268086148111</v>
      </c>
      <c r="R230" s="170">
        <v>0</v>
      </c>
      <c r="S230" s="170">
        <v>0</v>
      </c>
      <c r="T230" s="170">
        <v>0</v>
      </c>
      <c r="U230" s="170">
        <v>0.77271682422717636</v>
      </c>
      <c r="V230" s="170">
        <v>7.0149574570330913</v>
      </c>
      <c r="W230" s="170">
        <v>14.029914914066183</v>
      </c>
      <c r="X230" s="170">
        <v>16.770694387643545</v>
      </c>
      <c r="Y230" s="170">
        <v>13.97557865636962</v>
      </c>
      <c r="Z230" s="170">
        <v>17.829817560312875</v>
      </c>
      <c r="AA230" s="170">
        <v>6.9338179401216733</v>
      </c>
      <c r="AB230" s="170">
        <v>3.4318736015071654</v>
      </c>
      <c r="AC230" s="170">
        <v>0.85796840037679134</v>
      </c>
      <c r="AD230" s="170">
        <v>1.7159368007535827</v>
      </c>
      <c r="AE230" s="118"/>
    </row>
    <row r="231" spans="1:31" x14ac:dyDescent="0.45">
      <c r="A231" s="3" t="s">
        <v>219</v>
      </c>
      <c r="B231" s="3" t="s">
        <v>76</v>
      </c>
      <c r="C231" s="3" t="s">
        <v>851</v>
      </c>
      <c r="D231" s="168">
        <v>767.6709518109177</v>
      </c>
      <c r="E231" s="168">
        <v>0</v>
      </c>
      <c r="F231" s="168">
        <v>1.0669862241344799</v>
      </c>
      <c r="G231" s="168">
        <v>5.0249591099297062</v>
      </c>
      <c r="H231" s="168">
        <v>13.064893685817237</v>
      </c>
      <c r="I231" s="168">
        <v>32.82017775102608</v>
      </c>
      <c r="J231" s="168">
        <v>66.73436142708637</v>
      </c>
      <c r="K231" s="168">
        <v>84.894657382054064</v>
      </c>
      <c r="L231" s="168">
        <v>96.213945032994602</v>
      </c>
      <c r="M231" s="168">
        <v>101.59932260404027</v>
      </c>
      <c r="N231" s="168">
        <v>94.415532116885899</v>
      </c>
      <c r="O231" s="168">
        <v>58.529810110745217</v>
      </c>
      <c r="P231" s="168">
        <v>24.460219150759194</v>
      </c>
      <c r="Q231" s="168">
        <v>36.690328726138794</v>
      </c>
      <c r="R231" s="170">
        <v>0</v>
      </c>
      <c r="S231" s="170">
        <v>0</v>
      </c>
      <c r="T231" s="170">
        <v>3.0908672969087054</v>
      </c>
      <c r="U231" s="170">
        <v>4.6363009453630584</v>
      </c>
      <c r="V231" s="170">
        <v>18.414263324711865</v>
      </c>
      <c r="W231" s="170">
        <v>21.92174205322841</v>
      </c>
      <c r="X231" s="170">
        <v>25.156041581465317</v>
      </c>
      <c r="Y231" s="170">
        <v>29.81456780025519</v>
      </c>
      <c r="Z231" s="170">
        <v>19.810908400347639</v>
      </c>
      <c r="AA231" s="170">
        <v>13.867635880243347</v>
      </c>
      <c r="AB231" s="170">
        <v>6.8637472030143307</v>
      </c>
      <c r="AC231" s="170">
        <v>2.573905201130374</v>
      </c>
      <c r="AD231" s="170">
        <v>6.0057788026375398</v>
      </c>
      <c r="AE231" s="118"/>
    </row>
    <row r="232" spans="1:31" x14ac:dyDescent="0.45">
      <c r="A232" s="3" t="s">
        <v>219</v>
      </c>
      <c r="B232" s="3" t="s">
        <v>76</v>
      </c>
      <c r="C232" s="3" t="s">
        <v>852</v>
      </c>
      <c r="D232" s="168">
        <v>698.99930116330006</v>
      </c>
      <c r="E232" s="168">
        <v>0</v>
      </c>
      <c r="F232" s="168">
        <v>0</v>
      </c>
      <c r="G232" s="168">
        <v>2.0099836439718826</v>
      </c>
      <c r="H232" s="168">
        <v>6.0299509319156481</v>
      </c>
      <c r="I232" s="168">
        <v>30.632165900957673</v>
      </c>
      <c r="J232" s="168">
        <v>66.73436142708637</v>
      </c>
      <c r="K232" s="168">
        <v>63.388010845267033</v>
      </c>
      <c r="L232" s="168">
        <v>90.554301207524333</v>
      </c>
      <c r="M232" s="168">
        <v>96.468043684644286</v>
      </c>
      <c r="N232" s="168">
        <v>90.310508981369125</v>
      </c>
      <c r="O232" s="168">
        <v>72.507078196893332</v>
      </c>
      <c r="P232" s="168">
        <v>27.080956916911965</v>
      </c>
      <c r="Q232" s="168">
        <v>31.448853193833251</v>
      </c>
      <c r="R232" s="170">
        <v>0</v>
      </c>
      <c r="S232" s="170">
        <v>0.97541651086920655</v>
      </c>
      <c r="T232" s="170">
        <v>0.77271682422717636</v>
      </c>
      <c r="U232" s="170">
        <v>6.1817345938174109</v>
      </c>
      <c r="V232" s="170">
        <v>8.7686968212913641</v>
      </c>
      <c r="W232" s="170">
        <v>18.414263324711865</v>
      </c>
      <c r="X232" s="170">
        <v>22.360925850191393</v>
      </c>
      <c r="Y232" s="170">
        <v>24.224336337707342</v>
      </c>
      <c r="Z232" s="170">
        <v>14.858181300260728</v>
      </c>
      <c r="AA232" s="170">
        <v>2.9716362600521458</v>
      </c>
      <c r="AB232" s="170">
        <v>8.5796840037679125</v>
      </c>
      <c r="AC232" s="170">
        <v>6.0057788026375398</v>
      </c>
      <c r="AD232" s="170">
        <v>7.7217156033911216</v>
      </c>
      <c r="AE232" s="118"/>
    </row>
    <row r="233" spans="1:31" x14ac:dyDescent="0.45">
      <c r="A233" s="3" t="s">
        <v>219</v>
      </c>
      <c r="B233" s="3" t="s">
        <v>76</v>
      </c>
      <c r="C233" s="3" t="s">
        <v>853</v>
      </c>
      <c r="D233" s="168">
        <v>3361.0144636546179</v>
      </c>
      <c r="E233" s="168">
        <v>0</v>
      </c>
      <c r="F233" s="168">
        <v>8.5358897930758388</v>
      </c>
      <c r="G233" s="168">
        <v>19.094844617732885</v>
      </c>
      <c r="H233" s="168">
        <v>76.379378470931542</v>
      </c>
      <c r="I233" s="168">
        <v>142.22077025444634</v>
      </c>
      <c r="J233" s="168">
        <v>220.98919685690893</v>
      </c>
      <c r="K233" s="168">
        <v>336.18284323293409</v>
      </c>
      <c r="L233" s="168">
        <v>464.0907936885622</v>
      </c>
      <c r="M233" s="168">
        <v>476.18268371994628</v>
      </c>
      <c r="N233" s="168">
        <v>451.55254490684564</v>
      </c>
      <c r="O233" s="168">
        <v>240.23429523067065</v>
      </c>
      <c r="P233" s="168">
        <v>117.93319947687469</v>
      </c>
      <c r="Q233" s="168">
        <v>138.02552235071261</v>
      </c>
      <c r="R233" s="170">
        <v>0</v>
      </c>
      <c r="S233" s="170">
        <v>7.8033320869536524</v>
      </c>
      <c r="T233" s="170">
        <v>11.590752363407645</v>
      </c>
      <c r="U233" s="170">
        <v>40.953991684040346</v>
      </c>
      <c r="V233" s="170">
        <v>76.287662345234864</v>
      </c>
      <c r="W233" s="170">
        <v>90.317577259301046</v>
      </c>
      <c r="X233" s="170">
        <v>109.94121876344101</v>
      </c>
      <c r="Y233" s="170">
        <v>99.692461082103293</v>
      </c>
      <c r="Z233" s="170">
        <v>94.101814901651281</v>
      </c>
      <c r="AA233" s="170">
        <v>76.271997341338405</v>
      </c>
      <c r="AB233" s="170">
        <v>25.739052011303741</v>
      </c>
      <c r="AC233" s="170">
        <v>11.153589204898287</v>
      </c>
      <c r="AD233" s="170">
        <v>25.739052011303741</v>
      </c>
      <c r="AE233" s="118"/>
    </row>
    <row r="234" spans="1:31" x14ac:dyDescent="0.45">
      <c r="A234" s="2" t="s">
        <v>217</v>
      </c>
      <c r="B234" s="2" t="s">
        <v>77</v>
      </c>
      <c r="C234" s="2" t="s">
        <v>854</v>
      </c>
      <c r="D234" s="167">
        <v>5214.660699555151</v>
      </c>
      <c r="E234" s="167">
        <v>0</v>
      </c>
      <c r="F234" s="167">
        <v>4.2679448965379194</v>
      </c>
      <c r="G234" s="167">
        <v>16.07986915177506</v>
      </c>
      <c r="H234" s="167">
        <v>84.41931304681907</v>
      </c>
      <c r="I234" s="167">
        <v>233.02326203228517</v>
      </c>
      <c r="J234" s="167">
        <v>406.97020411272342</v>
      </c>
      <c r="K234" s="167">
        <v>553.51316613099243</v>
      </c>
      <c r="L234" s="167">
        <v>661.04639881492767</v>
      </c>
      <c r="M234" s="167">
        <v>769.69183790939599</v>
      </c>
      <c r="N234" s="167">
        <v>680.407584711906</v>
      </c>
      <c r="O234" s="167">
        <v>475.22711492903579</v>
      </c>
      <c r="P234" s="167">
        <v>209.65902129222167</v>
      </c>
      <c r="Q234" s="167">
        <v>237.6135574645179</v>
      </c>
      <c r="R234" s="169">
        <v>0</v>
      </c>
      <c r="S234" s="169">
        <v>3.9016660434768262</v>
      </c>
      <c r="T234" s="169">
        <v>17.772486957225055</v>
      </c>
      <c r="U234" s="169">
        <v>54.090177695902348</v>
      </c>
      <c r="V234" s="169">
        <v>99.086274080592418</v>
      </c>
      <c r="W234" s="169">
        <v>156.08280341898629</v>
      </c>
      <c r="X234" s="169">
        <v>137.89237607618026</v>
      </c>
      <c r="Y234" s="169">
        <v>109.94121876344101</v>
      </c>
      <c r="Z234" s="169">
        <v>115.89381414203368</v>
      </c>
      <c r="AA234" s="169">
        <v>91.13017864159913</v>
      </c>
      <c r="AB234" s="169">
        <v>46.33029362034673</v>
      </c>
      <c r="AC234" s="169">
        <v>24.023115210550159</v>
      </c>
      <c r="AD234" s="169">
        <v>26.597020411680532</v>
      </c>
      <c r="AE234" s="118"/>
    </row>
    <row r="235" spans="1:31" x14ac:dyDescent="0.45">
      <c r="A235" s="3" t="s">
        <v>219</v>
      </c>
      <c r="B235" s="3" t="s">
        <v>77</v>
      </c>
      <c r="C235" s="3" t="s">
        <v>855</v>
      </c>
      <c r="D235" s="168">
        <v>1669.8979610447634</v>
      </c>
      <c r="E235" s="168">
        <v>0</v>
      </c>
      <c r="F235" s="168">
        <v>1.0669862241344799</v>
      </c>
      <c r="G235" s="168">
        <v>5.0249591099297062</v>
      </c>
      <c r="H235" s="168">
        <v>26.129787371634475</v>
      </c>
      <c r="I235" s="168">
        <v>70.016379202188972</v>
      </c>
      <c r="J235" s="168">
        <v>132.37471692913851</v>
      </c>
      <c r="K235" s="168">
        <v>166.39352846882596</v>
      </c>
      <c r="L235" s="168">
        <v>219.59418042824652</v>
      </c>
      <c r="M235" s="168">
        <v>256.56394596979862</v>
      </c>
      <c r="N235" s="168">
        <v>205.25115677583892</v>
      </c>
      <c r="O235" s="168">
        <v>153.74994894762924</v>
      </c>
      <c r="P235" s="168">
        <v>66.392023409203532</v>
      </c>
      <c r="Q235" s="168">
        <v>70.759919686124817</v>
      </c>
      <c r="R235" s="170">
        <v>0</v>
      </c>
      <c r="S235" s="170">
        <v>1.9508330217384131</v>
      </c>
      <c r="T235" s="170">
        <v>5.4090177695902346</v>
      </c>
      <c r="U235" s="170">
        <v>16.227053308770703</v>
      </c>
      <c r="V235" s="170">
        <v>30.690438874519774</v>
      </c>
      <c r="W235" s="170">
        <v>54.365920292006457</v>
      </c>
      <c r="X235" s="170">
        <v>41.926735969108861</v>
      </c>
      <c r="Y235" s="170">
        <v>37.268209750318988</v>
      </c>
      <c r="Z235" s="170">
        <v>45.565089320799565</v>
      </c>
      <c r="AA235" s="170">
        <v>29.716362600521457</v>
      </c>
      <c r="AB235" s="170">
        <v>14.585462806405452</v>
      </c>
      <c r="AC235" s="170">
        <v>11.153589204898287</v>
      </c>
      <c r="AD235" s="170">
        <v>7.7217156033911216</v>
      </c>
      <c r="AE235" s="118"/>
    </row>
    <row r="236" spans="1:31" x14ac:dyDescent="0.45">
      <c r="A236" s="3" t="s">
        <v>219</v>
      </c>
      <c r="B236" s="3" t="s">
        <v>77</v>
      </c>
      <c r="C236" s="3" t="s">
        <v>856</v>
      </c>
      <c r="D236" s="168">
        <v>583.54431684378983</v>
      </c>
      <c r="E236" s="168">
        <v>0</v>
      </c>
      <c r="F236" s="168">
        <v>0</v>
      </c>
      <c r="G236" s="168">
        <v>2.0099836439718826</v>
      </c>
      <c r="H236" s="168">
        <v>10.049918219859412</v>
      </c>
      <c r="I236" s="168">
        <v>20.786112575649852</v>
      </c>
      <c r="J236" s="168">
        <v>52.512284401641729</v>
      </c>
      <c r="K236" s="168">
        <v>69.047654670737302</v>
      </c>
      <c r="L236" s="168">
        <v>65.651868375455138</v>
      </c>
      <c r="M236" s="168">
        <v>86.205485845852351</v>
      </c>
      <c r="N236" s="168">
        <v>74.916672223181209</v>
      </c>
      <c r="O236" s="168">
        <v>52.414755323055417</v>
      </c>
      <c r="P236" s="168">
        <v>28.82811542768048</v>
      </c>
      <c r="Q236" s="168">
        <v>30.575273938448994</v>
      </c>
      <c r="R236" s="170">
        <v>0</v>
      </c>
      <c r="S236" s="170">
        <v>0</v>
      </c>
      <c r="T236" s="170">
        <v>0.77271682422717636</v>
      </c>
      <c r="U236" s="170">
        <v>10.045318714953293</v>
      </c>
      <c r="V236" s="170">
        <v>7.0149574570330913</v>
      </c>
      <c r="W236" s="170">
        <v>21.044872371099274</v>
      </c>
      <c r="X236" s="170">
        <v>12.112168168853671</v>
      </c>
      <c r="Y236" s="170">
        <v>9.317052437579747</v>
      </c>
      <c r="Z236" s="170">
        <v>11.886545040208583</v>
      </c>
      <c r="AA236" s="170">
        <v>8.9149087801564377</v>
      </c>
      <c r="AB236" s="170">
        <v>3.4318736015071654</v>
      </c>
      <c r="AC236" s="170">
        <v>1.7159368007535827</v>
      </c>
      <c r="AD236" s="170">
        <v>4.2898420018839563</v>
      </c>
      <c r="AE236" s="118"/>
    </row>
    <row r="237" spans="1:31" x14ac:dyDescent="0.45">
      <c r="A237" s="3" t="s">
        <v>219</v>
      </c>
      <c r="B237" s="3" t="s">
        <v>77</v>
      </c>
      <c r="C237" s="3" t="s">
        <v>857</v>
      </c>
      <c r="D237" s="168">
        <v>201.9145967353937</v>
      </c>
      <c r="E237" s="168">
        <v>0</v>
      </c>
      <c r="F237" s="168">
        <v>0</v>
      </c>
      <c r="G237" s="168">
        <v>0</v>
      </c>
      <c r="H237" s="168">
        <v>2.0099836439718826</v>
      </c>
      <c r="I237" s="168">
        <v>7.6580414752394184</v>
      </c>
      <c r="J237" s="168">
        <v>10.940059250342028</v>
      </c>
      <c r="K237" s="168">
        <v>23.770504066975136</v>
      </c>
      <c r="L237" s="168">
        <v>26.034361597163247</v>
      </c>
      <c r="M237" s="168">
        <v>33.86644086801342</v>
      </c>
      <c r="N237" s="168">
        <v>35.918952435771807</v>
      </c>
      <c r="O237" s="168">
        <v>25.333798406143451</v>
      </c>
      <c r="P237" s="168">
        <v>11.35653031999534</v>
      </c>
      <c r="Q237" s="168">
        <v>7.8622132984583128</v>
      </c>
      <c r="R237" s="170">
        <v>0</v>
      </c>
      <c r="S237" s="170">
        <v>0</v>
      </c>
      <c r="T237" s="170">
        <v>0.77271682422717636</v>
      </c>
      <c r="U237" s="170">
        <v>1.5454336484543527</v>
      </c>
      <c r="V237" s="170">
        <v>2.6306090463874092</v>
      </c>
      <c r="W237" s="170">
        <v>0</v>
      </c>
      <c r="X237" s="170">
        <v>4.6585262187898735</v>
      </c>
      <c r="Y237" s="170">
        <v>3.7268209750318988</v>
      </c>
      <c r="Z237" s="170">
        <v>1.9810908400347638</v>
      </c>
      <c r="AA237" s="170">
        <v>0.99054542001738188</v>
      </c>
      <c r="AB237" s="170">
        <v>0</v>
      </c>
      <c r="AC237" s="170">
        <v>0.85796840037679134</v>
      </c>
      <c r="AD237" s="170">
        <v>0</v>
      </c>
      <c r="AE237" s="118"/>
    </row>
    <row r="238" spans="1:31" x14ac:dyDescent="0.45">
      <c r="A238" s="3" t="s">
        <v>219</v>
      </c>
      <c r="B238" s="3" t="s">
        <v>77</v>
      </c>
      <c r="C238" s="3" t="s">
        <v>858</v>
      </c>
      <c r="D238" s="168">
        <v>128.89306132790909</v>
      </c>
      <c r="E238" s="168">
        <v>0</v>
      </c>
      <c r="F238" s="168">
        <v>0</v>
      </c>
      <c r="G238" s="168">
        <v>1.0049918219859413</v>
      </c>
      <c r="H238" s="168">
        <v>1.0049918219859413</v>
      </c>
      <c r="I238" s="168">
        <v>2.1880118500684054</v>
      </c>
      <c r="J238" s="168">
        <v>5.4700296251710139</v>
      </c>
      <c r="K238" s="168">
        <v>14.715073946222704</v>
      </c>
      <c r="L238" s="168">
        <v>15.847002711316758</v>
      </c>
      <c r="M238" s="168">
        <v>13.341325190429529</v>
      </c>
      <c r="N238" s="168">
        <v>28.735161948617449</v>
      </c>
      <c r="O238" s="168">
        <v>15.724426596916626</v>
      </c>
      <c r="P238" s="168">
        <v>6.1150547876897985</v>
      </c>
      <c r="Q238" s="168">
        <v>6.9886340430740557</v>
      </c>
      <c r="R238" s="170">
        <v>0</v>
      </c>
      <c r="S238" s="170">
        <v>0</v>
      </c>
      <c r="T238" s="170">
        <v>0</v>
      </c>
      <c r="U238" s="170">
        <v>0</v>
      </c>
      <c r="V238" s="170">
        <v>0.87686968212913641</v>
      </c>
      <c r="W238" s="170">
        <v>1.7537393642582728</v>
      </c>
      <c r="X238" s="170">
        <v>6.5219367063058229</v>
      </c>
      <c r="Y238" s="170">
        <v>2.7951157312739241</v>
      </c>
      <c r="Z238" s="170">
        <v>2.9716362600521458</v>
      </c>
      <c r="AA238" s="170">
        <v>1.9810908400347638</v>
      </c>
      <c r="AB238" s="170">
        <v>0.85796840037679134</v>
      </c>
      <c r="AC238" s="170">
        <v>0</v>
      </c>
      <c r="AD238" s="170">
        <v>0</v>
      </c>
      <c r="AE238" s="118"/>
    </row>
    <row r="239" spans="1:31" x14ac:dyDescent="0.45">
      <c r="A239" s="3" t="s">
        <v>219</v>
      </c>
      <c r="B239" s="3" t="s">
        <v>77</v>
      </c>
      <c r="C239" s="3" t="s">
        <v>859</v>
      </c>
      <c r="D239" s="168">
        <v>70.912654102350473</v>
      </c>
      <c r="E239" s="168">
        <v>0</v>
      </c>
      <c r="F239" s="168">
        <v>0</v>
      </c>
      <c r="G239" s="168">
        <v>1.0049918219859413</v>
      </c>
      <c r="H239" s="168">
        <v>0</v>
      </c>
      <c r="I239" s="168">
        <v>4.3760237001368107</v>
      </c>
      <c r="J239" s="168">
        <v>3.2820177751026081</v>
      </c>
      <c r="K239" s="168">
        <v>9.0554301207524333</v>
      </c>
      <c r="L239" s="168">
        <v>9.0554301207524333</v>
      </c>
      <c r="M239" s="168">
        <v>14.367580974308725</v>
      </c>
      <c r="N239" s="168">
        <v>11.288813622671141</v>
      </c>
      <c r="O239" s="168">
        <v>3.4943170215370278</v>
      </c>
      <c r="P239" s="168">
        <v>1.7471585107685139</v>
      </c>
      <c r="Q239" s="168">
        <v>4.367896276921285</v>
      </c>
      <c r="R239" s="170">
        <v>0</v>
      </c>
      <c r="S239" s="170">
        <v>0</v>
      </c>
      <c r="T239" s="170">
        <v>0.77271682422717636</v>
      </c>
      <c r="U239" s="170">
        <v>0</v>
      </c>
      <c r="V239" s="170">
        <v>1.7537393642582728</v>
      </c>
      <c r="W239" s="170">
        <v>3.5074787285165456</v>
      </c>
      <c r="X239" s="170">
        <v>0</v>
      </c>
      <c r="Y239" s="170">
        <v>0</v>
      </c>
      <c r="Z239" s="170">
        <v>0</v>
      </c>
      <c r="AA239" s="170">
        <v>1.9810908400347638</v>
      </c>
      <c r="AB239" s="170">
        <v>0.85796840037679134</v>
      </c>
      <c r="AC239" s="170">
        <v>0</v>
      </c>
      <c r="AD239" s="170">
        <v>0</v>
      </c>
      <c r="AE239" s="118"/>
    </row>
    <row r="240" spans="1:31" x14ac:dyDescent="0.45">
      <c r="A240" s="3" t="s">
        <v>219</v>
      </c>
      <c r="B240" s="3" t="s">
        <v>77</v>
      </c>
      <c r="C240" s="3" t="s">
        <v>860</v>
      </c>
      <c r="D240" s="168">
        <v>114.63879652261051</v>
      </c>
      <c r="E240" s="168">
        <v>0</v>
      </c>
      <c r="F240" s="168">
        <v>0</v>
      </c>
      <c r="G240" s="168">
        <v>1.0049918219859413</v>
      </c>
      <c r="H240" s="168">
        <v>1.0049918219859413</v>
      </c>
      <c r="I240" s="168">
        <v>0</v>
      </c>
      <c r="J240" s="168">
        <v>9.8460533253078246</v>
      </c>
      <c r="K240" s="168">
        <v>6.7915725905643249</v>
      </c>
      <c r="L240" s="168">
        <v>14.715073946222704</v>
      </c>
      <c r="M240" s="168">
        <v>25.656394596979865</v>
      </c>
      <c r="N240" s="168">
        <v>14.367580974308725</v>
      </c>
      <c r="O240" s="168">
        <v>13.977268086148111</v>
      </c>
      <c r="P240" s="168">
        <v>3.4943170215370278</v>
      </c>
      <c r="Q240" s="168">
        <v>2.6207377661527707</v>
      </c>
      <c r="R240" s="170">
        <v>0</v>
      </c>
      <c r="S240" s="170">
        <v>0</v>
      </c>
      <c r="T240" s="170">
        <v>0</v>
      </c>
      <c r="U240" s="170">
        <v>0.77271682422717636</v>
      </c>
      <c r="V240" s="170">
        <v>0.87686968212913641</v>
      </c>
      <c r="W240" s="170">
        <v>0.87686968212913641</v>
      </c>
      <c r="X240" s="170">
        <v>4.6585262187898735</v>
      </c>
      <c r="Y240" s="170">
        <v>5.5902314625478482</v>
      </c>
      <c r="Z240" s="170">
        <v>2.9716362600521458</v>
      </c>
      <c r="AA240" s="170">
        <v>1.9810908400347638</v>
      </c>
      <c r="AB240" s="170">
        <v>2.573905201130374</v>
      </c>
      <c r="AC240" s="170">
        <v>0</v>
      </c>
      <c r="AD240" s="170">
        <v>0.85796840037679134</v>
      </c>
      <c r="AE240" s="118"/>
    </row>
    <row r="241" spans="1:31" x14ac:dyDescent="0.45">
      <c r="A241" s="3" t="s">
        <v>219</v>
      </c>
      <c r="B241" s="3" t="s">
        <v>77</v>
      </c>
      <c r="C241" s="3" t="s">
        <v>861</v>
      </c>
      <c r="D241" s="168">
        <v>1808.8603075984477</v>
      </c>
      <c r="E241" s="168">
        <v>0</v>
      </c>
      <c r="F241" s="168">
        <v>3.2009586724034396</v>
      </c>
      <c r="G241" s="168">
        <v>4.0199672879437651</v>
      </c>
      <c r="H241" s="168">
        <v>32.159738303550121</v>
      </c>
      <c r="I241" s="168">
        <v>90.802491777838824</v>
      </c>
      <c r="J241" s="168">
        <v>148.78480580465157</v>
      </c>
      <c r="K241" s="168">
        <v>201.48332018674165</v>
      </c>
      <c r="L241" s="168">
        <v>225.25382425371677</v>
      </c>
      <c r="M241" s="168">
        <v>246.30138813100669</v>
      </c>
      <c r="N241" s="168">
        <v>226.802528237302</v>
      </c>
      <c r="O241" s="168">
        <v>150.25563192609221</v>
      </c>
      <c r="P241" s="168">
        <v>61.150547876897988</v>
      </c>
      <c r="Q241" s="168">
        <v>71.633498941509075</v>
      </c>
      <c r="R241" s="170">
        <v>0</v>
      </c>
      <c r="S241" s="170">
        <v>1.9508330217384131</v>
      </c>
      <c r="T241" s="170">
        <v>8.4998850664989405</v>
      </c>
      <c r="U241" s="170">
        <v>21.636071078360938</v>
      </c>
      <c r="V241" s="170">
        <v>40.336005377940275</v>
      </c>
      <c r="W241" s="170">
        <v>56.99652933839387</v>
      </c>
      <c r="X241" s="170">
        <v>57.765725112994431</v>
      </c>
      <c r="Y241" s="170">
        <v>40.063325481592912</v>
      </c>
      <c r="Z241" s="170">
        <v>38.631271380677894</v>
      </c>
      <c r="AA241" s="170">
        <v>35.659635120625751</v>
      </c>
      <c r="AB241" s="170">
        <v>21.449210009419783</v>
      </c>
      <c r="AC241" s="170">
        <v>10.295620804521496</v>
      </c>
      <c r="AD241" s="170">
        <v>13.727494406028661</v>
      </c>
      <c r="AE241" s="118"/>
    </row>
    <row r="242" spans="1:31" x14ac:dyDescent="0.45">
      <c r="A242" s="3" t="s">
        <v>219</v>
      </c>
      <c r="B242" s="3" t="s">
        <v>77</v>
      </c>
      <c r="C242" s="3" t="s">
        <v>862</v>
      </c>
      <c r="D242" s="168">
        <v>635.99900537988856</v>
      </c>
      <c r="E242" s="168">
        <v>0</v>
      </c>
      <c r="F242" s="168">
        <v>0</v>
      </c>
      <c r="G242" s="168">
        <v>2.0099836439718826</v>
      </c>
      <c r="H242" s="168">
        <v>12.059901863831296</v>
      </c>
      <c r="I242" s="168">
        <v>37.196201451162892</v>
      </c>
      <c r="J242" s="168">
        <v>43.760237001368111</v>
      </c>
      <c r="K242" s="168">
        <v>62.25608208017298</v>
      </c>
      <c r="L242" s="168">
        <v>84.894657382054064</v>
      </c>
      <c r="M242" s="168">
        <v>93.389276333006705</v>
      </c>
      <c r="N242" s="168">
        <v>83.126718494214757</v>
      </c>
      <c r="O242" s="168">
        <v>60.276968621513731</v>
      </c>
      <c r="P242" s="168">
        <v>30.575273938448994</v>
      </c>
      <c r="Q242" s="168">
        <v>42.805383513828588</v>
      </c>
      <c r="R242" s="170">
        <v>0</v>
      </c>
      <c r="S242" s="170">
        <v>0</v>
      </c>
      <c r="T242" s="170">
        <v>1.5454336484543527</v>
      </c>
      <c r="U242" s="170">
        <v>3.8635841211358817</v>
      </c>
      <c r="V242" s="170">
        <v>14.906784596195319</v>
      </c>
      <c r="W242" s="170">
        <v>17.537393642582728</v>
      </c>
      <c r="X242" s="170">
        <v>10.248757681337722</v>
      </c>
      <c r="Y242" s="170">
        <v>11.180462925095696</v>
      </c>
      <c r="Z242" s="170">
        <v>11.886545040208583</v>
      </c>
      <c r="AA242" s="170">
        <v>9.9054542001738195</v>
      </c>
      <c r="AB242" s="170">
        <v>2.573905201130374</v>
      </c>
      <c r="AC242" s="170">
        <v>0</v>
      </c>
      <c r="AD242" s="170">
        <v>0</v>
      </c>
      <c r="AE242" s="118"/>
    </row>
    <row r="243" spans="1:31" x14ac:dyDescent="0.45">
      <c r="A243" s="2" t="s">
        <v>217</v>
      </c>
      <c r="B243" s="2" t="s">
        <v>78</v>
      </c>
      <c r="C243" s="2" t="s">
        <v>863</v>
      </c>
      <c r="D243" s="167">
        <v>1134.4921831849051</v>
      </c>
      <c r="E243" s="167">
        <v>0</v>
      </c>
      <c r="F243" s="167">
        <v>4.2679448965379194</v>
      </c>
      <c r="G243" s="167">
        <v>9.0449263978734713</v>
      </c>
      <c r="H243" s="167">
        <v>14.069885507803178</v>
      </c>
      <c r="I243" s="167">
        <v>50.324272551573323</v>
      </c>
      <c r="J243" s="167">
        <v>82.050444377565199</v>
      </c>
      <c r="K243" s="167">
        <v>107.53323268393514</v>
      </c>
      <c r="L243" s="167">
        <v>175.44895858957838</v>
      </c>
      <c r="M243" s="167">
        <v>155.99087914963758</v>
      </c>
      <c r="N243" s="167">
        <v>137.51827503981207</v>
      </c>
      <c r="O243" s="167">
        <v>95.220138836884004</v>
      </c>
      <c r="P243" s="167">
        <v>48.920438301518388</v>
      </c>
      <c r="Q243" s="167">
        <v>53.288334578439674</v>
      </c>
      <c r="R243" s="169">
        <v>0</v>
      </c>
      <c r="S243" s="169">
        <v>0</v>
      </c>
      <c r="T243" s="169">
        <v>4.6363009453630584</v>
      </c>
      <c r="U243" s="169">
        <v>5.4090177695902346</v>
      </c>
      <c r="V243" s="169">
        <v>17.537393642582728</v>
      </c>
      <c r="W243" s="169">
        <v>33.321047920907183</v>
      </c>
      <c r="X243" s="169">
        <v>20.497515362675443</v>
      </c>
      <c r="Y243" s="169">
        <v>39.131620237834937</v>
      </c>
      <c r="Z243" s="169">
        <v>27.735271760486693</v>
      </c>
      <c r="AA243" s="169">
        <v>20.801453820365019</v>
      </c>
      <c r="AB243" s="169">
        <v>15.443431206782243</v>
      </c>
      <c r="AC243" s="169">
        <v>5.147810402260748</v>
      </c>
      <c r="AD243" s="169">
        <v>11.153589204898287</v>
      </c>
      <c r="AE243" s="118"/>
    </row>
    <row r="244" spans="1:31" x14ac:dyDescent="0.45">
      <c r="A244" s="3" t="s">
        <v>219</v>
      </c>
      <c r="B244" s="3" t="s">
        <v>78</v>
      </c>
      <c r="C244" s="3" t="s">
        <v>864</v>
      </c>
      <c r="D244" s="168">
        <v>391.46050706627102</v>
      </c>
      <c r="E244" s="168">
        <v>0</v>
      </c>
      <c r="F244" s="168">
        <v>1.0669862241344799</v>
      </c>
      <c r="G244" s="168">
        <v>1.0049918219859413</v>
      </c>
      <c r="H244" s="168">
        <v>8.0399345758875302</v>
      </c>
      <c r="I244" s="168">
        <v>17.504094800547243</v>
      </c>
      <c r="J244" s="168">
        <v>27.350148125855068</v>
      </c>
      <c r="K244" s="168">
        <v>27.1662903622573</v>
      </c>
      <c r="L244" s="168">
        <v>64.519939610361092</v>
      </c>
      <c r="M244" s="168">
        <v>53.365300761718117</v>
      </c>
      <c r="N244" s="168">
        <v>43.102742922926176</v>
      </c>
      <c r="O244" s="168">
        <v>41.05822500306008</v>
      </c>
      <c r="P244" s="168">
        <v>13.103688830763854</v>
      </c>
      <c r="Q244" s="168">
        <v>15.724426596916626</v>
      </c>
      <c r="R244" s="170">
        <v>0</v>
      </c>
      <c r="S244" s="170">
        <v>0</v>
      </c>
      <c r="T244" s="170">
        <v>1.5454336484543527</v>
      </c>
      <c r="U244" s="170">
        <v>2.3181504726815292</v>
      </c>
      <c r="V244" s="170">
        <v>9.6455665034205005</v>
      </c>
      <c r="W244" s="170">
        <v>16.660523960453592</v>
      </c>
      <c r="X244" s="170">
        <v>6.5219367063058229</v>
      </c>
      <c r="Y244" s="170">
        <v>13.043873412611646</v>
      </c>
      <c r="Z244" s="170">
        <v>8.9149087801564377</v>
      </c>
      <c r="AA244" s="170">
        <v>6.9338179401216733</v>
      </c>
      <c r="AB244" s="170">
        <v>7.7217156033911216</v>
      </c>
      <c r="AC244" s="170">
        <v>3.4318736015071654</v>
      </c>
      <c r="AD244" s="170">
        <v>1.7159368007535827</v>
      </c>
      <c r="AE244" s="118"/>
    </row>
    <row r="245" spans="1:31" x14ac:dyDescent="0.45">
      <c r="A245" s="3" t="s">
        <v>219</v>
      </c>
      <c r="B245" s="3" t="s">
        <v>78</v>
      </c>
      <c r="C245" s="3" t="s">
        <v>865</v>
      </c>
      <c r="D245" s="168">
        <v>144.02169876000846</v>
      </c>
      <c r="E245" s="168">
        <v>0</v>
      </c>
      <c r="F245" s="168">
        <v>1.0669862241344799</v>
      </c>
      <c r="G245" s="168">
        <v>1.0049918219859413</v>
      </c>
      <c r="H245" s="168">
        <v>1.0049918219859413</v>
      </c>
      <c r="I245" s="168">
        <v>5.4700296251710139</v>
      </c>
      <c r="J245" s="168">
        <v>12.034065175376229</v>
      </c>
      <c r="K245" s="168">
        <v>16.978931476410814</v>
      </c>
      <c r="L245" s="168">
        <v>10.187358885846487</v>
      </c>
      <c r="M245" s="168">
        <v>18.472604109825504</v>
      </c>
      <c r="N245" s="168">
        <v>24.630138813100672</v>
      </c>
      <c r="O245" s="168">
        <v>9.6093718092268272</v>
      </c>
      <c r="P245" s="168">
        <v>9.6093718092268272</v>
      </c>
      <c r="Q245" s="168">
        <v>5.2414755323055413</v>
      </c>
      <c r="R245" s="170">
        <v>0</v>
      </c>
      <c r="S245" s="170">
        <v>0</v>
      </c>
      <c r="T245" s="170">
        <v>0.77271682422717636</v>
      </c>
      <c r="U245" s="170">
        <v>0.77271682422717636</v>
      </c>
      <c r="V245" s="170">
        <v>2.6306090463874092</v>
      </c>
      <c r="W245" s="170">
        <v>6.1380877749039549</v>
      </c>
      <c r="X245" s="170">
        <v>2.7951157312739241</v>
      </c>
      <c r="Y245" s="170">
        <v>2.7951157312739241</v>
      </c>
      <c r="Z245" s="170">
        <v>5.9432725201042915</v>
      </c>
      <c r="AA245" s="170">
        <v>0</v>
      </c>
      <c r="AB245" s="170">
        <v>3.4318736015071654</v>
      </c>
      <c r="AC245" s="170">
        <v>0.85796840037679134</v>
      </c>
      <c r="AD245" s="170">
        <v>2.573905201130374</v>
      </c>
      <c r="AE245" s="118"/>
    </row>
    <row r="246" spans="1:31" x14ac:dyDescent="0.45">
      <c r="A246" s="3" t="s">
        <v>219</v>
      </c>
      <c r="B246" s="3" t="s">
        <v>78</v>
      </c>
      <c r="C246" s="3" t="s">
        <v>866</v>
      </c>
      <c r="D246" s="168">
        <v>264.65314673851253</v>
      </c>
      <c r="E246" s="168">
        <v>0</v>
      </c>
      <c r="F246" s="168">
        <v>1.0669862241344799</v>
      </c>
      <c r="G246" s="168">
        <v>2.0099836439718826</v>
      </c>
      <c r="H246" s="168">
        <v>2.0099836439718826</v>
      </c>
      <c r="I246" s="168">
        <v>14.222077025444635</v>
      </c>
      <c r="J246" s="168">
        <v>24.068130350752458</v>
      </c>
      <c r="K246" s="168">
        <v>31.694005422633516</v>
      </c>
      <c r="L246" s="168">
        <v>36.221720483009733</v>
      </c>
      <c r="M246" s="168">
        <v>35.918952435771807</v>
      </c>
      <c r="N246" s="168">
        <v>27.708906164738252</v>
      </c>
      <c r="O246" s="168">
        <v>19.218743618453654</v>
      </c>
      <c r="P246" s="168">
        <v>11.35653031999534</v>
      </c>
      <c r="Q246" s="168">
        <v>10.482951064611083</v>
      </c>
      <c r="R246" s="170">
        <v>0</v>
      </c>
      <c r="S246" s="170">
        <v>0</v>
      </c>
      <c r="T246" s="170">
        <v>1.5454336484543527</v>
      </c>
      <c r="U246" s="170">
        <v>0</v>
      </c>
      <c r="V246" s="170">
        <v>1.7537393642582728</v>
      </c>
      <c r="W246" s="170">
        <v>7.0149574570330913</v>
      </c>
      <c r="X246" s="170">
        <v>3.7268209750318988</v>
      </c>
      <c r="Y246" s="170">
        <v>13.043873412611646</v>
      </c>
      <c r="Z246" s="170">
        <v>8.9149087801564377</v>
      </c>
      <c r="AA246" s="170">
        <v>4.9527271000869098</v>
      </c>
      <c r="AB246" s="170">
        <v>2.573905201130374</v>
      </c>
      <c r="AC246" s="170">
        <v>0.85796840037679134</v>
      </c>
      <c r="AD246" s="170">
        <v>4.2898420018839563</v>
      </c>
      <c r="AE246" s="118"/>
    </row>
    <row r="247" spans="1:31" x14ac:dyDescent="0.45">
      <c r="A247" s="3" t="s">
        <v>219</v>
      </c>
      <c r="B247" s="3" t="s">
        <v>78</v>
      </c>
      <c r="C247" s="3" t="s">
        <v>867</v>
      </c>
      <c r="D247" s="168">
        <v>279.4522710923502</v>
      </c>
      <c r="E247" s="168">
        <v>0</v>
      </c>
      <c r="F247" s="168">
        <v>0</v>
      </c>
      <c r="G247" s="168">
        <v>2.0099836439718826</v>
      </c>
      <c r="H247" s="168">
        <v>2.0099836439718826</v>
      </c>
      <c r="I247" s="168">
        <v>12.034065175376229</v>
      </c>
      <c r="J247" s="168">
        <v>17.504094800547243</v>
      </c>
      <c r="K247" s="168">
        <v>26.034361597163247</v>
      </c>
      <c r="L247" s="168">
        <v>56.596438254702704</v>
      </c>
      <c r="M247" s="168">
        <v>40.023975571288588</v>
      </c>
      <c r="N247" s="168">
        <v>34.892696651892614</v>
      </c>
      <c r="O247" s="168">
        <v>18.345164363069397</v>
      </c>
      <c r="P247" s="168">
        <v>12.230109575379597</v>
      </c>
      <c r="Q247" s="168">
        <v>18.345164363069397</v>
      </c>
      <c r="R247" s="170">
        <v>0</v>
      </c>
      <c r="S247" s="170">
        <v>0</v>
      </c>
      <c r="T247" s="170">
        <v>0</v>
      </c>
      <c r="U247" s="170">
        <v>2.3181504726815292</v>
      </c>
      <c r="V247" s="170">
        <v>3.5074787285165456</v>
      </c>
      <c r="W247" s="170">
        <v>3.5074787285165456</v>
      </c>
      <c r="X247" s="170">
        <v>7.4536419500637976</v>
      </c>
      <c r="Y247" s="170">
        <v>7.4536419500637976</v>
      </c>
      <c r="Z247" s="170">
        <v>2.9716362600521458</v>
      </c>
      <c r="AA247" s="170">
        <v>7.9243633601390551</v>
      </c>
      <c r="AB247" s="170">
        <v>1.7159368007535827</v>
      </c>
      <c r="AC247" s="170">
        <v>0</v>
      </c>
      <c r="AD247" s="170">
        <v>2.573905201130374</v>
      </c>
      <c r="AE247" s="118"/>
    </row>
    <row r="248" spans="1:31" x14ac:dyDescent="0.45">
      <c r="A248" s="3" t="s">
        <v>219</v>
      </c>
      <c r="B248" s="3" t="s">
        <v>78</v>
      </c>
      <c r="C248" s="3" t="s">
        <v>868</v>
      </c>
      <c r="D248" s="168">
        <v>54.904559527762942</v>
      </c>
      <c r="E248" s="168">
        <v>0</v>
      </c>
      <c r="F248" s="168">
        <v>1.0669862241344799</v>
      </c>
      <c r="G248" s="168">
        <v>3.0149754659578241</v>
      </c>
      <c r="H248" s="168">
        <v>1.0049918219859413</v>
      </c>
      <c r="I248" s="168">
        <v>1.0940059250342027</v>
      </c>
      <c r="J248" s="168">
        <v>1.0940059250342027</v>
      </c>
      <c r="K248" s="168">
        <v>5.6596438254702708</v>
      </c>
      <c r="L248" s="168">
        <v>7.9235013556583791</v>
      </c>
      <c r="M248" s="168">
        <v>8.2100462710335567</v>
      </c>
      <c r="N248" s="168">
        <v>7.1837904871543623</v>
      </c>
      <c r="O248" s="168">
        <v>6.9886340430740557</v>
      </c>
      <c r="P248" s="168">
        <v>2.6207377661527707</v>
      </c>
      <c r="Q248" s="168">
        <v>3.4943170215370278</v>
      </c>
      <c r="R248" s="170">
        <v>0</v>
      </c>
      <c r="S248" s="170">
        <v>0</v>
      </c>
      <c r="T248" s="170">
        <v>0.77271682422717636</v>
      </c>
      <c r="U248" s="170">
        <v>0</v>
      </c>
      <c r="V248" s="170">
        <v>0</v>
      </c>
      <c r="W248" s="170">
        <v>0</v>
      </c>
      <c r="X248" s="170">
        <v>0</v>
      </c>
      <c r="Y248" s="170">
        <v>2.7951157312739241</v>
      </c>
      <c r="Z248" s="170">
        <v>0.99054542001738188</v>
      </c>
      <c r="AA248" s="170">
        <v>0.99054542001738188</v>
      </c>
      <c r="AB248" s="170">
        <v>0</v>
      </c>
      <c r="AC248" s="170">
        <v>0</v>
      </c>
      <c r="AD248" s="170">
        <v>0</v>
      </c>
      <c r="AE248" s="118"/>
    </row>
    <row r="249" spans="1:31" x14ac:dyDescent="0.45">
      <c r="A249" s="2" t="s">
        <v>217</v>
      </c>
      <c r="B249" s="2" t="s">
        <v>79</v>
      </c>
      <c r="C249" s="2" t="s">
        <v>869</v>
      </c>
      <c r="D249" s="167">
        <v>1030.2416157346656</v>
      </c>
      <c r="E249" s="167">
        <v>0</v>
      </c>
      <c r="F249" s="167">
        <v>3.2009586724034396</v>
      </c>
      <c r="G249" s="167">
        <v>9.0449263978734713</v>
      </c>
      <c r="H249" s="167">
        <v>14.069885507803178</v>
      </c>
      <c r="I249" s="167">
        <v>38.290207376197095</v>
      </c>
      <c r="J249" s="167">
        <v>62.35833772694955</v>
      </c>
      <c r="K249" s="167">
        <v>108.6651614490292</v>
      </c>
      <c r="L249" s="167">
        <v>127.90795045562813</v>
      </c>
      <c r="M249" s="167">
        <v>142.64955395920805</v>
      </c>
      <c r="N249" s="167">
        <v>141.62329817532884</v>
      </c>
      <c r="O249" s="167">
        <v>108.32382766764786</v>
      </c>
      <c r="P249" s="167">
        <v>61.150547876897988</v>
      </c>
      <c r="Q249" s="167">
        <v>56.782651599976703</v>
      </c>
      <c r="R249" s="169">
        <v>0</v>
      </c>
      <c r="S249" s="169">
        <v>0.97541651086920655</v>
      </c>
      <c r="T249" s="169">
        <v>2.3181504726815292</v>
      </c>
      <c r="U249" s="169">
        <v>7.7271682422717634</v>
      </c>
      <c r="V249" s="169">
        <v>17.537393642582728</v>
      </c>
      <c r="W249" s="169">
        <v>23.675481417486683</v>
      </c>
      <c r="X249" s="169">
        <v>23.292631093949367</v>
      </c>
      <c r="Y249" s="169">
        <v>20.497515362675443</v>
      </c>
      <c r="Z249" s="169">
        <v>29.716362600521457</v>
      </c>
      <c r="AA249" s="169">
        <v>15.84872672027811</v>
      </c>
      <c r="AB249" s="169">
        <v>6.0057788026375398</v>
      </c>
      <c r="AC249" s="169">
        <v>3.4318736015071654</v>
      </c>
      <c r="AD249" s="169">
        <v>5.147810402260748</v>
      </c>
      <c r="AE249" s="118"/>
    </row>
    <row r="250" spans="1:31" x14ac:dyDescent="0.45">
      <c r="A250" s="3" t="s">
        <v>219</v>
      </c>
      <c r="B250" s="3" t="s">
        <v>79</v>
      </c>
      <c r="C250" s="3" t="s">
        <v>870</v>
      </c>
      <c r="D250" s="168">
        <v>524.42819566615015</v>
      </c>
      <c r="E250" s="168">
        <v>0</v>
      </c>
      <c r="F250" s="168">
        <v>0</v>
      </c>
      <c r="G250" s="168">
        <v>2.0099836439718826</v>
      </c>
      <c r="H250" s="168">
        <v>9.0449263978734713</v>
      </c>
      <c r="I250" s="168">
        <v>22.974124425718255</v>
      </c>
      <c r="J250" s="168">
        <v>31.726171825991877</v>
      </c>
      <c r="K250" s="168">
        <v>41.881364308480002</v>
      </c>
      <c r="L250" s="168">
        <v>65.651868375455138</v>
      </c>
      <c r="M250" s="168">
        <v>71.837904871543614</v>
      </c>
      <c r="N250" s="168">
        <v>59.522835464993285</v>
      </c>
      <c r="O250" s="168">
        <v>57.65623085536096</v>
      </c>
      <c r="P250" s="168">
        <v>32.322432449217509</v>
      </c>
      <c r="Q250" s="168">
        <v>23.586639895374937</v>
      </c>
      <c r="R250" s="170">
        <v>0</v>
      </c>
      <c r="S250" s="170">
        <v>0</v>
      </c>
      <c r="T250" s="170">
        <v>1.5454336484543527</v>
      </c>
      <c r="U250" s="170">
        <v>4.6363009453630584</v>
      </c>
      <c r="V250" s="170">
        <v>12.27617554980791</v>
      </c>
      <c r="W250" s="170">
        <v>13.153045231937046</v>
      </c>
      <c r="X250" s="170">
        <v>18.634104875159494</v>
      </c>
      <c r="Y250" s="170">
        <v>13.97557865636962</v>
      </c>
      <c r="Z250" s="170">
        <v>20.801453820365019</v>
      </c>
      <c r="AA250" s="170">
        <v>10.895999620191201</v>
      </c>
      <c r="AB250" s="170">
        <v>3.4318736015071654</v>
      </c>
      <c r="AC250" s="170">
        <v>3.4318736015071654</v>
      </c>
      <c r="AD250" s="170">
        <v>3.4318736015071654</v>
      </c>
      <c r="AE250" s="118"/>
    </row>
    <row r="251" spans="1:31" x14ac:dyDescent="0.45">
      <c r="A251" s="3" t="s">
        <v>219</v>
      </c>
      <c r="B251" s="3" t="s">
        <v>79</v>
      </c>
      <c r="C251" s="3" t="s">
        <v>871</v>
      </c>
      <c r="D251" s="168">
        <v>109.9388200051506</v>
      </c>
      <c r="E251" s="168">
        <v>0</v>
      </c>
      <c r="F251" s="168">
        <v>0</v>
      </c>
      <c r="G251" s="168">
        <v>0</v>
      </c>
      <c r="H251" s="168">
        <v>2.0099836439718826</v>
      </c>
      <c r="I251" s="168">
        <v>3.2820177751026081</v>
      </c>
      <c r="J251" s="168">
        <v>7.6580414752394184</v>
      </c>
      <c r="K251" s="168">
        <v>12.451216416034596</v>
      </c>
      <c r="L251" s="168">
        <v>14.715073946222704</v>
      </c>
      <c r="M251" s="168">
        <v>16.420092542067113</v>
      </c>
      <c r="N251" s="168">
        <v>15.393836758187918</v>
      </c>
      <c r="O251" s="168">
        <v>13.103688830763854</v>
      </c>
      <c r="P251" s="168">
        <v>6.9886340430740557</v>
      </c>
      <c r="Q251" s="168">
        <v>3.4943170215370278</v>
      </c>
      <c r="R251" s="170">
        <v>0</v>
      </c>
      <c r="S251" s="170">
        <v>0</v>
      </c>
      <c r="T251" s="170">
        <v>0</v>
      </c>
      <c r="U251" s="170">
        <v>1.5454336484543527</v>
      </c>
      <c r="V251" s="170">
        <v>1.7537393642582728</v>
      </c>
      <c r="W251" s="170">
        <v>3.5074787285165456</v>
      </c>
      <c r="X251" s="170">
        <v>0.9317052437579747</v>
      </c>
      <c r="Y251" s="170">
        <v>1.8634104875159494</v>
      </c>
      <c r="Z251" s="170">
        <v>3.9621816800695275</v>
      </c>
      <c r="AA251" s="170">
        <v>0</v>
      </c>
      <c r="AB251" s="170">
        <v>0</v>
      </c>
      <c r="AC251" s="170">
        <v>0</v>
      </c>
      <c r="AD251" s="170">
        <v>0.85796840037679134</v>
      </c>
      <c r="AE251" s="118"/>
    </row>
    <row r="252" spans="1:31" x14ac:dyDescent="0.45">
      <c r="A252" s="3" t="s">
        <v>219</v>
      </c>
      <c r="B252" s="3" t="s">
        <v>79</v>
      </c>
      <c r="C252" s="3" t="s">
        <v>872</v>
      </c>
      <c r="D252" s="168">
        <v>83.331340439689356</v>
      </c>
      <c r="E252" s="168">
        <v>0</v>
      </c>
      <c r="F252" s="168">
        <v>0</v>
      </c>
      <c r="G252" s="168">
        <v>1.0049918219859413</v>
      </c>
      <c r="H252" s="168">
        <v>1.0049918219859413</v>
      </c>
      <c r="I252" s="168">
        <v>2.1880118500684054</v>
      </c>
      <c r="J252" s="168">
        <v>2.1880118500684054</v>
      </c>
      <c r="K252" s="168">
        <v>11.319287650940542</v>
      </c>
      <c r="L252" s="168">
        <v>10.187358885846487</v>
      </c>
      <c r="M252" s="168">
        <v>7.1837904871543623</v>
      </c>
      <c r="N252" s="168">
        <v>20.525115677583891</v>
      </c>
      <c r="O252" s="168">
        <v>9.6093718092268272</v>
      </c>
      <c r="P252" s="168">
        <v>1.7471585107685139</v>
      </c>
      <c r="Q252" s="168">
        <v>7.8622132984583128</v>
      </c>
      <c r="R252" s="170">
        <v>0</v>
      </c>
      <c r="S252" s="170">
        <v>0</v>
      </c>
      <c r="T252" s="170">
        <v>0</v>
      </c>
      <c r="U252" s="170">
        <v>0</v>
      </c>
      <c r="V252" s="170">
        <v>0</v>
      </c>
      <c r="W252" s="170">
        <v>1.7537393642582728</v>
      </c>
      <c r="X252" s="170">
        <v>0.9317052437579747</v>
      </c>
      <c r="Y252" s="170">
        <v>1.8634104875159494</v>
      </c>
      <c r="Z252" s="170">
        <v>1.9810908400347638</v>
      </c>
      <c r="AA252" s="170">
        <v>1.9810908400347638</v>
      </c>
      <c r="AB252" s="170">
        <v>0</v>
      </c>
      <c r="AC252" s="170">
        <v>0</v>
      </c>
      <c r="AD252" s="170">
        <v>0</v>
      </c>
      <c r="AE252" s="118"/>
    </row>
    <row r="253" spans="1:31" x14ac:dyDescent="0.45">
      <c r="A253" s="3" t="s">
        <v>219</v>
      </c>
      <c r="B253" s="3" t="s">
        <v>79</v>
      </c>
      <c r="C253" s="3" t="s">
        <v>873</v>
      </c>
      <c r="D253" s="168">
        <v>63.565167721343798</v>
      </c>
      <c r="E253" s="168">
        <v>0</v>
      </c>
      <c r="F253" s="168">
        <v>0</v>
      </c>
      <c r="G253" s="168">
        <v>0</v>
      </c>
      <c r="H253" s="168">
        <v>0</v>
      </c>
      <c r="I253" s="168">
        <v>1.0940059250342027</v>
      </c>
      <c r="J253" s="168">
        <v>4.3760237001368107</v>
      </c>
      <c r="K253" s="168">
        <v>7.9235013556583791</v>
      </c>
      <c r="L253" s="168">
        <v>7.9235013556583791</v>
      </c>
      <c r="M253" s="168">
        <v>13.341325190429529</v>
      </c>
      <c r="N253" s="168">
        <v>17.446348325946307</v>
      </c>
      <c r="O253" s="168">
        <v>3.4943170215370278</v>
      </c>
      <c r="P253" s="168">
        <v>0</v>
      </c>
      <c r="Q253" s="168">
        <v>4.367896276921285</v>
      </c>
      <c r="R253" s="170">
        <v>0</v>
      </c>
      <c r="S253" s="170">
        <v>0</v>
      </c>
      <c r="T253" s="170">
        <v>0</v>
      </c>
      <c r="U253" s="170">
        <v>0</v>
      </c>
      <c r="V253" s="170">
        <v>0</v>
      </c>
      <c r="W253" s="170">
        <v>0.87686968212913641</v>
      </c>
      <c r="X253" s="170">
        <v>0.9317052437579747</v>
      </c>
      <c r="Y253" s="170">
        <v>0.9317052437579747</v>
      </c>
      <c r="Z253" s="170">
        <v>0</v>
      </c>
      <c r="AA253" s="170">
        <v>0</v>
      </c>
      <c r="AB253" s="170">
        <v>0</v>
      </c>
      <c r="AC253" s="170">
        <v>0</v>
      </c>
      <c r="AD253" s="170">
        <v>0.85796840037679134</v>
      </c>
      <c r="AE253" s="118"/>
    </row>
    <row r="254" spans="1:31" x14ac:dyDescent="0.45">
      <c r="A254" s="3" t="s">
        <v>219</v>
      </c>
      <c r="B254" s="3" t="s">
        <v>79</v>
      </c>
      <c r="C254" s="3" t="s">
        <v>874</v>
      </c>
      <c r="D254" s="168">
        <v>62.191251809013387</v>
      </c>
      <c r="E254" s="168">
        <v>0</v>
      </c>
      <c r="F254" s="168">
        <v>0</v>
      </c>
      <c r="G254" s="168">
        <v>3.0149754659578241</v>
      </c>
      <c r="H254" s="168">
        <v>0</v>
      </c>
      <c r="I254" s="168">
        <v>1.0940059250342027</v>
      </c>
      <c r="J254" s="168">
        <v>3.2820177751026081</v>
      </c>
      <c r="K254" s="168">
        <v>6.7915725905643249</v>
      </c>
      <c r="L254" s="168">
        <v>4.5277150603762166</v>
      </c>
      <c r="M254" s="168">
        <v>10.262557838791945</v>
      </c>
      <c r="N254" s="168">
        <v>11.288813622671141</v>
      </c>
      <c r="O254" s="168">
        <v>6.1150547876897985</v>
      </c>
      <c r="P254" s="168">
        <v>3.4943170215370278</v>
      </c>
      <c r="Q254" s="168">
        <v>4.367896276921285</v>
      </c>
      <c r="R254" s="170">
        <v>0</v>
      </c>
      <c r="S254" s="170">
        <v>0</v>
      </c>
      <c r="T254" s="170">
        <v>0.77271682422717636</v>
      </c>
      <c r="U254" s="170">
        <v>1.5454336484543527</v>
      </c>
      <c r="V254" s="170">
        <v>0</v>
      </c>
      <c r="W254" s="170">
        <v>0</v>
      </c>
      <c r="X254" s="170">
        <v>0.9317052437579747</v>
      </c>
      <c r="Y254" s="170">
        <v>1.8634104875159494</v>
      </c>
      <c r="Z254" s="170">
        <v>1.9810908400347638</v>
      </c>
      <c r="AA254" s="170">
        <v>0</v>
      </c>
      <c r="AB254" s="170">
        <v>0.85796840037679134</v>
      </c>
      <c r="AC254" s="170">
        <v>0</v>
      </c>
      <c r="AD254" s="170">
        <v>0</v>
      </c>
      <c r="AE254" s="118"/>
    </row>
    <row r="255" spans="1:31" x14ac:dyDescent="0.45">
      <c r="A255" s="3" t="s">
        <v>219</v>
      </c>
      <c r="B255" s="3" t="s">
        <v>79</v>
      </c>
      <c r="C255" s="3" t="s">
        <v>875</v>
      </c>
      <c r="D255" s="168">
        <v>113.65740697941196</v>
      </c>
      <c r="E255" s="168">
        <v>0</v>
      </c>
      <c r="F255" s="168">
        <v>0</v>
      </c>
      <c r="G255" s="168">
        <v>0</v>
      </c>
      <c r="H255" s="168">
        <v>1.0049918219859413</v>
      </c>
      <c r="I255" s="168">
        <v>4.3760237001368107</v>
      </c>
      <c r="J255" s="168">
        <v>8.7520474002736215</v>
      </c>
      <c r="K255" s="168">
        <v>21.506646536787031</v>
      </c>
      <c r="L255" s="168">
        <v>14.715073946222704</v>
      </c>
      <c r="M255" s="168">
        <v>14.367580974308725</v>
      </c>
      <c r="N255" s="168">
        <v>9.2363020549127519</v>
      </c>
      <c r="O255" s="168">
        <v>10.482951064611083</v>
      </c>
      <c r="P255" s="168">
        <v>12.230109575379597</v>
      </c>
      <c r="Q255" s="168">
        <v>8.73579255384257</v>
      </c>
      <c r="R255" s="170">
        <v>0</v>
      </c>
      <c r="S255" s="170">
        <v>0</v>
      </c>
      <c r="T255" s="170">
        <v>0</v>
      </c>
      <c r="U255" s="170">
        <v>0</v>
      </c>
      <c r="V255" s="170">
        <v>0</v>
      </c>
      <c r="W255" s="170">
        <v>2.6306090463874092</v>
      </c>
      <c r="X255" s="170">
        <v>0.9317052437579747</v>
      </c>
      <c r="Y255" s="170">
        <v>0</v>
      </c>
      <c r="Z255" s="170">
        <v>0.99054542001738188</v>
      </c>
      <c r="AA255" s="170">
        <v>1.9810908400347638</v>
      </c>
      <c r="AB255" s="170">
        <v>1.7159368007535827</v>
      </c>
      <c r="AC255" s="170">
        <v>0</v>
      </c>
      <c r="AD255" s="170">
        <v>0</v>
      </c>
      <c r="AE255" s="118"/>
    </row>
    <row r="256" spans="1:31" x14ac:dyDescent="0.45">
      <c r="A256" s="3" t="s">
        <v>219</v>
      </c>
      <c r="B256" s="3" t="s">
        <v>79</v>
      </c>
      <c r="C256" s="3" t="s">
        <v>876</v>
      </c>
      <c r="D256" s="168">
        <v>73.129433113906032</v>
      </c>
      <c r="E256" s="168">
        <v>0</v>
      </c>
      <c r="F256" s="168">
        <v>3.2009586724034396</v>
      </c>
      <c r="G256" s="168">
        <v>3.0149754659578241</v>
      </c>
      <c r="H256" s="168">
        <v>1.0049918219859413</v>
      </c>
      <c r="I256" s="168">
        <v>3.2820177751026081</v>
      </c>
      <c r="J256" s="168">
        <v>4.3760237001368107</v>
      </c>
      <c r="K256" s="168">
        <v>6.7915725905643249</v>
      </c>
      <c r="L256" s="168">
        <v>10.187358885846487</v>
      </c>
      <c r="M256" s="168">
        <v>9.2363020549127519</v>
      </c>
      <c r="N256" s="168">
        <v>8.2100462710335567</v>
      </c>
      <c r="O256" s="168">
        <v>7.8622132984583128</v>
      </c>
      <c r="P256" s="168">
        <v>4.367896276921285</v>
      </c>
      <c r="Q256" s="168">
        <v>4.367896276921285</v>
      </c>
      <c r="R256" s="170">
        <v>0</v>
      </c>
      <c r="S256" s="170">
        <v>0.97541651086920655</v>
      </c>
      <c r="T256" s="170">
        <v>0</v>
      </c>
      <c r="U256" s="170">
        <v>0</v>
      </c>
      <c r="V256" s="170">
        <v>3.5074787285165456</v>
      </c>
      <c r="W256" s="170">
        <v>1.7537393642582728</v>
      </c>
      <c r="X256" s="170">
        <v>0</v>
      </c>
      <c r="Y256" s="170">
        <v>0</v>
      </c>
      <c r="Z256" s="170">
        <v>0</v>
      </c>
      <c r="AA256" s="170">
        <v>0.99054542001738188</v>
      </c>
      <c r="AB256" s="170">
        <v>0</v>
      </c>
      <c r="AC256" s="170">
        <v>0</v>
      </c>
      <c r="AD256" s="170">
        <v>0</v>
      </c>
      <c r="AE256" s="118"/>
    </row>
    <row r="257" spans="1:31" x14ac:dyDescent="0.45">
      <c r="A257" s="2" t="s">
        <v>217</v>
      </c>
      <c r="B257" s="2" t="s">
        <v>80</v>
      </c>
      <c r="C257" s="2" t="s">
        <v>877</v>
      </c>
      <c r="D257" s="167">
        <v>545.5582136675971</v>
      </c>
      <c r="E257" s="167">
        <v>0</v>
      </c>
      <c r="F257" s="167">
        <v>1.0669862241344799</v>
      </c>
      <c r="G257" s="167">
        <v>3.0149754659578241</v>
      </c>
      <c r="H257" s="167">
        <v>8.0399345758875302</v>
      </c>
      <c r="I257" s="167">
        <v>20.786112575649852</v>
      </c>
      <c r="J257" s="167">
        <v>35.008189601094486</v>
      </c>
      <c r="K257" s="167">
        <v>49.804865664138383</v>
      </c>
      <c r="L257" s="167">
        <v>67.915725905643257</v>
      </c>
      <c r="M257" s="167">
        <v>83.126718494214757</v>
      </c>
      <c r="N257" s="167">
        <v>80.047951142577176</v>
      </c>
      <c r="O257" s="167">
        <v>47.173279790749874</v>
      </c>
      <c r="P257" s="167">
        <v>28.82811542768048</v>
      </c>
      <c r="Q257" s="167">
        <v>33.196011704601766</v>
      </c>
      <c r="R257" s="169">
        <v>0</v>
      </c>
      <c r="S257" s="169">
        <v>0.97541651086920655</v>
      </c>
      <c r="T257" s="169">
        <v>1.5454336484543527</v>
      </c>
      <c r="U257" s="169">
        <v>2.3181504726815292</v>
      </c>
      <c r="V257" s="169">
        <v>9.6455665034205005</v>
      </c>
      <c r="W257" s="169">
        <v>16.660523960453592</v>
      </c>
      <c r="X257" s="169">
        <v>17.702399631401519</v>
      </c>
      <c r="Y257" s="169">
        <v>10.248757681337722</v>
      </c>
      <c r="Z257" s="169">
        <v>7.9243633601390551</v>
      </c>
      <c r="AA257" s="169">
        <v>5.9432725201042915</v>
      </c>
      <c r="AB257" s="169">
        <v>4.2898420018839563</v>
      </c>
      <c r="AC257" s="169">
        <v>6.8637472030143307</v>
      </c>
      <c r="AD257" s="169">
        <v>3.4318736015071654</v>
      </c>
      <c r="AE257" s="118"/>
    </row>
    <row r="258" spans="1:31" x14ac:dyDescent="0.45">
      <c r="A258" s="3" t="s">
        <v>219</v>
      </c>
      <c r="B258" s="3" t="s">
        <v>80</v>
      </c>
      <c r="C258" s="3" t="s">
        <v>878</v>
      </c>
      <c r="D258" s="168">
        <v>197.3095100571997</v>
      </c>
      <c r="E258" s="168">
        <v>0</v>
      </c>
      <c r="F258" s="168">
        <v>0</v>
      </c>
      <c r="G258" s="168">
        <v>1.0049918219859413</v>
      </c>
      <c r="H258" s="168">
        <v>2.0099836439718826</v>
      </c>
      <c r="I258" s="168">
        <v>5.4700296251710139</v>
      </c>
      <c r="J258" s="168">
        <v>14.222077025444635</v>
      </c>
      <c r="K258" s="168">
        <v>14.715073946222704</v>
      </c>
      <c r="L258" s="168">
        <v>24.902432832069191</v>
      </c>
      <c r="M258" s="168">
        <v>28.735161948617449</v>
      </c>
      <c r="N258" s="168">
        <v>34.892696651892614</v>
      </c>
      <c r="O258" s="168">
        <v>20.965902129222165</v>
      </c>
      <c r="P258" s="168">
        <v>7.8622132984583128</v>
      </c>
      <c r="Q258" s="168">
        <v>13.103688830763854</v>
      </c>
      <c r="R258" s="170">
        <v>0</v>
      </c>
      <c r="S258" s="170">
        <v>0</v>
      </c>
      <c r="T258" s="170">
        <v>0</v>
      </c>
      <c r="U258" s="170">
        <v>2.3181504726815292</v>
      </c>
      <c r="V258" s="170">
        <v>4.384348410645682</v>
      </c>
      <c r="W258" s="170">
        <v>4.384348410645682</v>
      </c>
      <c r="X258" s="170">
        <v>1.8634104875159494</v>
      </c>
      <c r="Y258" s="170">
        <v>4.6585262187898735</v>
      </c>
      <c r="Z258" s="170">
        <v>1.9810908400347638</v>
      </c>
      <c r="AA258" s="170">
        <v>2.9716362600521458</v>
      </c>
      <c r="AB258" s="170">
        <v>0.85796840037679134</v>
      </c>
      <c r="AC258" s="170">
        <v>4.2898420018839563</v>
      </c>
      <c r="AD258" s="170">
        <v>1.7159368007535827</v>
      </c>
      <c r="AE258" s="118"/>
    </row>
    <row r="259" spans="1:31" x14ac:dyDescent="0.45">
      <c r="A259" s="3" t="s">
        <v>219</v>
      </c>
      <c r="B259" s="3" t="s">
        <v>80</v>
      </c>
      <c r="C259" s="3" t="s">
        <v>879</v>
      </c>
      <c r="D259" s="168">
        <v>85.417541016801025</v>
      </c>
      <c r="E259" s="168">
        <v>0</v>
      </c>
      <c r="F259" s="168">
        <v>0</v>
      </c>
      <c r="G259" s="168">
        <v>1.0049918219859413</v>
      </c>
      <c r="H259" s="168">
        <v>1.0049918219859413</v>
      </c>
      <c r="I259" s="168">
        <v>3.2820177751026081</v>
      </c>
      <c r="J259" s="168">
        <v>6.5640355502052161</v>
      </c>
      <c r="K259" s="168">
        <v>11.319287650940542</v>
      </c>
      <c r="L259" s="168">
        <v>6.7915725905643249</v>
      </c>
      <c r="M259" s="168">
        <v>15.393836758187918</v>
      </c>
      <c r="N259" s="168">
        <v>11.288813622671141</v>
      </c>
      <c r="O259" s="168">
        <v>4.367896276921285</v>
      </c>
      <c r="P259" s="168">
        <v>2.6207377661527707</v>
      </c>
      <c r="Q259" s="168">
        <v>6.9886340430740557</v>
      </c>
      <c r="R259" s="170">
        <v>0</v>
      </c>
      <c r="S259" s="170">
        <v>0</v>
      </c>
      <c r="T259" s="170">
        <v>0</v>
      </c>
      <c r="U259" s="170">
        <v>0</v>
      </c>
      <c r="V259" s="170">
        <v>2.6306090463874092</v>
      </c>
      <c r="W259" s="170">
        <v>0.87686968212913641</v>
      </c>
      <c r="X259" s="170">
        <v>6.5219367063058229</v>
      </c>
      <c r="Y259" s="170">
        <v>0.9317052437579747</v>
      </c>
      <c r="Z259" s="170">
        <v>0.99054542001738188</v>
      </c>
      <c r="AA259" s="170">
        <v>1.9810908400347638</v>
      </c>
      <c r="AB259" s="170">
        <v>0</v>
      </c>
      <c r="AC259" s="170">
        <v>0</v>
      </c>
      <c r="AD259" s="170">
        <v>0.85796840037679134</v>
      </c>
      <c r="AE259" s="118"/>
    </row>
    <row r="260" spans="1:31" x14ac:dyDescent="0.45">
      <c r="A260" s="3" t="s">
        <v>219</v>
      </c>
      <c r="B260" s="3" t="s">
        <v>80</v>
      </c>
      <c r="C260" s="3" t="s">
        <v>880</v>
      </c>
      <c r="D260" s="168">
        <v>262.83116259359633</v>
      </c>
      <c r="E260" s="168">
        <v>0</v>
      </c>
      <c r="F260" s="168">
        <v>1.0669862241344799</v>
      </c>
      <c r="G260" s="168">
        <v>1.0049918219859413</v>
      </c>
      <c r="H260" s="168">
        <v>5.0249591099297062</v>
      </c>
      <c r="I260" s="168">
        <v>12.034065175376229</v>
      </c>
      <c r="J260" s="168">
        <v>14.222077025444635</v>
      </c>
      <c r="K260" s="168">
        <v>23.770504066975136</v>
      </c>
      <c r="L260" s="168">
        <v>36.221720483009733</v>
      </c>
      <c r="M260" s="168">
        <v>38.997719787409395</v>
      </c>
      <c r="N260" s="168">
        <v>33.86644086801342</v>
      </c>
      <c r="O260" s="168">
        <v>21.839481384606422</v>
      </c>
      <c r="P260" s="168">
        <v>18.345164363069397</v>
      </c>
      <c r="Q260" s="168">
        <v>13.103688830763854</v>
      </c>
      <c r="R260" s="170">
        <v>0</v>
      </c>
      <c r="S260" s="170">
        <v>0.97541651086920655</v>
      </c>
      <c r="T260" s="170">
        <v>1.5454336484543527</v>
      </c>
      <c r="U260" s="170">
        <v>0</v>
      </c>
      <c r="V260" s="170">
        <v>2.6306090463874092</v>
      </c>
      <c r="W260" s="170">
        <v>11.399305867678773</v>
      </c>
      <c r="X260" s="170">
        <v>9.317052437579747</v>
      </c>
      <c r="Y260" s="170">
        <v>4.6585262187898735</v>
      </c>
      <c r="Z260" s="170">
        <v>4.9527271000869098</v>
      </c>
      <c r="AA260" s="170">
        <v>0.99054542001738188</v>
      </c>
      <c r="AB260" s="170">
        <v>3.4318736015071654</v>
      </c>
      <c r="AC260" s="170">
        <v>2.573905201130374</v>
      </c>
      <c r="AD260" s="170">
        <v>0.85796840037679134</v>
      </c>
      <c r="AE260" s="118"/>
    </row>
    <row r="261" spans="1:31" x14ac:dyDescent="0.45">
      <c r="A261" s="2" t="s">
        <v>217</v>
      </c>
      <c r="B261" s="2" t="s">
        <v>81</v>
      </c>
      <c r="C261" s="2" t="s">
        <v>881</v>
      </c>
      <c r="D261" s="167">
        <v>591.13036076318861</v>
      </c>
      <c r="E261" s="167">
        <v>0</v>
      </c>
      <c r="F261" s="167">
        <v>0</v>
      </c>
      <c r="G261" s="167">
        <v>3.0149754659578241</v>
      </c>
      <c r="H261" s="167">
        <v>8.0399345758875302</v>
      </c>
      <c r="I261" s="167">
        <v>19.692106650615649</v>
      </c>
      <c r="J261" s="167">
        <v>41.572225151299705</v>
      </c>
      <c r="K261" s="167">
        <v>54.3325807245146</v>
      </c>
      <c r="L261" s="167">
        <v>88.290443677336228</v>
      </c>
      <c r="M261" s="167">
        <v>79.021695358697983</v>
      </c>
      <c r="N261" s="167">
        <v>80.047951142577176</v>
      </c>
      <c r="O261" s="167">
        <v>75.127815963046103</v>
      </c>
      <c r="P261" s="167">
        <v>28.82811542768048</v>
      </c>
      <c r="Q261" s="167">
        <v>24.460219150759194</v>
      </c>
      <c r="R261" s="169">
        <v>0</v>
      </c>
      <c r="S261" s="169">
        <v>0</v>
      </c>
      <c r="T261" s="169">
        <v>0</v>
      </c>
      <c r="U261" s="169">
        <v>0.77271682422717636</v>
      </c>
      <c r="V261" s="169">
        <v>8.7686968212913641</v>
      </c>
      <c r="W261" s="169">
        <v>12.27617554980791</v>
      </c>
      <c r="X261" s="169">
        <v>19.565810118917469</v>
      </c>
      <c r="Y261" s="169">
        <v>13.97557865636962</v>
      </c>
      <c r="Z261" s="169">
        <v>12.877090460225965</v>
      </c>
      <c r="AA261" s="169">
        <v>11.886545040208583</v>
      </c>
      <c r="AB261" s="169">
        <v>4.2898420018839563</v>
      </c>
      <c r="AC261" s="169">
        <v>2.573905201130374</v>
      </c>
      <c r="AD261" s="169">
        <v>1.7159368007535827</v>
      </c>
      <c r="AE261" s="118"/>
    </row>
    <row r="262" spans="1:31" x14ac:dyDescent="0.45">
      <c r="A262" s="3" t="s">
        <v>219</v>
      </c>
      <c r="B262" s="3" t="s">
        <v>81</v>
      </c>
      <c r="C262" s="3" t="s">
        <v>882</v>
      </c>
      <c r="D262" s="168">
        <v>216.72079802015554</v>
      </c>
      <c r="E262" s="168">
        <v>0</v>
      </c>
      <c r="F262" s="168">
        <v>0</v>
      </c>
      <c r="G262" s="168">
        <v>1.0049918219859413</v>
      </c>
      <c r="H262" s="168">
        <v>2.0099836439718826</v>
      </c>
      <c r="I262" s="168">
        <v>7.6580414752394184</v>
      </c>
      <c r="J262" s="168">
        <v>12.034065175376229</v>
      </c>
      <c r="K262" s="168">
        <v>18.110860241504867</v>
      </c>
      <c r="L262" s="168">
        <v>36.221720483009733</v>
      </c>
      <c r="M262" s="168">
        <v>24.630138813100672</v>
      </c>
      <c r="N262" s="168">
        <v>33.86644086801342</v>
      </c>
      <c r="O262" s="168">
        <v>27.080956916911965</v>
      </c>
      <c r="P262" s="168">
        <v>3.4943170215370278</v>
      </c>
      <c r="Q262" s="168">
        <v>9.6093718092268272</v>
      </c>
      <c r="R262" s="170">
        <v>0</v>
      </c>
      <c r="S262" s="170">
        <v>0</v>
      </c>
      <c r="T262" s="170">
        <v>0</v>
      </c>
      <c r="U262" s="170">
        <v>0.77271682422717636</v>
      </c>
      <c r="V262" s="170">
        <v>1.7537393642582728</v>
      </c>
      <c r="W262" s="170">
        <v>5.2612180927748184</v>
      </c>
      <c r="X262" s="170">
        <v>7.4536419500637976</v>
      </c>
      <c r="Y262" s="170">
        <v>9.317052437579747</v>
      </c>
      <c r="Z262" s="170">
        <v>7.9243633601390551</v>
      </c>
      <c r="AA262" s="170">
        <v>5.9432725201042915</v>
      </c>
      <c r="AB262" s="170">
        <v>1.7159368007535827</v>
      </c>
      <c r="AC262" s="170">
        <v>0</v>
      </c>
      <c r="AD262" s="170">
        <v>0.85796840037679134</v>
      </c>
      <c r="AE262" s="118"/>
    </row>
    <row r="263" spans="1:31" x14ac:dyDescent="0.45">
      <c r="A263" s="3" t="s">
        <v>219</v>
      </c>
      <c r="B263" s="3" t="s">
        <v>81</v>
      </c>
      <c r="C263" s="3" t="s">
        <v>883</v>
      </c>
      <c r="D263" s="168">
        <v>28.12268231716061</v>
      </c>
      <c r="E263" s="168">
        <v>0</v>
      </c>
      <c r="F263" s="168">
        <v>0</v>
      </c>
      <c r="G263" s="168">
        <v>0</v>
      </c>
      <c r="H263" s="168">
        <v>1.0049918219859413</v>
      </c>
      <c r="I263" s="168">
        <v>0</v>
      </c>
      <c r="J263" s="168">
        <v>1.0940059250342027</v>
      </c>
      <c r="K263" s="168">
        <v>6.7915725905643249</v>
      </c>
      <c r="L263" s="168">
        <v>2.2638575301881083</v>
      </c>
      <c r="M263" s="168">
        <v>4.1050231355167783</v>
      </c>
      <c r="N263" s="168">
        <v>3.078767351637584</v>
      </c>
      <c r="O263" s="168">
        <v>5.2414755323055413</v>
      </c>
      <c r="P263" s="168">
        <v>1.7471585107685139</v>
      </c>
      <c r="Q263" s="168">
        <v>0.87357925538425696</v>
      </c>
      <c r="R263" s="170">
        <v>0</v>
      </c>
      <c r="S263" s="170">
        <v>0</v>
      </c>
      <c r="T263" s="170">
        <v>0</v>
      </c>
      <c r="U263" s="170">
        <v>0</v>
      </c>
      <c r="V263" s="170">
        <v>0</v>
      </c>
      <c r="W263" s="170">
        <v>0</v>
      </c>
      <c r="X263" s="170">
        <v>0.9317052437579747</v>
      </c>
      <c r="Y263" s="170">
        <v>0</v>
      </c>
      <c r="Z263" s="170">
        <v>0</v>
      </c>
      <c r="AA263" s="170">
        <v>0.99054542001738188</v>
      </c>
      <c r="AB263" s="170">
        <v>0</v>
      </c>
      <c r="AC263" s="170">
        <v>0</v>
      </c>
      <c r="AD263" s="170">
        <v>0</v>
      </c>
      <c r="AE263" s="118"/>
    </row>
    <row r="264" spans="1:31" x14ac:dyDescent="0.45">
      <c r="A264" s="3" t="s">
        <v>219</v>
      </c>
      <c r="B264" s="3" t="s">
        <v>81</v>
      </c>
      <c r="C264" s="3" t="s">
        <v>884</v>
      </c>
      <c r="D264" s="168">
        <v>168.33305209219742</v>
      </c>
      <c r="E264" s="168">
        <v>0</v>
      </c>
      <c r="F264" s="168">
        <v>0</v>
      </c>
      <c r="G264" s="168">
        <v>0</v>
      </c>
      <c r="H264" s="168">
        <v>2.0099836439718826</v>
      </c>
      <c r="I264" s="168">
        <v>7.6580414752394184</v>
      </c>
      <c r="J264" s="168">
        <v>18.598100725581446</v>
      </c>
      <c r="K264" s="168">
        <v>12.451216416034596</v>
      </c>
      <c r="L264" s="168">
        <v>23.770504066975136</v>
      </c>
      <c r="M264" s="168">
        <v>19.498859893704697</v>
      </c>
      <c r="N264" s="168">
        <v>18.472604109825504</v>
      </c>
      <c r="O264" s="168">
        <v>18.345164363069397</v>
      </c>
      <c r="P264" s="168">
        <v>13.103688830763854</v>
      </c>
      <c r="Q264" s="168">
        <v>3.4943170215370278</v>
      </c>
      <c r="R264" s="170">
        <v>0</v>
      </c>
      <c r="S264" s="170">
        <v>0</v>
      </c>
      <c r="T264" s="170">
        <v>0</v>
      </c>
      <c r="U264" s="170">
        <v>0</v>
      </c>
      <c r="V264" s="170">
        <v>6.1380877749039549</v>
      </c>
      <c r="W264" s="170">
        <v>4.384348410645682</v>
      </c>
      <c r="X264" s="170">
        <v>6.5219367063058229</v>
      </c>
      <c r="Y264" s="170">
        <v>2.7951157312739241</v>
      </c>
      <c r="Z264" s="170">
        <v>2.9716362600521458</v>
      </c>
      <c r="AA264" s="170">
        <v>2.9716362600521458</v>
      </c>
      <c r="AB264" s="170">
        <v>2.573905201130374</v>
      </c>
      <c r="AC264" s="170">
        <v>1.7159368007535827</v>
      </c>
      <c r="AD264" s="170">
        <v>0.85796840037679134</v>
      </c>
      <c r="AE264" s="118"/>
    </row>
    <row r="265" spans="1:31" x14ac:dyDescent="0.45">
      <c r="A265" s="3" t="s">
        <v>219</v>
      </c>
      <c r="B265" s="3" t="s">
        <v>81</v>
      </c>
      <c r="C265" s="3" t="s">
        <v>885</v>
      </c>
      <c r="D265" s="168">
        <v>41.200147638350124</v>
      </c>
      <c r="E265" s="168">
        <v>0</v>
      </c>
      <c r="F265" s="168">
        <v>0</v>
      </c>
      <c r="G265" s="168">
        <v>0</v>
      </c>
      <c r="H265" s="168">
        <v>1.0049918219859413</v>
      </c>
      <c r="I265" s="168">
        <v>0</v>
      </c>
      <c r="J265" s="168">
        <v>3.2820177751026081</v>
      </c>
      <c r="K265" s="168">
        <v>3.3957862952821625</v>
      </c>
      <c r="L265" s="168">
        <v>7.9235013556583791</v>
      </c>
      <c r="M265" s="168">
        <v>7.1837904871543623</v>
      </c>
      <c r="N265" s="168">
        <v>5.1312789193959727</v>
      </c>
      <c r="O265" s="168">
        <v>9.6093718092268272</v>
      </c>
      <c r="P265" s="168">
        <v>0.87357925538425696</v>
      </c>
      <c r="Q265" s="168">
        <v>0.87357925538425696</v>
      </c>
      <c r="R265" s="170">
        <v>0</v>
      </c>
      <c r="S265" s="170">
        <v>0</v>
      </c>
      <c r="T265" s="170">
        <v>0</v>
      </c>
      <c r="U265" s="170">
        <v>0</v>
      </c>
      <c r="V265" s="170">
        <v>0</v>
      </c>
      <c r="W265" s="170">
        <v>0</v>
      </c>
      <c r="X265" s="170">
        <v>0.9317052437579747</v>
      </c>
      <c r="Y265" s="170">
        <v>0</v>
      </c>
      <c r="Z265" s="170">
        <v>0.99054542001738188</v>
      </c>
      <c r="AA265" s="170">
        <v>0</v>
      </c>
      <c r="AB265" s="170">
        <v>0</v>
      </c>
      <c r="AC265" s="170">
        <v>0</v>
      </c>
      <c r="AD265" s="170">
        <v>0</v>
      </c>
      <c r="AE265" s="118"/>
    </row>
    <row r="266" spans="1:31" x14ac:dyDescent="0.45">
      <c r="A266" s="3" t="s">
        <v>219</v>
      </c>
      <c r="B266" s="3" t="s">
        <v>81</v>
      </c>
      <c r="C266" s="3" t="s">
        <v>886</v>
      </c>
      <c r="D266" s="168">
        <v>78.540222453142121</v>
      </c>
      <c r="E266" s="168">
        <v>0</v>
      </c>
      <c r="F266" s="168">
        <v>0</v>
      </c>
      <c r="G266" s="168">
        <v>1.0049918219859413</v>
      </c>
      <c r="H266" s="168">
        <v>2.0099836439718826</v>
      </c>
      <c r="I266" s="168">
        <v>3.2820177751026081</v>
      </c>
      <c r="J266" s="168">
        <v>4.3760237001368107</v>
      </c>
      <c r="K266" s="168">
        <v>11.319287650940542</v>
      </c>
      <c r="L266" s="168">
        <v>9.0554301207524333</v>
      </c>
      <c r="M266" s="168">
        <v>12.315069406550336</v>
      </c>
      <c r="N266" s="168">
        <v>5.1312789193959727</v>
      </c>
      <c r="O266" s="168">
        <v>7.8622132984583128</v>
      </c>
      <c r="P266" s="168">
        <v>7.8622132984583128</v>
      </c>
      <c r="Q266" s="168">
        <v>6.9886340430740557</v>
      </c>
      <c r="R266" s="170">
        <v>0</v>
      </c>
      <c r="S266" s="170">
        <v>0</v>
      </c>
      <c r="T266" s="170">
        <v>0</v>
      </c>
      <c r="U266" s="170">
        <v>0</v>
      </c>
      <c r="V266" s="170">
        <v>0.87686968212913641</v>
      </c>
      <c r="W266" s="170">
        <v>1.7537393642582728</v>
      </c>
      <c r="X266" s="170">
        <v>0.9317052437579747</v>
      </c>
      <c r="Y266" s="170">
        <v>0.9317052437579747</v>
      </c>
      <c r="Z266" s="170">
        <v>0.99054542001738188</v>
      </c>
      <c r="AA266" s="170">
        <v>0.99054542001738188</v>
      </c>
      <c r="AB266" s="170">
        <v>0</v>
      </c>
      <c r="AC266" s="170">
        <v>0.85796840037679134</v>
      </c>
      <c r="AD266" s="170">
        <v>0</v>
      </c>
      <c r="AE266" s="118"/>
    </row>
    <row r="267" spans="1:31" x14ac:dyDescent="0.45">
      <c r="A267" s="3" t="s">
        <v>219</v>
      </c>
      <c r="B267" s="3" t="s">
        <v>81</v>
      </c>
      <c r="C267" s="3" t="s">
        <v>887</v>
      </c>
      <c r="D267" s="168">
        <v>49.38869959349303</v>
      </c>
      <c r="E267" s="168">
        <v>0</v>
      </c>
      <c r="F267" s="168">
        <v>0</v>
      </c>
      <c r="G267" s="168">
        <v>0</v>
      </c>
      <c r="H267" s="168">
        <v>0</v>
      </c>
      <c r="I267" s="168">
        <v>0</v>
      </c>
      <c r="J267" s="168">
        <v>2.1880118500684054</v>
      </c>
      <c r="K267" s="168">
        <v>2.2638575301881083</v>
      </c>
      <c r="L267" s="168">
        <v>9.0554301207524333</v>
      </c>
      <c r="M267" s="168">
        <v>9.2363020549127519</v>
      </c>
      <c r="N267" s="168">
        <v>12.315069406550336</v>
      </c>
      <c r="O267" s="168">
        <v>5.2414755323055413</v>
      </c>
      <c r="P267" s="168">
        <v>0.87357925538425696</v>
      </c>
      <c r="Q267" s="168">
        <v>2.6207377661527707</v>
      </c>
      <c r="R267" s="170">
        <v>0</v>
      </c>
      <c r="S267" s="170">
        <v>0</v>
      </c>
      <c r="T267" s="170">
        <v>0</v>
      </c>
      <c r="U267" s="170">
        <v>0</v>
      </c>
      <c r="V267" s="170">
        <v>0</v>
      </c>
      <c r="W267" s="170">
        <v>0.87686968212913641</v>
      </c>
      <c r="X267" s="170">
        <v>2.7951157312739241</v>
      </c>
      <c r="Y267" s="170">
        <v>0.9317052437579747</v>
      </c>
      <c r="Z267" s="170">
        <v>0</v>
      </c>
      <c r="AA267" s="170">
        <v>0.99054542001738188</v>
      </c>
      <c r="AB267" s="170">
        <v>0</v>
      </c>
      <c r="AC267" s="170">
        <v>0</v>
      </c>
      <c r="AD267" s="170">
        <v>0</v>
      </c>
      <c r="AE267" s="118"/>
    </row>
    <row r="268" spans="1:31" x14ac:dyDescent="0.45">
      <c r="A268" s="3" t="s">
        <v>219</v>
      </c>
      <c r="B268" s="3" t="s">
        <v>81</v>
      </c>
      <c r="C268" s="3" t="s">
        <v>888</v>
      </c>
      <c r="D268" s="168">
        <v>8.8247586486896932</v>
      </c>
      <c r="E268" s="168">
        <v>0</v>
      </c>
      <c r="F268" s="168">
        <v>0</v>
      </c>
      <c r="G268" s="168">
        <v>1.0049918219859413</v>
      </c>
      <c r="H268" s="168">
        <v>0</v>
      </c>
      <c r="I268" s="168">
        <v>1.0940059250342027</v>
      </c>
      <c r="J268" s="168">
        <v>0</v>
      </c>
      <c r="K268" s="168">
        <v>0</v>
      </c>
      <c r="L268" s="168">
        <v>0</v>
      </c>
      <c r="M268" s="168">
        <v>2.0525115677583892</v>
      </c>
      <c r="N268" s="168">
        <v>2.0525115677583892</v>
      </c>
      <c r="O268" s="168">
        <v>1.7471585107685139</v>
      </c>
      <c r="P268" s="168">
        <v>0.87357925538425696</v>
      </c>
      <c r="Q268" s="168">
        <v>0</v>
      </c>
      <c r="R268" s="170">
        <v>0</v>
      </c>
      <c r="S268" s="170">
        <v>0</v>
      </c>
      <c r="T268" s="170">
        <v>0</v>
      </c>
      <c r="U268" s="170">
        <v>0</v>
      </c>
      <c r="V268" s="170">
        <v>0</v>
      </c>
      <c r="W268" s="170">
        <v>0</v>
      </c>
      <c r="X268" s="170">
        <v>0</v>
      </c>
      <c r="Y268" s="170">
        <v>0</v>
      </c>
      <c r="Z268" s="170">
        <v>0</v>
      </c>
      <c r="AA268" s="170">
        <v>0</v>
      </c>
      <c r="AB268" s="170">
        <v>0</v>
      </c>
      <c r="AC268" s="170">
        <v>0</v>
      </c>
      <c r="AD268" s="170">
        <v>0</v>
      </c>
      <c r="AE268" s="118"/>
    </row>
    <row r="269" spans="1:31" x14ac:dyDescent="0.45">
      <c r="A269" s="2" t="s">
        <v>217</v>
      </c>
      <c r="B269" s="2" t="s">
        <v>82</v>
      </c>
      <c r="C269" s="2" t="s">
        <v>889</v>
      </c>
      <c r="D269" s="167">
        <v>1717.2970513787543</v>
      </c>
      <c r="E269" s="167">
        <v>0</v>
      </c>
      <c r="F269" s="167">
        <v>3.2009586724034396</v>
      </c>
      <c r="G269" s="167">
        <v>10.049918219859412</v>
      </c>
      <c r="H269" s="167">
        <v>28.139771015606357</v>
      </c>
      <c r="I269" s="167">
        <v>73.298396977291574</v>
      </c>
      <c r="J269" s="167">
        <v>119.24664582872809</v>
      </c>
      <c r="K269" s="167">
        <v>157.33809834807352</v>
      </c>
      <c r="L269" s="167">
        <v>191.29596130089516</v>
      </c>
      <c r="M269" s="167">
        <v>215.51371461463086</v>
      </c>
      <c r="N269" s="167">
        <v>246.30138813100669</v>
      </c>
      <c r="O269" s="167">
        <v>177.33658884300417</v>
      </c>
      <c r="P269" s="167">
        <v>82.990029261504418</v>
      </c>
      <c r="Q269" s="167">
        <v>96.967297347652519</v>
      </c>
      <c r="R269" s="169">
        <v>0</v>
      </c>
      <c r="S269" s="169">
        <v>0.97541651086920655</v>
      </c>
      <c r="T269" s="169">
        <v>7.7271682422717634</v>
      </c>
      <c r="U269" s="169">
        <v>15.454336484543527</v>
      </c>
      <c r="V269" s="169">
        <v>46.474093152844233</v>
      </c>
      <c r="W269" s="169">
        <v>47.350962834973366</v>
      </c>
      <c r="X269" s="169">
        <v>42.858441212866836</v>
      </c>
      <c r="Y269" s="169">
        <v>35.404799262803039</v>
      </c>
      <c r="Z269" s="169">
        <v>46.555634740816949</v>
      </c>
      <c r="AA269" s="169">
        <v>37.640725960660511</v>
      </c>
      <c r="AB269" s="169">
        <v>17.159368007535825</v>
      </c>
      <c r="AC269" s="169">
        <v>11.153589204898287</v>
      </c>
      <c r="AD269" s="169">
        <v>6.8637472030143307</v>
      </c>
      <c r="AE269" s="118"/>
    </row>
    <row r="270" spans="1:31" x14ac:dyDescent="0.45">
      <c r="A270" s="3" t="s">
        <v>219</v>
      </c>
      <c r="B270" s="3" t="s">
        <v>82</v>
      </c>
      <c r="C270" s="3" t="s">
        <v>890</v>
      </c>
      <c r="D270" s="168">
        <v>966.72871870665779</v>
      </c>
      <c r="E270" s="168">
        <v>0</v>
      </c>
      <c r="F270" s="168">
        <v>1.0669862241344799</v>
      </c>
      <c r="G270" s="168">
        <v>4.0199672879437651</v>
      </c>
      <c r="H270" s="168">
        <v>16.07986915177506</v>
      </c>
      <c r="I270" s="168">
        <v>39.384213301231298</v>
      </c>
      <c r="J270" s="168">
        <v>67.828367352120566</v>
      </c>
      <c r="K270" s="168">
        <v>83.762728616960004</v>
      </c>
      <c r="L270" s="168">
        <v>110.9290189792173</v>
      </c>
      <c r="M270" s="168">
        <v>116.99315936222818</v>
      </c>
      <c r="N270" s="168">
        <v>132.38699612041611</v>
      </c>
      <c r="O270" s="168">
        <v>92.599401070731233</v>
      </c>
      <c r="P270" s="168">
        <v>51.541176067671159</v>
      </c>
      <c r="Q270" s="168">
        <v>54.161913833823931</v>
      </c>
      <c r="R270" s="170">
        <v>0</v>
      </c>
      <c r="S270" s="170">
        <v>0.97541651086920655</v>
      </c>
      <c r="T270" s="170">
        <v>5.4090177695902346</v>
      </c>
      <c r="U270" s="170">
        <v>8.4998850664989405</v>
      </c>
      <c r="V270" s="170">
        <v>32.444178238778051</v>
      </c>
      <c r="W270" s="170">
        <v>38.582266013682002</v>
      </c>
      <c r="X270" s="170">
        <v>22.360925850191393</v>
      </c>
      <c r="Y270" s="170">
        <v>19.565810118917469</v>
      </c>
      <c r="Z270" s="170">
        <v>28.725817180504073</v>
      </c>
      <c r="AA270" s="170">
        <v>18.820362980330255</v>
      </c>
      <c r="AB270" s="170">
        <v>9.4376524041447052</v>
      </c>
      <c r="AC270" s="170">
        <v>6.8637472030143307</v>
      </c>
      <c r="AD270" s="170">
        <v>4.2898420018839563</v>
      </c>
      <c r="AE270" s="118"/>
    </row>
    <row r="271" spans="1:31" x14ac:dyDescent="0.45">
      <c r="A271" s="3" t="s">
        <v>219</v>
      </c>
      <c r="B271" s="3" t="s">
        <v>82</v>
      </c>
      <c r="C271" s="3" t="s">
        <v>891</v>
      </c>
      <c r="D271" s="168">
        <v>554.35846612845705</v>
      </c>
      <c r="E271" s="168">
        <v>0</v>
      </c>
      <c r="F271" s="168">
        <v>0</v>
      </c>
      <c r="G271" s="168">
        <v>1.0049918219859413</v>
      </c>
      <c r="H271" s="168">
        <v>8.0399345758875302</v>
      </c>
      <c r="I271" s="168">
        <v>22.974124425718255</v>
      </c>
      <c r="J271" s="168">
        <v>36.102195526128689</v>
      </c>
      <c r="K271" s="168">
        <v>59.992224549984869</v>
      </c>
      <c r="L271" s="168">
        <v>69.047654670737302</v>
      </c>
      <c r="M271" s="168">
        <v>74.916672223181209</v>
      </c>
      <c r="N271" s="168">
        <v>81.07420692645637</v>
      </c>
      <c r="O271" s="168">
        <v>59.403389366129474</v>
      </c>
      <c r="P271" s="168">
        <v>20.092322873837912</v>
      </c>
      <c r="Q271" s="168">
        <v>28.82811542768048</v>
      </c>
      <c r="R271" s="170">
        <v>0</v>
      </c>
      <c r="S271" s="170">
        <v>0</v>
      </c>
      <c r="T271" s="170">
        <v>0.77271682422717636</v>
      </c>
      <c r="U271" s="170">
        <v>4.6363009453630584</v>
      </c>
      <c r="V271" s="170">
        <v>10.522436185549637</v>
      </c>
      <c r="W271" s="170">
        <v>5.2612180927748184</v>
      </c>
      <c r="X271" s="170">
        <v>19.565810118917469</v>
      </c>
      <c r="Y271" s="170">
        <v>12.112168168853671</v>
      </c>
      <c r="Z271" s="170">
        <v>13.867635880243347</v>
      </c>
      <c r="AA271" s="170">
        <v>15.84872672027811</v>
      </c>
      <c r="AB271" s="170">
        <v>5.147810402260748</v>
      </c>
      <c r="AC271" s="170">
        <v>3.4318736015071654</v>
      </c>
      <c r="AD271" s="170">
        <v>1.7159368007535827</v>
      </c>
      <c r="AE271" s="118"/>
    </row>
    <row r="272" spans="1:31" x14ac:dyDescent="0.45">
      <c r="A272" s="3" t="s">
        <v>219</v>
      </c>
      <c r="B272" s="3" t="s">
        <v>82</v>
      </c>
      <c r="C272" s="3" t="s">
        <v>892</v>
      </c>
      <c r="D272" s="168">
        <v>30.196137498324152</v>
      </c>
      <c r="E272" s="168">
        <v>0</v>
      </c>
      <c r="F272" s="168">
        <v>0</v>
      </c>
      <c r="G272" s="168">
        <v>0</v>
      </c>
      <c r="H272" s="168">
        <v>1.0049918219859413</v>
      </c>
      <c r="I272" s="168">
        <v>1.0940059250342027</v>
      </c>
      <c r="J272" s="168">
        <v>2.1880118500684054</v>
      </c>
      <c r="K272" s="168">
        <v>1.1319287650940542</v>
      </c>
      <c r="L272" s="168">
        <v>1.1319287650940542</v>
      </c>
      <c r="M272" s="168">
        <v>5.1312789193959727</v>
      </c>
      <c r="N272" s="168">
        <v>5.1312789193959727</v>
      </c>
      <c r="O272" s="168">
        <v>3.4943170215370278</v>
      </c>
      <c r="P272" s="168">
        <v>2.6207377661527707</v>
      </c>
      <c r="Q272" s="168">
        <v>1.7471585107685139</v>
      </c>
      <c r="R272" s="170">
        <v>0</v>
      </c>
      <c r="S272" s="170">
        <v>0</v>
      </c>
      <c r="T272" s="170">
        <v>0</v>
      </c>
      <c r="U272" s="170">
        <v>0</v>
      </c>
      <c r="V272" s="170">
        <v>0</v>
      </c>
      <c r="W272" s="170">
        <v>0.87686968212913641</v>
      </c>
      <c r="X272" s="170">
        <v>0.9317052437579747</v>
      </c>
      <c r="Y272" s="170">
        <v>1.8634104875159494</v>
      </c>
      <c r="Z272" s="170">
        <v>0</v>
      </c>
      <c r="AA272" s="170">
        <v>0.99054542001738188</v>
      </c>
      <c r="AB272" s="170">
        <v>0</v>
      </c>
      <c r="AC272" s="170">
        <v>0</v>
      </c>
      <c r="AD272" s="170">
        <v>0.85796840037679134</v>
      </c>
      <c r="AE272" s="118"/>
    </row>
    <row r="273" spans="1:31" x14ac:dyDescent="0.45">
      <c r="A273" s="3" t="s">
        <v>219</v>
      </c>
      <c r="B273" s="3" t="s">
        <v>82</v>
      </c>
      <c r="C273" s="3" t="s">
        <v>893</v>
      </c>
      <c r="D273" s="168">
        <v>30.903406196654849</v>
      </c>
      <c r="E273" s="168">
        <v>0</v>
      </c>
      <c r="F273" s="168">
        <v>0</v>
      </c>
      <c r="G273" s="168">
        <v>1.0049918219859413</v>
      </c>
      <c r="H273" s="168">
        <v>1.0049918219859413</v>
      </c>
      <c r="I273" s="168">
        <v>2.1880118500684054</v>
      </c>
      <c r="J273" s="168">
        <v>2.1880118500684054</v>
      </c>
      <c r="K273" s="168">
        <v>1.1319287650940542</v>
      </c>
      <c r="L273" s="168">
        <v>2.2638575301881083</v>
      </c>
      <c r="M273" s="168">
        <v>1.0262557838791946</v>
      </c>
      <c r="N273" s="168">
        <v>6.1575347032751679</v>
      </c>
      <c r="O273" s="168">
        <v>5.2414755323055413</v>
      </c>
      <c r="P273" s="168">
        <v>2.6207377661527707</v>
      </c>
      <c r="Q273" s="168">
        <v>3.4943170215370278</v>
      </c>
      <c r="R273" s="170">
        <v>0</v>
      </c>
      <c r="S273" s="170">
        <v>0</v>
      </c>
      <c r="T273" s="170">
        <v>0</v>
      </c>
      <c r="U273" s="170">
        <v>0.77271682422717636</v>
      </c>
      <c r="V273" s="170">
        <v>0</v>
      </c>
      <c r="W273" s="170">
        <v>0.87686968212913641</v>
      </c>
      <c r="X273" s="170">
        <v>0</v>
      </c>
      <c r="Y273" s="170">
        <v>0.9317052437579747</v>
      </c>
      <c r="Z273" s="170">
        <v>0</v>
      </c>
      <c r="AA273" s="170">
        <v>0</v>
      </c>
      <c r="AB273" s="170">
        <v>0</v>
      </c>
      <c r="AC273" s="170">
        <v>0</v>
      </c>
      <c r="AD273" s="170">
        <v>0</v>
      </c>
      <c r="AE273" s="118"/>
    </row>
    <row r="274" spans="1:31" x14ac:dyDescent="0.45">
      <c r="A274" s="3" t="s">
        <v>219</v>
      </c>
      <c r="B274" s="3" t="s">
        <v>82</v>
      </c>
      <c r="C274" s="3" t="s">
        <v>894</v>
      </c>
      <c r="D274" s="168">
        <v>135.11032284866059</v>
      </c>
      <c r="E274" s="168">
        <v>0</v>
      </c>
      <c r="F274" s="168">
        <v>2.1339724482689597</v>
      </c>
      <c r="G274" s="168">
        <v>4.0199672879437651</v>
      </c>
      <c r="H274" s="168">
        <v>2.0099836439718826</v>
      </c>
      <c r="I274" s="168">
        <v>7.6580414752394184</v>
      </c>
      <c r="J274" s="168">
        <v>10.940059250342028</v>
      </c>
      <c r="K274" s="168">
        <v>11.319287650940542</v>
      </c>
      <c r="L274" s="168">
        <v>7.9235013556583791</v>
      </c>
      <c r="M274" s="168">
        <v>17.446348325946307</v>
      </c>
      <c r="N274" s="168">
        <v>21.551371461463088</v>
      </c>
      <c r="O274" s="168">
        <v>16.598005852300883</v>
      </c>
      <c r="P274" s="168">
        <v>6.1150547876897985</v>
      </c>
      <c r="Q274" s="168">
        <v>8.73579255384257</v>
      </c>
      <c r="R274" s="170">
        <v>0</v>
      </c>
      <c r="S274" s="170">
        <v>0</v>
      </c>
      <c r="T274" s="170">
        <v>1.5454336484543527</v>
      </c>
      <c r="U274" s="170">
        <v>1.5454336484543527</v>
      </c>
      <c r="V274" s="170">
        <v>3.5074787285165456</v>
      </c>
      <c r="W274" s="170">
        <v>1.7537393642582728</v>
      </c>
      <c r="X274" s="170">
        <v>0</v>
      </c>
      <c r="Y274" s="170">
        <v>0.9317052437579747</v>
      </c>
      <c r="Z274" s="170">
        <v>3.9621816800695275</v>
      </c>
      <c r="AA274" s="170">
        <v>1.9810908400347638</v>
      </c>
      <c r="AB274" s="170">
        <v>2.573905201130374</v>
      </c>
      <c r="AC274" s="170">
        <v>0.85796840037679134</v>
      </c>
      <c r="AD274" s="170">
        <v>0</v>
      </c>
      <c r="AE274" s="118"/>
    </row>
    <row r="275" spans="1:31" x14ac:dyDescent="0.45">
      <c r="A275" s="2" t="s">
        <v>217</v>
      </c>
      <c r="B275" s="2" t="s">
        <v>83</v>
      </c>
      <c r="C275" s="2" t="s">
        <v>895</v>
      </c>
      <c r="D275" s="167">
        <v>2783.528913704577</v>
      </c>
      <c r="E275" s="167">
        <v>0</v>
      </c>
      <c r="F275" s="167">
        <v>4.2679448965379194</v>
      </c>
      <c r="G275" s="167">
        <v>18.089852795746943</v>
      </c>
      <c r="H275" s="167">
        <v>26.129787371634475</v>
      </c>
      <c r="I275" s="167">
        <v>102.83655695321505</v>
      </c>
      <c r="J275" s="167">
        <v>216.61317315677212</v>
      </c>
      <c r="K275" s="167">
        <v>275.05868991785513</v>
      </c>
      <c r="L275" s="167">
        <v>353.16177470934491</v>
      </c>
      <c r="M275" s="167">
        <v>376.63587268366439</v>
      </c>
      <c r="N275" s="167">
        <v>383.81966317081879</v>
      </c>
      <c r="O275" s="167">
        <v>269.06241065835115</v>
      </c>
      <c r="P275" s="167">
        <v>132.78404681840706</v>
      </c>
      <c r="Q275" s="167">
        <v>133.65762607379131</v>
      </c>
      <c r="R275" s="169">
        <v>0</v>
      </c>
      <c r="S275" s="169">
        <v>0.97541651086920655</v>
      </c>
      <c r="T275" s="169">
        <v>8.4998850664989405</v>
      </c>
      <c r="U275" s="169">
        <v>23.181504726815291</v>
      </c>
      <c r="V275" s="169">
        <v>57.873399020523003</v>
      </c>
      <c r="W275" s="169">
        <v>58.750268702652136</v>
      </c>
      <c r="X275" s="169">
        <v>71.741303769364052</v>
      </c>
      <c r="Y275" s="169">
        <v>61.49254608802633</v>
      </c>
      <c r="Z275" s="169">
        <v>78.253088181373172</v>
      </c>
      <c r="AA275" s="169">
        <v>59.432725201042913</v>
      </c>
      <c r="AB275" s="169">
        <v>42.040451618462775</v>
      </c>
      <c r="AC275" s="169">
        <v>14.585462806405452</v>
      </c>
      <c r="AD275" s="169">
        <v>14.585462806405452</v>
      </c>
      <c r="AE275" s="118"/>
    </row>
    <row r="276" spans="1:31" x14ac:dyDescent="0.45">
      <c r="A276" s="3" t="s">
        <v>219</v>
      </c>
      <c r="B276" s="3" t="s">
        <v>83</v>
      </c>
      <c r="C276" s="3" t="s">
        <v>896</v>
      </c>
      <c r="D276" s="168">
        <v>1550.1813659025102</v>
      </c>
      <c r="E276" s="168">
        <v>0</v>
      </c>
      <c r="F276" s="168">
        <v>2.1339724482689597</v>
      </c>
      <c r="G276" s="168">
        <v>6.0299509319156481</v>
      </c>
      <c r="H276" s="168">
        <v>19.094844617732885</v>
      </c>
      <c r="I276" s="168">
        <v>64.546349577017963</v>
      </c>
      <c r="J276" s="168">
        <v>134.56272877920694</v>
      </c>
      <c r="K276" s="168">
        <v>152.81038328769731</v>
      </c>
      <c r="L276" s="168">
        <v>187.90017500561299</v>
      </c>
      <c r="M276" s="168">
        <v>205.25115677583892</v>
      </c>
      <c r="N276" s="168">
        <v>189.85732001765101</v>
      </c>
      <c r="O276" s="168">
        <v>143.26699788301815</v>
      </c>
      <c r="P276" s="168">
        <v>74.254236707661846</v>
      </c>
      <c r="Q276" s="168">
        <v>68.139181919972046</v>
      </c>
      <c r="R276" s="170">
        <v>0</v>
      </c>
      <c r="S276" s="170">
        <v>0</v>
      </c>
      <c r="T276" s="170">
        <v>5.4090177695902346</v>
      </c>
      <c r="U276" s="170">
        <v>18.545203781452233</v>
      </c>
      <c r="V276" s="170">
        <v>39.459135695811142</v>
      </c>
      <c r="W276" s="170">
        <v>36.828526649423729</v>
      </c>
      <c r="X276" s="170">
        <v>44.721851700382786</v>
      </c>
      <c r="Y276" s="170">
        <v>38.199914994076963</v>
      </c>
      <c r="Z276" s="170">
        <v>40.612362220712654</v>
      </c>
      <c r="AA276" s="170">
        <v>35.659635120625751</v>
      </c>
      <c r="AB276" s="170">
        <v>27.454988812057323</v>
      </c>
      <c r="AC276" s="170">
        <v>6.8637472030143307</v>
      </c>
      <c r="AD276" s="170">
        <v>8.5796840037679125</v>
      </c>
      <c r="AE276" s="118"/>
    </row>
    <row r="277" spans="1:31" x14ac:dyDescent="0.45">
      <c r="A277" s="3" t="s">
        <v>219</v>
      </c>
      <c r="B277" s="3" t="s">
        <v>83</v>
      </c>
      <c r="C277" s="3" t="s">
        <v>897</v>
      </c>
      <c r="D277" s="168">
        <v>143.84897067140031</v>
      </c>
      <c r="E277" s="168">
        <v>0</v>
      </c>
      <c r="F277" s="168">
        <v>0</v>
      </c>
      <c r="G277" s="168">
        <v>0</v>
      </c>
      <c r="H277" s="168">
        <v>0</v>
      </c>
      <c r="I277" s="168">
        <v>7.6580414752394184</v>
      </c>
      <c r="J277" s="168">
        <v>10.940059250342028</v>
      </c>
      <c r="K277" s="168">
        <v>9.0554301207524333</v>
      </c>
      <c r="L277" s="168">
        <v>18.110860241504867</v>
      </c>
      <c r="M277" s="168">
        <v>24.630138813100672</v>
      </c>
      <c r="N277" s="168">
        <v>22.577627245342281</v>
      </c>
      <c r="O277" s="168">
        <v>13.103688830763854</v>
      </c>
      <c r="P277" s="168">
        <v>9.6093718092268272</v>
      </c>
      <c r="Q277" s="168">
        <v>6.1150547876897985</v>
      </c>
      <c r="R277" s="170">
        <v>0</v>
      </c>
      <c r="S277" s="170">
        <v>0</v>
      </c>
      <c r="T277" s="170">
        <v>0.77271682422717636</v>
      </c>
      <c r="U277" s="170">
        <v>0</v>
      </c>
      <c r="V277" s="170">
        <v>3.5074787285165456</v>
      </c>
      <c r="W277" s="170">
        <v>1.7537393642582728</v>
      </c>
      <c r="X277" s="170">
        <v>1.8634104875159494</v>
      </c>
      <c r="Y277" s="170">
        <v>2.7951157312739241</v>
      </c>
      <c r="Z277" s="170">
        <v>5.9432725201042915</v>
      </c>
      <c r="AA277" s="170">
        <v>1.9810908400347638</v>
      </c>
      <c r="AB277" s="170">
        <v>1.7159368007535827</v>
      </c>
      <c r="AC277" s="170">
        <v>0.85796840037679134</v>
      </c>
      <c r="AD277" s="170">
        <v>0.85796840037679134</v>
      </c>
      <c r="AE277" s="118"/>
    </row>
    <row r="278" spans="1:31" x14ac:dyDescent="0.45">
      <c r="A278" s="3" t="s">
        <v>219</v>
      </c>
      <c r="B278" s="3" t="s">
        <v>83</v>
      </c>
      <c r="C278" s="3" t="s">
        <v>898</v>
      </c>
      <c r="D278" s="168">
        <v>250.69316813372447</v>
      </c>
      <c r="E278" s="168">
        <v>0</v>
      </c>
      <c r="F278" s="168">
        <v>1.0669862241344799</v>
      </c>
      <c r="G278" s="168">
        <v>5.0249591099297062</v>
      </c>
      <c r="H278" s="168">
        <v>2.0099836439718826</v>
      </c>
      <c r="I278" s="168">
        <v>5.4700296251710139</v>
      </c>
      <c r="J278" s="168">
        <v>16.41008887551304</v>
      </c>
      <c r="K278" s="168">
        <v>24.902432832069191</v>
      </c>
      <c r="L278" s="168">
        <v>37.353649248103785</v>
      </c>
      <c r="M278" s="168">
        <v>38.997719787409395</v>
      </c>
      <c r="N278" s="168">
        <v>38.997719787409395</v>
      </c>
      <c r="O278" s="168">
        <v>15.724426596916626</v>
      </c>
      <c r="P278" s="168">
        <v>8.73579255384257</v>
      </c>
      <c r="Q278" s="168">
        <v>18.345164363069397</v>
      </c>
      <c r="R278" s="170">
        <v>0</v>
      </c>
      <c r="S278" s="170">
        <v>0</v>
      </c>
      <c r="T278" s="170">
        <v>1.5454336484543527</v>
      </c>
      <c r="U278" s="170">
        <v>0</v>
      </c>
      <c r="V278" s="170">
        <v>1.7537393642582728</v>
      </c>
      <c r="W278" s="170">
        <v>3.5074787285165456</v>
      </c>
      <c r="X278" s="170">
        <v>5.5902314625478482</v>
      </c>
      <c r="Y278" s="170">
        <v>4.6585262187898735</v>
      </c>
      <c r="Z278" s="170">
        <v>8.9149087801564377</v>
      </c>
      <c r="AA278" s="170">
        <v>3.9621816800695275</v>
      </c>
      <c r="AB278" s="170">
        <v>2.573905201130374</v>
      </c>
      <c r="AC278" s="170">
        <v>3.4318736015071654</v>
      </c>
      <c r="AD278" s="170">
        <v>1.7159368007535827</v>
      </c>
      <c r="AE278" s="118"/>
    </row>
    <row r="279" spans="1:31" x14ac:dyDescent="0.45">
      <c r="A279" s="3" t="s">
        <v>219</v>
      </c>
      <c r="B279" s="3" t="s">
        <v>83</v>
      </c>
      <c r="C279" s="3" t="s">
        <v>899</v>
      </c>
      <c r="D279" s="168">
        <v>179.09431011778827</v>
      </c>
      <c r="E279" s="168">
        <v>0</v>
      </c>
      <c r="F279" s="168">
        <v>1.0669862241344799</v>
      </c>
      <c r="G279" s="168">
        <v>1.0049918219859413</v>
      </c>
      <c r="H279" s="168">
        <v>0</v>
      </c>
      <c r="I279" s="168">
        <v>3.2820177751026081</v>
      </c>
      <c r="J279" s="168">
        <v>12.034065175376229</v>
      </c>
      <c r="K279" s="168">
        <v>26.034361597163247</v>
      </c>
      <c r="L279" s="168">
        <v>29.430147892445408</v>
      </c>
      <c r="M279" s="168">
        <v>20.525115677583891</v>
      </c>
      <c r="N279" s="168">
        <v>23.603883029221475</v>
      </c>
      <c r="O279" s="168">
        <v>19.218743618453654</v>
      </c>
      <c r="P279" s="168">
        <v>6.9886340430740557</v>
      </c>
      <c r="Q279" s="168">
        <v>5.2414755323055413</v>
      </c>
      <c r="R279" s="170">
        <v>0</v>
      </c>
      <c r="S279" s="170">
        <v>0</v>
      </c>
      <c r="T279" s="170">
        <v>0</v>
      </c>
      <c r="U279" s="170">
        <v>0</v>
      </c>
      <c r="V279" s="170">
        <v>2.6306090463874092</v>
      </c>
      <c r="W279" s="170">
        <v>5.2612180927748184</v>
      </c>
      <c r="X279" s="170">
        <v>2.7951157312739241</v>
      </c>
      <c r="Y279" s="170">
        <v>4.6585262187898735</v>
      </c>
      <c r="Z279" s="170">
        <v>4.9527271000869098</v>
      </c>
      <c r="AA279" s="170">
        <v>6.9338179401216733</v>
      </c>
      <c r="AB279" s="170">
        <v>1.7159368007535827</v>
      </c>
      <c r="AC279" s="170">
        <v>0.85796840037679134</v>
      </c>
      <c r="AD279" s="170">
        <v>0.85796840037679134</v>
      </c>
      <c r="AE279" s="118"/>
    </row>
    <row r="280" spans="1:31" x14ac:dyDescent="0.45">
      <c r="A280" s="3" t="s">
        <v>219</v>
      </c>
      <c r="B280" s="3" t="s">
        <v>83</v>
      </c>
      <c r="C280" s="3" t="s">
        <v>900</v>
      </c>
      <c r="D280" s="168">
        <v>197.81247122006138</v>
      </c>
      <c r="E280" s="168">
        <v>0</v>
      </c>
      <c r="F280" s="168">
        <v>0</v>
      </c>
      <c r="G280" s="168">
        <v>3.0149754659578241</v>
      </c>
      <c r="H280" s="168">
        <v>0</v>
      </c>
      <c r="I280" s="168">
        <v>5.4700296251710139</v>
      </c>
      <c r="J280" s="168">
        <v>12.034065175376229</v>
      </c>
      <c r="K280" s="168">
        <v>14.715073946222704</v>
      </c>
      <c r="L280" s="168">
        <v>22.638575301881083</v>
      </c>
      <c r="M280" s="168">
        <v>25.656394596979865</v>
      </c>
      <c r="N280" s="168">
        <v>41.050231355167782</v>
      </c>
      <c r="O280" s="168">
        <v>20.092322873837912</v>
      </c>
      <c r="P280" s="168">
        <v>9.6093718092268272</v>
      </c>
      <c r="Q280" s="168">
        <v>11.35653031999534</v>
      </c>
      <c r="R280" s="170">
        <v>0</v>
      </c>
      <c r="S280" s="170">
        <v>0</v>
      </c>
      <c r="T280" s="170">
        <v>0</v>
      </c>
      <c r="U280" s="170">
        <v>2.3181504726815292</v>
      </c>
      <c r="V280" s="170">
        <v>4.384348410645682</v>
      </c>
      <c r="W280" s="170">
        <v>1.7537393642582728</v>
      </c>
      <c r="X280" s="170">
        <v>5.5902314625478482</v>
      </c>
      <c r="Y280" s="170">
        <v>4.6585262187898735</v>
      </c>
      <c r="Z280" s="170">
        <v>5.9432725201042915</v>
      </c>
      <c r="AA280" s="170">
        <v>4.9527271000869098</v>
      </c>
      <c r="AB280" s="170">
        <v>1.7159368007535827</v>
      </c>
      <c r="AC280" s="170">
        <v>0.85796840037679134</v>
      </c>
      <c r="AD280" s="170">
        <v>0</v>
      </c>
      <c r="AE280" s="118"/>
    </row>
    <row r="281" spans="1:31" x14ac:dyDescent="0.45">
      <c r="A281" s="3" t="s">
        <v>219</v>
      </c>
      <c r="B281" s="3" t="s">
        <v>83</v>
      </c>
      <c r="C281" s="3" t="s">
        <v>901</v>
      </c>
      <c r="D281" s="168">
        <v>390.32974957625902</v>
      </c>
      <c r="E281" s="168">
        <v>0</v>
      </c>
      <c r="F281" s="168">
        <v>0</v>
      </c>
      <c r="G281" s="168">
        <v>2.0099836439718826</v>
      </c>
      <c r="H281" s="168">
        <v>4.0199672879437651</v>
      </c>
      <c r="I281" s="168">
        <v>10.940059250342028</v>
      </c>
      <c r="J281" s="168">
        <v>22.974124425718255</v>
      </c>
      <c r="K281" s="168">
        <v>38.485578013197838</v>
      </c>
      <c r="L281" s="168">
        <v>49.804865664138383</v>
      </c>
      <c r="M281" s="168">
        <v>54.391556545597311</v>
      </c>
      <c r="N281" s="168">
        <v>57.470323897234898</v>
      </c>
      <c r="O281" s="168">
        <v>48.920438301518388</v>
      </c>
      <c r="P281" s="168">
        <v>18.345164363069397</v>
      </c>
      <c r="Q281" s="168">
        <v>20.965902129222165</v>
      </c>
      <c r="R281" s="170">
        <v>0</v>
      </c>
      <c r="S281" s="170">
        <v>0.97541651086920655</v>
      </c>
      <c r="T281" s="170">
        <v>0.77271682422717636</v>
      </c>
      <c r="U281" s="170">
        <v>2.3181504726815292</v>
      </c>
      <c r="V281" s="170">
        <v>5.2612180927748184</v>
      </c>
      <c r="W281" s="170">
        <v>8.7686968212913641</v>
      </c>
      <c r="X281" s="170">
        <v>10.248757681337722</v>
      </c>
      <c r="Y281" s="170">
        <v>6.5219367063058229</v>
      </c>
      <c r="Z281" s="170">
        <v>10.895999620191201</v>
      </c>
      <c r="AA281" s="170">
        <v>5.9432725201042915</v>
      </c>
      <c r="AB281" s="170">
        <v>6.0057788026375398</v>
      </c>
      <c r="AC281" s="170">
        <v>1.7159368007535827</v>
      </c>
      <c r="AD281" s="170">
        <v>2.573905201130374</v>
      </c>
      <c r="AE281" s="118"/>
    </row>
    <row r="282" spans="1:31" x14ac:dyDescent="0.45">
      <c r="A282" s="3" t="s">
        <v>219</v>
      </c>
      <c r="B282" s="3" t="s">
        <v>83</v>
      </c>
      <c r="C282" s="3" t="s">
        <v>902</v>
      </c>
      <c r="D282" s="168">
        <v>71.568878082835013</v>
      </c>
      <c r="E282" s="168">
        <v>0</v>
      </c>
      <c r="F282" s="168">
        <v>0</v>
      </c>
      <c r="G282" s="168">
        <v>1.0049918219859413</v>
      </c>
      <c r="H282" s="168">
        <v>1.0049918219859413</v>
      </c>
      <c r="I282" s="168">
        <v>5.4700296251710139</v>
      </c>
      <c r="J282" s="168">
        <v>7.6580414752394184</v>
      </c>
      <c r="K282" s="168">
        <v>9.0554301207524333</v>
      </c>
      <c r="L282" s="168">
        <v>7.9235013556583791</v>
      </c>
      <c r="M282" s="168">
        <v>7.1837904871543623</v>
      </c>
      <c r="N282" s="168">
        <v>10.262557838791945</v>
      </c>
      <c r="O282" s="168">
        <v>8.73579255384257</v>
      </c>
      <c r="P282" s="168">
        <v>5.2414755323055413</v>
      </c>
      <c r="Q282" s="168">
        <v>3.4943170215370278</v>
      </c>
      <c r="R282" s="170">
        <v>0</v>
      </c>
      <c r="S282" s="170">
        <v>0</v>
      </c>
      <c r="T282" s="170">
        <v>0</v>
      </c>
      <c r="U282" s="170">
        <v>0</v>
      </c>
      <c r="V282" s="170">
        <v>0.87686968212913641</v>
      </c>
      <c r="W282" s="170">
        <v>0.87686968212913641</v>
      </c>
      <c r="X282" s="170">
        <v>0.9317052437579747</v>
      </c>
      <c r="Y282" s="170">
        <v>0</v>
      </c>
      <c r="Z282" s="170">
        <v>0.99054542001738188</v>
      </c>
      <c r="AA282" s="170">
        <v>0</v>
      </c>
      <c r="AB282" s="170">
        <v>0.85796840037679134</v>
      </c>
      <c r="AC282" s="170">
        <v>0</v>
      </c>
      <c r="AD282" s="170">
        <v>0</v>
      </c>
      <c r="AE282" s="118"/>
    </row>
    <row r="283" spans="1:31" x14ac:dyDescent="0.45">
      <c r="A283" s="2" t="s">
        <v>217</v>
      </c>
      <c r="B283" s="2" t="s">
        <v>84</v>
      </c>
      <c r="C283" s="2" t="s">
        <v>903</v>
      </c>
      <c r="D283" s="167">
        <v>1196.9854375067152</v>
      </c>
      <c r="E283" s="167">
        <v>0</v>
      </c>
      <c r="F283" s="167">
        <v>3.2009586724034396</v>
      </c>
      <c r="G283" s="167">
        <v>4.0199672879437651</v>
      </c>
      <c r="H283" s="167">
        <v>17.084860973761003</v>
      </c>
      <c r="I283" s="167">
        <v>45.94824885143651</v>
      </c>
      <c r="J283" s="167">
        <v>106.11857472831765</v>
      </c>
      <c r="K283" s="167">
        <v>105.26937515374703</v>
      </c>
      <c r="L283" s="167">
        <v>157.33809834807352</v>
      </c>
      <c r="M283" s="167">
        <v>193.96234315316778</v>
      </c>
      <c r="N283" s="167">
        <v>168.3059485561879</v>
      </c>
      <c r="O283" s="167">
        <v>115.31246171072192</v>
      </c>
      <c r="P283" s="167">
        <v>56.782651599976703</v>
      </c>
      <c r="Q283" s="167">
        <v>56.782651599976703</v>
      </c>
      <c r="R283" s="169">
        <v>0</v>
      </c>
      <c r="S283" s="169">
        <v>0.97541651086920655</v>
      </c>
      <c r="T283" s="169">
        <v>2.3181504726815292</v>
      </c>
      <c r="U283" s="169">
        <v>8.4998850664989405</v>
      </c>
      <c r="V283" s="169">
        <v>12.27617554980791</v>
      </c>
      <c r="W283" s="169">
        <v>20.168002688970137</v>
      </c>
      <c r="X283" s="169">
        <v>29.81456780025519</v>
      </c>
      <c r="Y283" s="169">
        <v>22.360925850191393</v>
      </c>
      <c r="Z283" s="169">
        <v>23.773090080417166</v>
      </c>
      <c r="AA283" s="169">
        <v>21.791999240382403</v>
      </c>
      <c r="AB283" s="169">
        <v>14.585462806405452</v>
      </c>
      <c r="AC283" s="169">
        <v>6.8637472030143307</v>
      </c>
      <c r="AD283" s="169">
        <v>3.4318736015071654</v>
      </c>
      <c r="AE283" s="118"/>
    </row>
    <row r="284" spans="1:31" x14ac:dyDescent="0.45">
      <c r="A284" s="3" t="s">
        <v>219</v>
      </c>
      <c r="B284" s="3" t="s">
        <v>84</v>
      </c>
      <c r="C284" s="3" t="s">
        <v>904</v>
      </c>
      <c r="D284" s="168">
        <v>112.6227255255434</v>
      </c>
      <c r="E284" s="168">
        <v>0</v>
      </c>
      <c r="F284" s="168">
        <v>0</v>
      </c>
      <c r="G284" s="168">
        <v>0</v>
      </c>
      <c r="H284" s="168">
        <v>1.0049918219859413</v>
      </c>
      <c r="I284" s="168">
        <v>7.6580414752394184</v>
      </c>
      <c r="J284" s="168">
        <v>17.504094800547243</v>
      </c>
      <c r="K284" s="168">
        <v>6.7915725905643249</v>
      </c>
      <c r="L284" s="168">
        <v>11.319287650940542</v>
      </c>
      <c r="M284" s="168">
        <v>13.341325190429529</v>
      </c>
      <c r="N284" s="168">
        <v>12.315069406550336</v>
      </c>
      <c r="O284" s="168">
        <v>13.103688830763854</v>
      </c>
      <c r="P284" s="168">
        <v>7.8622132984583128</v>
      </c>
      <c r="Q284" s="168">
        <v>6.1150547876897985</v>
      </c>
      <c r="R284" s="170">
        <v>0</v>
      </c>
      <c r="S284" s="170">
        <v>0</v>
      </c>
      <c r="T284" s="170">
        <v>0</v>
      </c>
      <c r="U284" s="170">
        <v>0.77271682422717636</v>
      </c>
      <c r="V284" s="170">
        <v>2.6306090463874092</v>
      </c>
      <c r="W284" s="170">
        <v>0.87686968212913641</v>
      </c>
      <c r="X284" s="170">
        <v>0.9317052437579747</v>
      </c>
      <c r="Y284" s="170">
        <v>3.7268209750318988</v>
      </c>
      <c r="Z284" s="170">
        <v>3.9621816800695275</v>
      </c>
      <c r="AA284" s="170">
        <v>0.99054542001738188</v>
      </c>
      <c r="AB284" s="170">
        <v>1.7159368007535827</v>
      </c>
      <c r="AC284" s="170">
        <v>0</v>
      </c>
      <c r="AD284" s="170">
        <v>0</v>
      </c>
      <c r="AE284" s="118"/>
    </row>
    <row r="285" spans="1:31" x14ac:dyDescent="0.45">
      <c r="A285" s="3" t="s">
        <v>219</v>
      </c>
      <c r="B285" s="3" t="s">
        <v>84</v>
      </c>
      <c r="C285" s="3" t="s">
        <v>905</v>
      </c>
      <c r="D285" s="168">
        <v>58.380536253551298</v>
      </c>
      <c r="E285" s="168">
        <v>0</v>
      </c>
      <c r="F285" s="168">
        <v>1.0669862241344799</v>
      </c>
      <c r="G285" s="168">
        <v>0</v>
      </c>
      <c r="H285" s="168">
        <v>2.0099836439718826</v>
      </c>
      <c r="I285" s="168">
        <v>2.1880118500684054</v>
      </c>
      <c r="J285" s="168">
        <v>4.3760237001368107</v>
      </c>
      <c r="K285" s="168">
        <v>4.5277150603762166</v>
      </c>
      <c r="L285" s="168">
        <v>5.6596438254702708</v>
      </c>
      <c r="M285" s="168">
        <v>12.315069406550336</v>
      </c>
      <c r="N285" s="168">
        <v>8.2100462710335567</v>
      </c>
      <c r="O285" s="168">
        <v>4.367896276921285</v>
      </c>
      <c r="P285" s="168">
        <v>2.6207377661527707</v>
      </c>
      <c r="Q285" s="168">
        <v>1.7471585107685139</v>
      </c>
      <c r="R285" s="170">
        <v>0</v>
      </c>
      <c r="S285" s="170">
        <v>0</v>
      </c>
      <c r="T285" s="170">
        <v>0</v>
      </c>
      <c r="U285" s="170">
        <v>0</v>
      </c>
      <c r="V285" s="170">
        <v>0</v>
      </c>
      <c r="W285" s="170">
        <v>0.87686968212913641</v>
      </c>
      <c r="X285" s="170">
        <v>2.7951157312739241</v>
      </c>
      <c r="Y285" s="170">
        <v>0.9317052437579747</v>
      </c>
      <c r="Z285" s="170">
        <v>0.99054542001738188</v>
      </c>
      <c r="AA285" s="170">
        <v>1.9810908400347638</v>
      </c>
      <c r="AB285" s="170">
        <v>0</v>
      </c>
      <c r="AC285" s="170">
        <v>0.85796840037679134</v>
      </c>
      <c r="AD285" s="170">
        <v>0.85796840037679134</v>
      </c>
      <c r="AE285" s="118"/>
    </row>
    <row r="286" spans="1:31" x14ac:dyDescent="0.45">
      <c r="A286" s="3" t="s">
        <v>219</v>
      </c>
      <c r="B286" s="3" t="s">
        <v>84</v>
      </c>
      <c r="C286" s="3" t="s">
        <v>906</v>
      </c>
      <c r="D286" s="168">
        <v>192.82023954286851</v>
      </c>
      <c r="E286" s="168">
        <v>0</v>
      </c>
      <c r="F286" s="168">
        <v>0</v>
      </c>
      <c r="G286" s="168">
        <v>0</v>
      </c>
      <c r="H286" s="168">
        <v>3.0149754659578241</v>
      </c>
      <c r="I286" s="168">
        <v>2.1880118500684054</v>
      </c>
      <c r="J286" s="168">
        <v>20.786112575649852</v>
      </c>
      <c r="K286" s="168">
        <v>21.506646536787031</v>
      </c>
      <c r="L286" s="168">
        <v>30.562076657539464</v>
      </c>
      <c r="M286" s="168">
        <v>28.735161948617449</v>
      </c>
      <c r="N286" s="168">
        <v>25.656394596979865</v>
      </c>
      <c r="O286" s="168">
        <v>13.103688830763854</v>
      </c>
      <c r="P286" s="168">
        <v>8.73579255384257</v>
      </c>
      <c r="Q286" s="168">
        <v>11.35653031999534</v>
      </c>
      <c r="R286" s="170">
        <v>0</v>
      </c>
      <c r="S286" s="170">
        <v>0</v>
      </c>
      <c r="T286" s="170">
        <v>0</v>
      </c>
      <c r="U286" s="170">
        <v>1.5454336484543527</v>
      </c>
      <c r="V286" s="170">
        <v>2.6306090463874092</v>
      </c>
      <c r="W286" s="170">
        <v>3.5074787285165456</v>
      </c>
      <c r="X286" s="170">
        <v>6.5219367063058229</v>
      </c>
      <c r="Y286" s="170">
        <v>3.7268209750318988</v>
      </c>
      <c r="Z286" s="170">
        <v>2.9716362600521458</v>
      </c>
      <c r="AA286" s="170">
        <v>1.9810908400347638</v>
      </c>
      <c r="AB286" s="170">
        <v>3.4318736015071654</v>
      </c>
      <c r="AC286" s="170">
        <v>0.85796840037679134</v>
      </c>
      <c r="AD286" s="170">
        <v>0</v>
      </c>
      <c r="AE286" s="118"/>
    </row>
    <row r="287" spans="1:31" x14ac:dyDescent="0.45">
      <c r="A287" s="3" t="s">
        <v>219</v>
      </c>
      <c r="B287" s="3" t="s">
        <v>84</v>
      </c>
      <c r="C287" s="3" t="s">
        <v>907</v>
      </c>
      <c r="D287" s="168">
        <v>259.74693218992911</v>
      </c>
      <c r="E287" s="168">
        <v>0</v>
      </c>
      <c r="F287" s="168">
        <v>1.0669862241344799</v>
      </c>
      <c r="G287" s="168">
        <v>0</v>
      </c>
      <c r="H287" s="168">
        <v>0</v>
      </c>
      <c r="I287" s="168">
        <v>9.8460533253078246</v>
      </c>
      <c r="J287" s="168">
        <v>26.256142200820864</v>
      </c>
      <c r="K287" s="168">
        <v>20.374717771692975</v>
      </c>
      <c r="L287" s="168">
        <v>37.353649248103785</v>
      </c>
      <c r="M287" s="168">
        <v>46.181510274563756</v>
      </c>
      <c r="N287" s="168">
        <v>33.86644086801342</v>
      </c>
      <c r="O287" s="168">
        <v>23.586639895374937</v>
      </c>
      <c r="P287" s="168">
        <v>11.35653031999534</v>
      </c>
      <c r="Q287" s="168">
        <v>9.6093718092268272</v>
      </c>
      <c r="R287" s="170">
        <v>0</v>
      </c>
      <c r="S287" s="170">
        <v>0</v>
      </c>
      <c r="T287" s="170">
        <v>0</v>
      </c>
      <c r="U287" s="170">
        <v>1.5454336484543527</v>
      </c>
      <c r="V287" s="170">
        <v>2.6306090463874092</v>
      </c>
      <c r="W287" s="170">
        <v>7.0149574570330913</v>
      </c>
      <c r="X287" s="170">
        <v>2.7951157312739241</v>
      </c>
      <c r="Y287" s="170">
        <v>6.5219367063058229</v>
      </c>
      <c r="Z287" s="170">
        <v>8.9149087801564377</v>
      </c>
      <c r="AA287" s="170">
        <v>3.9621816800695275</v>
      </c>
      <c r="AB287" s="170">
        <v>3.4318736015071654</v>
      </c>
      <c r="AC287" s="170">
        <v>3.4318736015071654</v>
      </c>
      <c r="AD287" s="170">
        <v>0</v>
      </c>
      <c r="AE287" s="118"/>
    </row>
    <row r="288" spans="1:31" x14ac:dyDescent="0.45">
      <c r="A288" s="3" t="s">
        <v>219</v>
      </c>
      <c r="B288" s="3" t="s">
        <v>84</v>
      </c>
      <c r="C288" s="3" t="s">
        <v>908</v>
      </c>
      <c r="D288" s="168">
        <v>244.51731447760619</v>
      </c>
      <c r="E288" s="168">
        <v>0</v>
      </c>
      <c r="F288" s="168">
        <v>0</v>
      </c>
      <c r="G288" s="168">
        <v>0</v>
      </c>
      <c r="H288" s="168">
        <v>5.0249591099297062</v>
      </c>
      <c r="I288" s="168">
        <v>8.7520474002736215</v>
      </c>
      <c r="J288" s="168">
        <v>17.504094800547243</v>
      </c>
      <c r="K288" s="168">
        <v>21.506646536787031</v>
      </c>
      <c r="L288" s="168">
        <v>36.221720483009733</v>
      </c>
      <c r="M288" s="168">
        <v>38.997719787409395</v>
      </c>
      <c r="N288" s="168">
        <v>32.840185084134227</v>
      </c>
      <c r="O288" s="168">
        <v>26.207377661527708</v>
      </c>
      <c r="P288" s="168">
        <v>11.35653031999534</v>
      </c>
      <c r="Q288" s="168">
        <v>13.103688830763854</v>
      </c>
      <c r="R288" s="170">
        <v>0</v>
      </c>
      <c r="S288" s="170">
        <v>0.97541651086920655</v>
      </c>
      <c r="T288" s="170">
        <v>0.77271682422717636</v>
      </c>
      <c r="U288" s="170">
        <v>0.77271682422717636</v>
      </c>
      <c r="V288" s="170">
        <v>0.87686968212913641</v>
      </c>
      <c r="W288" s="170">
        <v>2.6306090463874092</v>
      </c>
      <c r="X288" s="170">
        <v>7.4536419500637976</v>
      </c>
      <c r="Y288" s="170">
        <v>5.5902314625478482</v>
      </c>
      <c r="Z288" s="170">
        <v>3.9621816800695275</v>
      </c>
      <c r="AA288" s="170">
        <v>3.9621816800695275</v>
      </c>
      <c r="AB288" s="170">
        <v>3.4318736015071654</v>
      </c>
      <c r="AC288" s="170">
        <v>0.85796840037679134</v>
      </c>
      <c r="AD288" s="170">
        <v>1.7159368007535827</v>
      </c>
      <c r="AE288" s="118"/>
    </row>
    <row r="289" spans="1:31" x14ac:dyDescent="0.45">
      <c r="A289" s="3" t="s">
        <v>219</v>
      </c>
      <c r="B289" s="3" t="s">
        <v>84</v>
      </c>
      <c r="C289" s="3" t="s">
        <v>909</v>
      </c>
      <c r="D289" s="168">
        <v>267.40304701217872</v>
      </c>
      <c r="E289" s="168">
        <v>0</v>
      </c>
      <c r="F289" s="168">
        <v>1.0669862241344799</v>
      </c>
      <c r="G289" s="168">
        <v>1.0049918219859413</v>
      </c>
      <c r="H289" s="168">
        <v>5.0249591099297062</v>
      </c>
      <c r="I289" s="168">
        <v>10.940059250342028</v>
      </c>
      <c r="J289" s="168">
        <v>16.41008887551304</v>
      </c>
      <c r="K289" s="168">
        <v>22.638575301881083</v>
      </c>
      <c r="L289" s="168">
        <v>31.694005422633516</v>
      </c>
      <c r="M289" s="168">
        <v>42.076487139046975</v>
      </c>
      <c r="N289" s="168">
        <v>46.181510274563756</v>
      </c>
      <c r="O289" s="168">
        <v>27.954536172296223</v>
      </c>
      <c r="P289" s="168">
        <v>13.977268086148111</v>
      </c>
      <c r="Q289" s="168">
        <v>12.230109575379597</v>
      </c>
      <c r="R289" s="170">
        <v>0</v>
      </c>
      <c r="S289" s="170">
        <v>0</v>
      </c>
      <c r="T289" s="170">
        <v>0</v>
      </c>
      <c r="U289" s="170">
        <v>3.8635841211358817</v>
      </c>
      <c r="V289" s="170">
        <v>3.5074787285165456</v>
      </c>
      <c r="W289" s="170">
        <v>5.2612180927748184</v>
      </c>
      <c r="X289" s="170">
        <v>7.4536419500637976</v>
      </c>
      <c r="Y289" s="170">
        <v>0.9317052437579747</v>
      </c>
      <c r="Z289" s="170">
        <v>1.9810908400347638</v>
      </c>
      <c r="AA289" s="170">
        <v>8.9149087801564377</v>
      </c>
      <c r="AB289" s="170">
        <v>2.573905201130374</v>
      </c>
      <c r="AC289" s="170">
        <v>0.85796840037679134</v>
      </c>
      <c r="AD289" s="170">
        <v>0.85796840037679134</v>
      </c>
      <c r="AE289" s="118"/>
    </row>
    <row r="290" spans="1:31" x14ac:dyDescent="0.45">
      <c r="A290" s="3" t="s">
        <v>219</v>
      </c>
      <c r="B290" s="3" t="s">
        <v>84</v>
      </c>
      <c r="C290" s="3" t="s">
        <v>910</v>
      </c>
      <c r="D290" s="168">
        <v>18.116406176662309</v>
      </c>
      <c r="E290" s="168">
        <v>0</v>
      </c>
      <c r="F290" s="168">
        <v>0</v>
      </c>
      <c r="G290" s="168">
        <v>0</v>
      </c>
      <c r="H290" s="168">
        <v>0</v>
      </c>
      <c r="I290" s="168">
        <v>0</v>
      </c>
      <c r="J290" s="168">
        <v>1.0940059250342027</v>
      </c>
      <c r="K290" s="168">
        <v>3.3957862952821625</v>
      </c>
      <c r="L290" s="168">
        <v>0</v>
      </c>
      <c r="M290" s="168">
        <v>4.1050231355167783</v>
      </c>
      <c r="N290" s="168">
        <v>4.1050231355167783</v>
      </c>
      <c r="O290" s="168">
        <v>1.7471585107685139</v>
      </c>
      <c r="P290" s="168">
        <v>0</v>
      </c>
      <c r="Q290" s="168">
        <v>1.7471585107685139</v>
      </c>
      <c r="R290" s="170">
        <v>0</v>
      </c>
      <c r="S290" s="170">
        <v>0</v>
      </c>
      <c r="T290" s="170">
        <v>0</v>
      </c>
      <c r="U290" s="170">
        <v>0</v>
      </c>
      <c r="V290" s="170">
        <v>0</v>
      </c>
      <c r="W290" s="170">
        <v>0</v>
      </c>
      <c r="X290" s="170">
        <v>0</v>
      </c>
      <c r="Y290" s="170">
        <v>0.9317052437579747</v>
      </c>
      <c r="Z290" s="170">
        <v>0.99054542001738188</v>
      </c>
      <c r="AA290" s="170">
        <v>0</v>
      </c>
      <c r="AB290" s="170">
        <v>0</v>
      </c>
      <c r="AC290" s="170">
        <v>0</v>
      </c>
      <c r="AD290" s="170">
        <v>0</v>
      </c>
      <c r="AE290" s="118"/>
    </row>
    <row r="291" spans="1:31" x14ac:dyDescent="0.45">
      <c r="A291" s="3" t="s">
        <v>219</v>
      </c>
      <c r="B291" s="3" t="s">
        <v>84</v>
      </c>
      <c r="C291" s="3" t="s">
        <v>911</v>
      </c>
      <c r="D291" s="168">
        <v>43.378236328375309</v>
      </c>
      <c r="E291" s="168">
        <v>0</v>
      </c>
      <c r="F291" s="168">
        <v>0</v>
      </c>
      <c r="G291" s="168">
        <v>3.0149754659578241</v>
      </c>
      <c r="H291" s="168">
        <v>1.0049918219859413</v>
      </c>
      <c r="I291" s="168">
        <v>4.3760237001368107</v>
      </c>
      <c r="J291" s="168">
        <v>2.1880118500684054</v>
      </c>
      <c r="K291" s="168">
        <v>4.5277150603762166</v>
      </c>
      <c r="L291" s="168">
        <v>4.5277150603762166</v>
      </c>
      <c r="M291" s="168">
        <v>8.2100462710335567</v>
      </c>
      <c r="N291" s="168">
        <v>5.1312789193959727</v>
      </c>
      <c r="O291" s="168">
        <v>5.2414755323055413</v>
      </c>
      <c r="P291" s="168">
        <v>0.87357925538425696</v>
      </c>
      <c r="Q291" s="168">
        <v>0.87357925538425696</v>
      </c>
      <c r="R291" s="170">
        <v>0</v>
      </c>
      <c r="S291" s="170">
        <v>0</v>
      </c>
      <c r="T291" s="170">
        <v>1.5454336484543527</v>
      </c>
      <c r="U291" s="170">
        <v>0</v>
      </c>
      <c r="V291" s="170">
        <v>0</v>
      </c>
      <c r="W291" s="170">
        <v>0</v>
      </c>
      <c r="X291" s="170">
        <v>1.8634104875159494</v>
      </c>
      <c r="Y291" s="170">
        <v>0</v>
      </c>
      <c r="Z291" s="170">
        <v>0</v>
      </c>
      <c r="AA291" s="170">
        <v>0</v>
      </c>
      <c r="AB291" s="170">
        <v>0</v>
      </c>
      <c r="AC291" s="170">
        <v>0</v>
      </c>
      <c r="AD291" s="170">
        <v>0</v>
      </c>
      <c r="AE291" s="118"/>
    </row>
    <row r="292" spans="1:31" x14ac:dyDescent="0.45">
      <c r="A292" s="2" t="s">
        <v>217</v>
      </c>
      <c r="B292" s="2" t="s">
        <v>85</v>
      </c>
      <c r="C292" s="2" t="s">
        <v>912</v>
      </c>
      <c r="D292" s="167">
        <v>731.56558686544838</v>
      </c>
      <c r="E292" s="167">
        <v>0</v>
      </c>
      <c r="F292" s="167">
        <v>1.0669862241344799</v>
      </c>
      <c r="G292" s="167">
        <v>3.0149754659578241</v>
      </c>
      <c r="H292" s="167">
        <v>10.049918219859412</v>
      </c>
      <c r="I292" s="167">
        <v>21.880118500684056</v>
      </c>
      <c r="J292" s="167">
        <v>42.666231076333908</v>
      </c>
      <c r="K292" s="167">
        <v>54.3325807245146</v>
      </c>
      <c r="L292" s="167">
        <v>78.103084791489735</v>
      </c>
      <c r="M292" s="167">
        <v>85.179230061973144</v>
      </c>
      <c r="N292" s="167">
        <v>124.17694984938254</v>
      </c>
      <c r="O292" s="167">
        <v>93.47298032611549</v>
      </c>
      <c r="P292" s="167">
        <v>40.184645747675823</v>
      </c>
      <c r="Q292" s="167">
        <v>37.563907981523052</v>
      </c>
      <c r="R292" s="169">
        <v>0</v>
      </c>
      <c r="S292" s="169">
        <v>0</v>
      </c>
      <c r="T292" s="169">
        <v>2.3181504726815292</v>
      </c>
      <c r="U292" s="169">
        <v>6.1817345938174109</v>
      </c>
      <c r="V292" s="169">
        <v>16.660523960453592</v>
      </c>
      <c r="W292" s="169">
        <v>18.414263324711865</v>
      </c>
      <c r="X292" s="169">
        <v>18.634104875159494</v>
      </c>
      <c r="Y292" s="169">
        <v>19.565810118917469</v>
      </c>
      <c r="Z292" s="169">
        <v>16.839272140295492</v>
      </c>
      <c r="AA292" s="169">
        <v>19.810908400347639</v>
      </c>
      <c r="AB292" s="169">
        <v>11.153589204898287</v>
      </c>
      <c r="AC292" s="169">
        <v>6.0057788026375398</v>
      </c>
      <c r="AD292" s="169">
        <v>4.2898420018839563</v>
      </c>
      <c r="AE292" s="118"/>
    </row>
    <row r="293" spans="1:31" x14ac:dyDescent="0.45">
      <c r="A293" s="3" t="s">
        <v>219</v>
      </c>
      <c r="B293" s="3" t="s">
        <v>85</v>
      </c>
      <c r="C293" s="3" t="s">
        <v>913</v>
      </c>
      <c r="D293" s="168">
        <v>570.5691436569515</v>
      </c>
      <c r="E293" s="168">
        <v>0</v>
      </c>
      <c r="F293" s="168">
        <v>0</v>
      </c>
      <c r="G293" s="168">
        <v>1.0049918219859413</v>
      </c>
      <c r="H293" s="168">
        <v>9.0449263978734713</v>
      </c>
      <c r="I293" s="168">
        <v>17.504094800547243</v>
      </c>
      <c r="J293" s="168">
        <v>35.008189601094486</v>
      </c>
      <c r="K293" s="168">
        <v>40.74943554338595</v>
      </c>
      <c r="L293" s="168">
        <v>59.992224549984869</v>
      </c>
      <c r="M293" s="168">
        <v>69.785393303785227</v>
      </c>
      <c r="N293" s="168">
        <v>85.179230061973144</v>
      </c>
      <c r="O293" s="168">
        <v>72.507078196893332</v>
      </c>
      <c r="P293" s="168">
        <v>33.196011704601766</v>
      </c>
      <c r="Q293" s="168">
        <v>31.448853193833251</v>
      </c>
      <c r="R293" s="170">
        <v>0</v>
      </c>
      <c r="S293" s="170">
        <v>0</v>
      </c>
      <c r="T293" s="170">
        <v>0.77271682422717636</v>
      </c>
      <c r="U293" s="170">
        <v>5.4090177695902346</v>
      </c>
      <c r="V293" s="170">
        <v>14.906784596195319</v>
      </c>
      <c r="W293" s="170">
        <v>13.153045231937046</v>
      </c>
      <c r="X293" s="170">
        <v>18.634104875159494</v>
      </c>
      <c r="Y293" s="170">
        <v>18.634104875159494</v>
      </c>
      <c r="Z293" s="170">
        <v>10.895999620191201</v>
      </c>
      <c r="AA293" s="170">
        <v>13.867635880243347</v>
      </c>
      <c r="AB293" s="170">
        <v>9.4376524041447052</v>
      </c>
      <c r="AC293" s="170">
        <v>6.0057788026375398</v>
      </c>
      <c r="AD293" s="170">
        <v>3.4318736015071654</v>
      </c>
      <c r="AE293" s="118"/>
    </row>
    <row r="294" spans="1:31" x14ac:dyDescent="0.45">
      <c r="A294" s="3" t="s">
        <v>219</v>
      </c>
      <c r="B294" s="3" t="s">
        <v>85</v>
      </c>
      <c r="C294" s="3" t="s">
        <v>914</v>
      </c>
      <c r="D294" s="168">
        <v>106.4540113318954</v>
      </c>
      <c r="E294" s="168">
        <v>0</v>
      </c>
      <c r="F294" s="168">
        <v>1.0669862241344799</v>
      </c>
      <c r="G294" s="168">
        <v>0</v>
      </c>
      <c r="H294" s="168">
        <v>1.0049918219859413</v>
      </c>
      <c r="I294" s="168">
        <v>3.2820177751026081</v>
      </c>
      <c r="J294" s="168">
        <v>6.5640355502052161</v>
      </c>
      <c r="K294" s="168">
        <v>9.0554301207524333</v>
      </c>
      <c r="L294" s="168">
        <v>10.187358885846487</v>
      </c>
      <c r="M294" s="168">
        <v>13.341325190429529</v>
      </c>
      <c r="N294" s="168">
        <v>25.656394596979865</v>
      </c>
      <c r="O294" s="168">
        <v>13.977268086148111</v>
      </c>
      <c r="P294" s="168">
        <v>5.2414755323055413</v>
      </c>
      <c r="Q294" s="168">
        <v>5.2414755323055413</v>
      </c>
      <c r="R294" s="170">
        <v>0</v>
      </c>
      <c r="S294" s="170">
        <v>0</v>
      </c>
      <c r="T294" s="170">
        <v>0.77271682422717636</v>
      </c>
      <c r="U294" s="170">
        <v>0.77271682422717636</v>
      </c>
      <c r="V294" s="170">
        <v>0</v>
      </c>
      <c r="W294" s="170">
        <v>2.6306090463874092</v>
      </c>
      <c r="X294" s="170">
        <v>0</v>
      </c>
      <c r="Y294" s="170">
        <v>0</v>
      </c>
      <c r="Z294" s="170">
        <v>2.9716362600521458</v>
      </c>
      <c r="AA294" s="170">
        <v>2.9716362600521458</v>
      </c>
      <c r="AB294" s="170">
        <v>0.85796840037679134</v>
      </c>
      <c r="AC294" s="170">
        <v>0</v>
      </c>
      <c r="AD294" s="170">
        <v>0.85796840037679134</v>
      </c>
      <c r="AE294" s="118"/>
    </row>
    <row r="295" spans="1:31" x14ac:dyDescent="0.45">
      <c r="A295" s="3" t="s">
        <v>219</v>
      </c>
      <c r="B295" s="3" t="s">
        <v>85</v>
      </c>
      <c r="C295" s="3" t="s">
        <v>915</v>
      </c>
      <c r="D295" s="168">
        <v>54.54243187660154</v>
      </c>
      <c r="E295" s="168">
        <v>0</v>
      </c>
      <c r="F295" s="168">
        <v>0</v>
      </c>
      <c r="G295" s="168">
        <v>2.0099836439718826</v>
      </c>
      <c r="H295" s="168">
        <v>0</v>
      </c>
      <c r="I295" s="168">
        <v>1.0940059250342027</v>
      </c>
      <c r="J295" s="168">
        <v>1.0940059250342027</v>
      </c>
      <c r="K295" s="168">
        <v>4.5277150603762166</v>
      </c>
      <c r="L295" s="168">
        <v>7.9235013556583791</v>
      </c>
      <c r="M295" s="168">
        <v>2.0525115677583892</v>
      </c>
      <c r="N295" s="168">
        <v>13.341325190429529</v>
      </c>
      <c r="O295" s="168">
        <v>6.9886340430740557</v>
      </c>
      <c r="P295" s="168">
        <v>1.7471585107685139</v>
      </c>
      <c r="Q295" s="168">
        <v>0.87357925538425696</v>
      </c>
      <c r="R295" s="170">
        <v>0</v>
      </c>
      <c r="S295" s="170">
        <v>0</v>
      </c>
      <c r="T295" s="170">
        <v>0.77271682422717636</v>
      </c>
      <c r="U295" s="170">
        <v>0</v>
      </c>
      <c r="V295" s="170">
        <v>1.7537393642582728</v>
      </c>
      <c r="W295" s="170">
        <v>2.6306090463874092</v>
      </c>
      <c r="X295" s="170">
        <v>0</v>
      </c>
      <c r="Y295" s="170">
        <v>0.9317052437579747</v>
      </c>
      <c r="Z295" s="170">
        <v>2.9716362600521458</v>
      </c>
      <c r="AA295" s="170">
        <v>2.9716362600521458</v>
      </c>
      <c r="AB295" s="170">
        <v>0.85796840037679134</v>
      </c>
      <c r="AC295" s="170">
        <v>0</v>
      </c>
      <c r="AD295" s="170">
        <v>0</v>
      </c>
      <c r="AE295" s="118"/>
    </row>
    <row r="296" spans="1:31" x14ac:dyDescent="0.45">
      <c r="A296" s="2" t="s">
        <v>217</v>
      </c>
      <c r="B296" s="2" t="s">
        <v>86</v>
      </c>
      <c r="C296" s="2" t="s">
        <v>916</v>
      </c>
      <c r="D296" s="167">
        <v>882.89098237043686</v>
      </c>
      <c r="E296" s="167">
        <v>0</v>
      </c>
      <c r="F296" s="167">
        <v>2.1339724482689597</v>
      </c>
      <c r="G296" s="167">
        <v>3.0149754659578241</v>
      </c>
      <c r="H296" s="167">
        <v>7.0349427539015892</v>
      </c>
      <c r="I296" s="167">
        <v>25.162136275786661</v>
      </c>
      <c r="J296" s="167">
        <v>57.982314026812745</v>
      </c>
      <c r="K296" s="167">
        <v>92.818158737712437</v>
      </c>
      <c r="L296" s="167">
        <v>91.686229972618392</v>
      </c>
      <c r="M296" s="167">
        <v>128.28197298489931</v>
      </c>
      <c r="N296" s="167">
        <v>135.46576347205368</v>
      </c>
      <c r="O296" s="167">
        <v>90.852242559962718</v>
      </c>
      <c r="P296" s="167">
        <v>39.311066492291566</v>
      </c>
      <c r="Q296" s="167">
        <v>52.414755323055417</v>
      </c>
      <c r="R296" s="169">
        <v>0</v>
      </c>
      <c r="S296" s="169">
        <v>0</v>
      </c>
      <c r="T296" s="169">
        <v>3.0908672969087054</v>
      </c>
      <c r="U296" s="169">
        <v>6.1817345938174109</v>
      </c>
      <c r="V296" s="169">
        <v>25.429220781744956</v>
      </c>
      <c r="W296" s="169">
        <v>17.537393642582728</v>
      </c>
      <c r="X296" s="169">
        <v>25.156041581465317</v>
      </c>
      <c r="Y296" s="169">
        <v>22.360925850191393</v>
      </c>
      <c r="Z296" s="169">
        <v>15.84872672027811</v>
      </c>
      <c r="AA296" s="169">
        <v>18.820362980330255</v>
      </c>
      <c r="AB296" s="169">
        <v>13.727494406028661</v>
      </c>
      <c r="AC296" s="169">
        <v>2.573905201130374</v>
      </c>
      <c r="AD296" s="169">
        <v>6.0057788026375398</v>
      </c>
      <c r="AE296" s="118"/>
    </row>
    <row r="297" spans="1:31" x14ac:dyDescent="0.45">
      <c r="A297" s="3" t="s">
        <v>219</v>
      </c>
      <c r="B297" s="3" t="s">
        <v>86</v>
      </c>
      <c r="C297" s="3" t="s">
        <v>917</v>
      </c>
      <c r="D297" s="168">
        <v>7.6693027744068534</v>
      </c>
      <c r="E297" s="168">
        <v>0</v>
      </c>
      <c r="F297" s="168">
        <v>0</v>
      </c>
      <c r="G297" s="168">
        <v>0</v>
      </c>
      <c r="H297" s="168">
        <v>0</v>
      </c>
      <c r="I297" s="168">
        <v>0</v>
      </c>
      <c r="J297" s="168">
        <v>0</v>
      </c>
      <c r="K297" s="168">
        <v>1.1319287650940542</v>
      </c>
      <c r="L297" s="168">
        <v>0</v>
      </c>
      <c r="M297" s="168">
        <v>1.0262557838791946</v>
      </c>
      <c r="N297" s="168">
        <v>1.0262557838791946</v>
      </c>
      <c r="O297" s="168">
        <v>1.7471585107685139</v>
      </c>
      <c r="P297" s="168">
        <v>0.87357925538425696</v>
      </c>
      <c r="Q297" s="168">
        <v>0.87357925538425696</v>
      </c>
      <c r="R297" s="170">
        <v>0</v>
      </c>
      <c r="S297" s="170">
        <v>0</v>
      </c>
      <c r="T297" s="170">
        <v>0</v>
      </c>
      <c r="U297" s="170">
        <v>0</v>
      </c>
      <c r="V297" s="170">
        <v>0</v>
      </c>
      <c r="W297" s="170">
        <v>0</v>
      </c>
      <c r="X297" s="170">
        <v>0</v>
      </c>
      <c r="Y297" s="170">
        <v>0</v>
      </c>
      <c r="Z297" s="170">
        <v>0</v>
      </c>
      <c r="AA297" s="170">
        <v>0.99054542001738188</v>
      </c>
      <c r="AB297" s="170">
        <v>0</v>
      </c>
      <c r="AC297" s="170">
        <v>0</v>
      </c>
      <c r="AD297" s="170">
        <v>0</v>
      </c>
      <c r="AE297" s="118"/>
    </row>
    <row r="298" spans="1:31" x14ac:dyDescent="0.45">
      <c r="A298" s="3" t="s">
        <v>219</v>
      </c>
      <c r="B298" s="3" t="s">
        <v>86</v>
      </c>
      <c r="C298" s="3" t="s">
        <v>918</v>
      </c>
      <c r="D298" s="168">
        <v>549.13484659857909</v>
      </c>
      <c r="E298" s="168">
        <v>0</v>
      </c>
      <c r="F298" s="168">
        <v>1.0669862241344799</v>
      </c>
      <c r="G298" s="168">
        <v>2.0099836439718826</v>
      </c>
      <c r="H298" s="168">
        <v>3.0149754659578241</v>
      </c>
      <c r="I298" s="168">
        <v>16.41008887551304</v>
      </c>
      <c r="J298" s="168">
        <v>40.478219226265502</v>
      </c>
      <c r="K298" s="168">
        <v>54.3325807245146</v>
      </c>
      <c r="L298" s="168">
        <v>56.596438254702704</v>
      </c>
      <c r="M298" s="168">
        <v>80.047951142577176</v>
      </c>
      <c r="N298" s="168">
        <v>81.07420692645637</v>
      </c>
      <c r="O298" s="168">
        <v>58.529810110745217</v>
      </c>
      <c r="P298" s="168">
        <v>27.954536172296223</v>
      </c>
      <c r="Q298" s="168">
        <v>30.575273938448994</v>
      </c>
      <c r="R298" s="170">
        <v>0</v>
      </c>
      <c r="S298" s="170">
        <v>0</v>
      </c>
      <c r="T298" s="170">
        <v>3.0908672969087054</v>
      </c>
      <c r="U298" s="170">
        <v>3.0908672969087054</v>
      </c>
      <c r="V298" s="170">
        <v>14.029914914066183</v>
      </c>
      <c r="W298" s="170">
        <v>10.522436185549637</v>
      </c>
      <c r="X298" s="170">
        <v>16.770694387643545</v>
      </c>
      <c r="Y298" s="170">
        <v>11.180462925095696</v>
      </c>
      <c r="Z298" s="170">
        <v>9.9054542001738195</v>
      </c>
      <c r="AA298" s="170">
        <v>13.867635880243347</v>
      </c>
      <c r="AB298" s="170">
        <v>9.4376524041447052</v>
      </c>
      <c r="AC298" s="170">
        <v>1.7159368007535827</v>
      </c>
      <c r="AD298" s="170">
        <v>3.4318736015071654</v>
      </c>
      <c r="AE298" s="118"/>
    </row>
    <row r="299" spans="1:31" x14ac:dyDescent="0.45">
      <c r="A299" s="3" t="s">
        <v>219</v>
      </c>
      <c r="B299" s="3" t="s">
        <v>86</v>
      </c>
      <c r="C299" s="3" t="s">
        <v>919</v>
      </c>
      <c r="D299" s="168">
        <v>326.08683299745093</v>
      </c>
      <c r="E299" s="168">
        <v>0</v>
      </c>
      <c r="F299" s="168">
        <v>1.0669862241344799</v>
      </c>
      <c r="G299" s="168">
        <v>1.0049918219859413</v>
      </c>
      <c r="H299" s="168">
        <v>4.0199672879437651</v>
      </c>
      <c r="I299" s="168">
        <v>8.7520474002736215</v>
      </c>
      <c r="J299" s="168">
        <v>17.504094800547243</v>
      </c>
      <c r="K299" s="168">
        <v>37.353649248103785</v>
      </c>
      <c r="L299" s="168">
        <v>35.089791717915681</v>
      </c>
      <c r="M299" s="168">
        <v>47.207766058442949</v>
      </c>
      <c r="N299" s="168">
        <v>53.365300761718117</v>
      </c>
      <c r="O299" s="168">
        <v>30.575273938448994</v>
      </c>
      <c r="P299" s="168">
        <v>10.482951064611083</v>
      </c>
      <c r="Q299" s="168">
        <v>20.965902129222165</v>
      </c>
      <c r="R299" s="170">
        <v>0</v>
      </c>
      <c r="S299" s="170">
        <v>0</v>
      </c>
      <c r="T299" s="170">
        <v>0</v>
      </c>
      <c r="U299" s="170">
        <v>3.0908672969087054</v>
      </c>
      <c r="V299" s="170">
        <v>11.399305867678773</v>
      </c>
      <c r="W299" s="170">
        <v>7.0149574570330913</v>
      </c>
      <c r="X299" s="170">
        <v>8.3853471938217723</v>
      </c>
      <c r="Y299" s="170">
        <v>11.180462925095696</v>
      </c>
      <c r="Z299" s="170">
        <v>5.9432725201042915</v>
      </c>
      <c r="AA299" s="170">
        <v>3.9621816800695275</v>
      </c>
      <c r="AB299" s="170">
        <v>4.2898420018839563</v>
      </c>
      <c r="AC299" s="170">
        <v>0.85796840037679134</v>
      </c>
      <c r="AD299" s="170">
        <v>2.573905201130374</v>
      </c>
      <c r="AE299" s="118"/>
    </row>
    <row r="300" spans="1:31" x14ac:dyDescent="0.45">
      <c r="A300" s="2" t="s">
        <v>217</v>
      </c>
      <c r="B300" s="2" t="s">
        <v>87</v>
      </c>
      <c r="C300" s="2" t="s">
        <v>920</v>
      </c>
      <c r="D300" s="167">
        <v>1216.6136333494812</v>
      </c>
      <c r="E300" s="167">
        <v>0</v>
      </c>
      <c r="F300" s="167">
        <v>0</v>
      </c>
      <c r="G300" s="167">
        <v>6.0299509319156481</v>
      </c>
      <c r="H300" s="167">
        <v>15.074877329789119</v>
      </c>
      <c r="I300" s="167">
        <v>40.478219226265502</v>
      </c>
      <c r="J300" s="167">
        <v>85.332462152667816</v>
      </c>
      <c r="K300" s="167">
        <v>116.58866280468757</v>
      </c>
      <c r="L300" s="167">
        <v>159.60195587826163</v>
      </c>
      <c r="M300" s="167">
        <v>188.8310642337718</v>
      </c>
      <c r="N300" s="167">
        <v>180.62101796273825</v>
      </c>
      <c r="O300" s="167">
        <v>138.02552235071261</v>
      </c>
      <c r="P300" s="167">
        <v>49.794017556902645</v>
      </c>
      <c r="Q300" s="167">
        <v>76.874974473814618</v>
      </c>
      <c r="R300" s="169">
        <v>0</v>
      </c>
      <c r="S300" s="169">
        <v>0</v>
      </c>
      <c r="T300" s="169">
        <v>0.77271682422717636</v>
      </c>
      <c r="U300" s="169">
        <v>9.2726018907261167</v>
      </c>
      <c r="V300" s="169">
        <v>18.414263324711865</v>
      </c>
      <c r="W300" s="169">
        <v>23.675481417486683</v>
      </c>
      <c r="X300" s="169">
        <v>27.951157312739241</v>
      </c>
      <c r="Y300" s="169">
        <v>22.360925850191393</v>
      </c>
      <c r="Z300" s="169">
        <v>16.839272140295492</v>
      </c>
      <c r="AA300" s="169">
        <v>23.773090080417166</v>
      </c>
      <c r="AB300" s="169">
        <v>12.01155760527508</v>
      </c>
      <c r="AC300" s="169">
        <v>2.573905201130374</v>
      </c>
      <c r="AD300" s="169">
        <v>1.7159368007535827</v>
      </c>
      <c r="AE300" s="118"/>
    </row>
    <row r="301" spans="1:31" x14ac:dyDescent="0.45">
      <c r="A301" s="3" t="s">
        <v>219</v>
      </c>
      <c r="B301" s="3" t="s">
        <v>87</v>
      </c>
      <c r="C301" s="3" t="s">
        <v>921</v>
      </c>
      <c r="D301" s="168">
        <v>53.721596293023879</v>
      </c>
      <c r="E301" s="168">
        <v>0</v>
      </c>
      <c r="F301" s="168">
        <v>0</v>
      </c>
      <c r="G301" s="168">
        <v>0</v>
      </c>
      <c r="H301" s="168">
        <v>0</v>
      </c>
      <c r="I301" s="168">
        <v>2.1880118500684054</v>
      </c>
      <c r="J301" s="168">
        <v>3.2820177751026081</v>
      </c>
      <c r="K301" s="168">
        <v>4.5277150603762166</v>
      </c>
      <c r="L301" s="168">
        <v>5.6596438254702708</v>
      </c>
      <c r="M301" s="168">
        <v>12.315069406550336</v>
      </c>
      <c r="N301" s="168">
        <v>7.1837904871543623</v>
      </c>
      <c r="O301" s="168">
        <v>5.2414755323055413</v>
      </c>
      <c r="P301" s="168">
        <v>1.7471585107685139</v>
      </c>
      <c r="Q301" s="168">
        <v>6.1150547876897985</v>
      </c>
      <c r="R301" s="170">
        <v>0</v>
      </c>
      <c r="S301" s="170">
        <v>0</v>
      </c>
      <c r="T301" s="170">
        <v>0</v>
      </c>
      <c r="U301" s="170">
        <v>0</v>
      </c>
      <c r="V301" s="170">
        <v>0.87686968212913641</v>
      </c>
      <c r="W301" s="170">
        <v>0</v>
      </c>
      <c r="X301" s="170">
        <v>1.8634104875159494</v>
      </c>
      <c r="Y301" s="170">
        <v>1.8634104875159494</v>
      </c>
      <c r="Z301" s="170">
        <v>0</v>
      </c>
      <c r="AA301" s="170">
        <v>0</v>
      </c>
      <c r="AB301" s="170">
        <v>0</v>
      </c>
      <c r="AC301" s="170">
        <v>0.85796840037679134</v>
      </c>
      <c r="AD301" s="170">
        <v>0</v>
      </c>
      <c r="AE301" s="118"/>
    </row>
    <row r="302" spans="1:31" x14ac:dyDescent="0.45">
      <c r="A302" s="3" t="s">
        <v>219</v>
      </c>
      <c r="B302" s="3" t="s">
        <v>87</v>
      </c>
      <c r="C302" s="3" t="s">
        <v>922</v>
      </c>
      <c r="D302" s="168">
        <v>157.45011704022403</v>
      </c>
      <c r="E302" s="168">
        <v>0</v>
      </c>
      <c r="F302" s="168">
        <v>0</v>
      </c>
      <c r="G302" s="168">
        <v>0</v>
      </c>
      <c r="H302" s="168">
        <v>2.0099836439718826</v>
      </c>
      <c r="I302" s="168">
        <v>5.4700296251710139</v>
      </c>
      <c r="J302" s="168">
        <v>7.6580414752394184</v>
      </c>
      <c r="K302" s="168">
        <v>14.715073946222704</v>
      </c>
      <c r="L302" s="168">
        <v>19.242789006598919</v>
      </c>
      <c r="M302" s="168">
        <v>28.735161948617449</v>
      </c>
      <c r="N302" s="168">
        <v>24.630138813100672</v>
      </c>
      <c r="O302" s="168">
        <v>16.598005852300883</v>
      </c>
      <c r="P302" s="168">
        <v>7.8622132984583128</v>
      </c>
      <c r="Q302" s="168">
        <v>15.724426596916626</v>
      </c>
      <c r="R302" s="170">
        <v>0</v>
      </c>
      <c r="S302" s="170">
        <v>0</v>
      </c>
      <c r="T302" s="170">
        <v>0</v>
      </c>
      <c r="U302" s="170">
        <v>0.77271682422717636</v>
      </c>
      <c r="V302" s="170">
        <v>0.87686968212913641</v>
      </c>
      <c r="W302" s="170">
        <v>1.7537393642582728</v>
      </c>
      <c r="X302" s="170">
        <v>3.7268209750318988</v>
      </c>
      <c r="Y302" s="170">
        <v>1.8634104875159494</v>
      </c>
      <c r="Z302" s="170">
        <v>2.9716362600521458</v>
      </c>
      <c r="AA302" s="170">
        <v>1.9810908400347638</v>
      </c>
      <c r="AB302" s="170">
        <v>0.85796840037679134</v>
      </c>
      <c r="AC302" s="170">
        <v>0</v>
      </c>
      <c r="AD302" s="170">
        <v>0</v>
      </c>
      <c r="AE302" s="118"/>
    </row>
    <row r="303" spans="1:31" x14ac:dyDescent="0.45">
      <c r="A303" s="3" t="s">
        <v>219</v>
      </c>
      <c r="B303" s="3" t="s">
        <v>87</v>
      </c>
      <c r="C303" s="3" t="s">
        <v>923</v>
      </c>
      <c r="D303" s="168">
        <v>117.69648323441307</v>
      </c>
      <c r="E303" s="168">
        <v>0</v>
      </c>
      <c r="F303" s="168">
        <v>0</v>
      </c>
      <c r="G303" s="168">
        <v>0</v>
      </c>
      <c r="H303" s="168">
        <v>3.0149754659578241</v>
      </c>
      <c r="I303" s="168">
        <v>4.3760237001368107</v>
      </c>
      <c r="J303" s="168">
        <v>5.4700296251710139</v>
      </c>
      <c r="K303" s="168">
        <v>14.715073946222704</v>
      </c>
      <c r="L303" s="168">
        <v>6.7915725905643249</v>
      </c>
      <c r="M303" s="168">
        <v>18.472604109825504</v>
      </c>
      <c r="N303" s="168">
        <v>18.472604109825504</v>
      </c>
      <c r="O303" s="168">
        <v>15.724426596916626</v>
      </c>
      <c r="P303" s="168">
        <v>5.2414755323055413</v>
      </c>
      <c r="Q303" s="168">
        <v>9.6093718092268272</v>
      </c>
      <c r="R303" s="170">
        <v>0</v>
      </c>
      <c r="S303" s="170">
        <v>0</v>
      </c>
      <c r="T303" s="170">
        <v>0.77271682422717636</v>
      </c>
      <c r="U303" s="170">
        <v>0.77271682422717636</v>
      </c>
      <c r="V303" s="170">
        <v>0</v>
      </c>
      <c r="W303" s="170">
        <v>1.7537393642582728</v>
      </c>
      <c r="X303" s="170">
        <v>2.7951157312739241</v>
      </c>
      <c r="Y303" s="170">
        <v>0.9317052437579747</v>
      </c>
      <c r="Z303" s="170">
        <v>1.9810908400347638</v>
      </c>
      <c r="AA303" s="170">
        <v>5.9432725201042915</v>
      </c>
      <c r="AB303" s="170">
        <v>0</v>
      </c>
      <c r="AC303" s="170">
        <v>0</v>
      </c>
      <c r="AD303" s="170">
        <v>0.85796840037679134</v>
      </c>
      <c r="AE303" s="118"/>
    </row>
    <row r="304" spans="1:31" x14ac:dyDescent="0.45">
      <c r="A304" s="3" t="s">
        <v>219</v>
      </c>
      <c r="B304" s="3" t="s">
        <v>87</v>
      </c>
      <c r="C304" s="3" t="s">
        <v>924</v>
      </c>
      <c r="D304" s="168">
        <v>664.53473364542333</v>
      </c>
      <c r="E304" s="168">
        <v>0</v>
      </c>
      <c r="F304" s="168">
        <v>0</v>
      </c>
      <c r="G304" s="168">
        <v>2.0099836439718826</v>
      </c>
      <c r="H304" s="168">
        <v>5.0249591099297062</v>
      </c>
      <c r="I304" s="168">
        <v>20.786112575649852</v>
      </c>
      <c r="J304" s="168">
        <v>55.794302176744338</v>
      </c>
      <c r="K304" s="168">
        <v>61.124153315078928</v>
      </c>
      <c r="L304" s="168">
        <v>93.950087502806497</v>
      </c>
      <c r="M304" s="168">
        <v>97.494299468523479</v>
      </c>
      <c r="N304" s="168">
        <v>97.494299468523479</v>
      </c>
      <c r="O304" s="168">
        <v>69.012761175356303</v>
      </c>
      <c r="P304" s="168">
        <v>20.965902129222165</v>
      </c>
      <c r="Q304" s="168">
        <v>31.448853193833251</v>
      </c>
      <c r="R304" s="170">
        <v>0</v>
      </c>
      <c r="S304" s="170">
        <v>0</v>
      </c>
      <c r="T304" s="170">
        <v>0</v>
      </c>
      <c r="U304" s="170">
        <v>6.9544514180445871</v>
      </c>
      <c r="V304" s="170">
        <v>15.783654278324455</v>
      </c>
      <c r="W304" s="170">
        <v>18.414263324711865</v>
      </c>
      <c r="X304" s="170">
        <v>17.702399631401519</v>
      </c>
      <c r="Y304" s="170">
        <v>16.770694387643545</v>
      </c>
      <c r="Z304" s="170">
        <v>9.9054542001738195</v>
      </c>
      <c r="AA304" s="170">
        <v>11.886545040208583</v>
      </c>
      <c r="AB304" s="170">
        <v>9.4376524041447052</v>
      </c>
      <c r="AC304" s="170">
        <v>1.7159368007535827</v>
      </c>
      <c r="AD304" s="170">
        <v>0.85796840037679134</v>
      </c>
      <c r="AE304" s="118"/>
    </row>
    <row r="305" spans="1:31" x14ac:dyDescent="0.45">
      <c r="A305" s="3" t="s">
        <v>219</v>
      </c>
      <c r="B305" s="3" t="s">
        <v>87</v>
      </c>
      <c r="C305" s="3" t="s">
        <v>925</v>
      </c>
      <c r="D305" s="168">
        <v>133.10127823067577</v>
      </c>
      <c r="E305" s="168">
        <v>0</v>
      </c>
      <c r="F305" s="168">
        <v>0</v>
      </c>
      <c r="G305" s="168">
        <v>1.0049918219859413</v>
      </c>
      <c r="H305" s="168">
        <v>4.0199672879437651</v>
      </c>
      <c r="I305" s="168">
        <v>6.5640355502052161</v>
      </c>
      <c r="J305" s="168">
        <v>3.2820177751026081</v>
      </c>
      <c r="K305" s="168">
        <v>10.187358885846487</v>
      </c>
      <c r="L305" s="168">
        <v>20.374717771692975</v>
      </c>
      <c r="M305" s="168">
        <v>21.551371461463088</v>
      </c>
      <c r="N305" s="168">
        <v>18.472604109825504</v>
      </c>
      <c r="O305" s="168">
        <v>24.460219150759194</v>
      </c>
      <c r="P305" s="168">
        <v>6.9886340430740557</v>
      </c>
      <c r="Q305" s="168">
        <v>7.8622132984583128</v>
      </c>
      <c r="R305" s="170">
        <v>0</v>
      </c>
      <c r="S305" s="170">
        <v>0</v>
      </c>
      <c r="T305" s="170">
        <v>0</v>
      </c>
      <c r="U305" s="170">
        <v>0.77271682422717636</v>
      </c>
      <c r="V305" s="170">
        <v>0</v>
      </c>
      <c r="W305" s="170">
        <v>0.87686968212913641</v>
      </c>
      <c r="X305" s="170">
        <v>0.9317052437579747</v>
      </c>
      <c r="Y305" s="170">
        <v>0.9317052437579747</v>
      </c>
      <c r="Z305" s="170">
        <v>0.99054542001738188</v>
      </c>
      <c r="AA305" s="170">
        <v>2.9716362600521458</v>
      </c>
      <c r="AB305" s="170">
        <v>0.85796840037679134</v>
      </c>
      <c r="AC305" s="170">
        <v>0</v>
      </c>
      <c r="AD305" s="170">
        <v>0</v>
      </c>
      <c r="AE305" s="118"/>
    </row>
    <row r="306" spans="1:31" x14ac:dyDescent="0.45">
      <c r="A306" s="3" t="s">
        <v>219</v>
      </c>
      <c r="B306" s="3" t="s">
        <v>87</v>
      </c>
      <c r="C306" s="3" t="s">
        <v>926</v>
      </c>
      <c r="D306" s="168">
        <v>90.109424905721383</v>
      </c>
      <c r="E306" s="168">
        <v>0</v>
      </c>
      <c r="F306" s="168">
        <v>0</v>
      </c>
      <c r="G306" s="168">
        <v>3.0149754659578241</v>
      </c>
      <c r="H306" s="168">
        <v>1.0049918219859413</v>
      </c>
      <c r="I306" s="168">
        <v>1.0940059250342027</v>
      </c>
      <c r="J306" s="168">
        <v>9.8460533253078246</v>
      </c>
      <c r="K306" s="168">
        <v>11.319287650940542</v>
      </c>
      <c r="L306" s="168">
        <v>13.58314518112865</v>
      </c>
      <c r="M306" s="168">
        <v>10.262557838791945</v>
      </c>
      <c r="N306" s="168">
        <v>14.367580974308725</v>
      </c>
      <c r="O306" s="168">
        <v>6.9886340430740557</v>
      </c>
      <c r="P306" s="168">
        <v>6.9886340430740557</v>
      </c>
      <c r="Q306" s="168">
        <v>6.1150547876897985</v>
      </c>
      <c r="R306" s="170">
        <v>0</v>
      </c>
      <c r="S306" s="170">
        <v>0</v>
      </c>
      <c r="T306" s="170">
        <v>0</v>
      </c>
      <c r="U306" s="170">
        <v>0</v>
      </c>
      <c r="V306" s="170">
        <v>0.87686968212913641</v>
      </c>
      <c r="W306" s="170">
        <v>0.87686968212913641</v>
      </c>
      <c r="X306" s="170">
        <v>0.9317052437579747</v>
      </c>
      <c r="Y306" s="170">
        <v>0</v>
      </c>
      <c r="Z306" s="170">
        <v>0.99054542001738188</v>
      </c>
      <c r="AA306" s="170">
        <v>0.99054542001738188</v>
      </c>
      <c r="AB306" s="170">
        <v>0.85796840037679134</v>
      </c>
      <c r="AC306" s="170">
        <v>0</v>
      </c>
      <c r="AD306" s="170">
        <v>0</v>
      </c>
      <c r="AE306" s="118"/>
    </row>
    <row r="307" spans="1:31" x14ac:dyDescent="0.45">
      <c r="A307" s="2" t="s">
        <v>217</v>
      </c>
      <c r="B307" s="2" t="s">
        <v>88</v>
      </c>
      <c r="C307" s="2" t="s">
        <v>927</v>
      </c>
      <c r="D307" s="167">
        <v>497.85690163878297</v>
      </c>
      <c r="E307" s="167">
        <v>0</v>
      </c>
      <c r="F307" s="167">
        <v>1.0669862241344799</v>
      </c>
      <c r="G307" s="167">
        <v>1.0049918219859413</v>
      </c>
      <c r="H307" s="167">
        <v>7.0349427539015892</v>
      </c>
      <c r="I307" s="167">
        <v>17.504094800547243</v>
      </c>
      <c r="J307" s="167">
        <v>36.102195526128689</v>
      </c>
      <c r="K307" s="167">
        <v>46.409079368856219</v>
      </c>
      <c r="L307" s="167">
        <v>57.728367019796764</v>
      </c>
      <c r="M307" s="167">
        <v>71.837904871543614</v>
      </c>
      <c r="N307" s="167">
        <v>67.73288173602684</v>
      </c>
      <c r="O307" s="167">
        <v>59.403389366129474</v>
      </c>
      <c r="P307" s="167">
        <v>23.586639895374937</v>
      </c>
      <c r="Q307" s="167">
        <v>27.954536172296223</v>
      </c>
      <c r="R307" s="169">
        <v>0</v>
      </c>
      <c r="S307" s="169">
        <v>0.97541651086920655</v>
      </c>
      <c r="T307" s="169">
        <v>0.77271682422717636</v>
      </c>
      <c r="U307" s="169">
        <v>2.3181504726815292</v>
      </c>
      <c r="V307" s="169">
        <v>3.5074787285165456</v>
      </c>
      <c r="W307" s="169">
        <v>8.7686968212913641</v>
      </c>
      <c r="X307" s="169">
        <v>15.83898914388557</v>
      </c>
      <c r="Y307" s="169">
        <v>13.97557865636962</v>
      </c>
      <c r="Z307" s="169">
        <v>13.867635880243347</v>
      </c>
      <c r="AA307" s="169">
        <v>11.886545040208583</v>
      </c>
      <c r="AB307" s="169">
        <v>5.147810402260748</v>
      </c>
      <c r="AC307" s="169">
        <v>0</v>
      </c>
      <c r="AD307" s="169">
        <v>3.4318736015071654</v>
      </c>
      <c r="AE307" s="118"/>
    </row>
    <row r="308" spans="1:31" x14ac:dyDescent="0.45">
      <c r="A308" s="3" t="s">
        <v>219</v>
      </c>
      <c r="B308" s="3" t="s">
        <v>88</v>
      </c>
      <c r="C308" s="3" t="s">
        <v>928</v>
      </c>
      <c r="D308" s="168">
        <v>29.20461776721945</v>
      </c>
      <c r="E308" s="168">
        <v>0</v>
      </c>
      <c r="F308" s="168">
        <v>0</v>
      </c>
      <c r="G308" s="168">
        <v>0</v>
      </c>
      <c r="H308" s="168">
        <v>1.0049918219859413</v>
      </c>
      <c r="I308" s="168">
        <v>0</v>
      </c>
      <c r="J308" s="168">
        <v>3.2820177751026081</v>
      </c>
      <c r="K308" s="168">
        <v>0</v>
      </c>
      <c r="L308" s="168">
        <v>2.2638575301881083</v>
      </c>
      <c r="M308" s="168">
        <v>4.1050231355167783</v>
      </c>
      <c r="N308" s="168">
        <v>4.1050231355167783</v>
      </c>
      <c r="O308" s="168">
        <v>4.367896276921285</v>
      </c>
      <c r="P308" s="168">
        <v>0.87357925538425696</v>
      </c>
      <c r="Q308" s="168">
        <v>3.4943170215370278</v>
      </c>
      <c r="R308" s="170">
        <v>0</v>
      </c>
      <c r="S308" s="170">
        <v>0</v>
      </c>
      <c r="T308" s="170">
        <v>0</v>
      </c>
      <c r="U308" s="170">
        <v>0</v>
      </c>
      <c r="V308" s="170">
        <v>0</v>
      </c>
      <c r="W308" s="170">
        <v>0</v>
      </c>
      <c r="X308" s="170">
        <v>2.7951157312739241</v>
      </c>
      <c r="Y308" s="170">
        <v>0.9317052437579747</v>
      </c>
      <c r="Z308" s="170">
        <v>0</v>
      </c>
      <c r="AA308" s="170">
        <v>1.9810908400347638</v>
      </c>
      <c r="AB308" s="170">
        <v>0</v>
      </c>
      <c r="AC308" s="170">
        <v>0</v>
      </c>
      <c r="AD308" s="170">
        <v>0</v>
      </c>
      <c r="AE308" s="118"/>
    </row>
    <row r="309" spans="1:31" x14ac:dyDescent="0.45">
      <c r="A309" s="3" t="s">
        <v>219</v>
      </c>
      <c r="B309" s="3" t="s">
        <v>88</v>
      </c>
      <c r="C309" s="3" t="s">
        <v>929</v>
      </c>
      <c r="D309" s="168">
        <v>407.12727265583129</v>
      </c>
      <c r="E309" s="168">
        <v>0</v>
      </c>
      <c r="F309" s="168">
        <v>0</v>
      </c>
      <c r="G309" s="168">
        <v>1.0049918219859413</v>
      </c>
      <c r="H309" s="168">
        <v>5.0249591099297062</v>
      </c>
      <c r="I309" s="168">
        <v>13.128071100410432</v>
      </c>
      <c r="J309" s="168">
        <v>26.256142200820864</v>
      </c>
      <c r="K309" s="168">
        <v>44.145221838668114</v>
      </c>
      <c r="L309" s="168">
        <v>49.804865664138383</v>
      </c>
      <c r="M309" s="168">
        <v>53.365300761718117</v>
      </c>
      <c r="N309" s="168">
        <v>53.365300761718117</v>
      </c>
      <c r="O309" s="168">
        <v>49.794017556902645</v>
      </c>
      <c r="P309" s="168">
        <v>21.839481384606422</v>
      </c>
      <c r="Q309" s="168">
        <v>18.345164363069397</v>
      </c>
      <c r="R309" s="170">
        <v>0</v>
      </c>
      <c r="S309" s="170">
        <v>0</v>
      </c>
      <c r="T309" s="170">
        <v>0.77271682422717636</v>
      </c>
      <c r="U309" s="170">
        <v>1.5454336484543527</v>
      </c>
      <c r="V309" s="170">
        <v>3.5074787285165456</v>
      </c>
      <c r="W309" s="170">
        <v>8.7686968212913641</v>
      </c>
      <c r="X309" s="170">
        <v>13.043873412611646</v>
      </c>
      <c r="Y309" s="170">
        <v>13.043873412611646</v>
      </c>
      <c r="Z309" s="170">
        <v>12.877090460225965</v>
      </c>
      <c r="AA309" s="170">
        <v>8.9149087801564377</v>
      </c>
      <c r="AB309" s="170">
        <v>5.147810402260748</v>
      </c>
      <c r="AC309" s="170">
        <v>0</v>
      </c>
      <c r="AD309" s="170">
        <v>3.4318736015071654</v>
      </c>
      <c r="AE309" s="118"/>
    </row>
    <row r="310" spans="1:31" x14ac:dyDescent="0.45">
      <c r="A310" s="3" t="s">
        <v>219</v>
      </c>
      <c r="B310" s="3" t="s">
        <v>88</v>
      </c>
      <c r="C310" s="3" t="s">
        <v>930</v>
      </c>
      <c r="D310" s="168">
        <v>24.266973566603578</v>
      </c>
      <c r="E310" s="168">
        <v>0</v>
      </c>
      <c r="F310" s="168">
        <v>1.0669862241344799</v>
      </c>
      <c r="G310" s="168">
        <v>0</v>
      </c>
      <c r="H310" s="168">
        <v>0</v>
      </c>
      <c r="I310" s="168">
        <v>1.0940059250342027</v>
      </c>
      <c r="J310" s="168">
        <v>1.0940059250342027</v>
      </c>
      <c r="K310" s="168">
        <v>2.2638575301881083</v>
      </c>
      <c r="L310" s="168">
        <v>3.3957862952821625</v>
      </c>
      <c r="M310" s="168">
        <v>6.1575347032751679</v>
      </c>
      <c r="N310" s="168">
        <v>3.078767351637584</v>
      </c>
      <c r="O310" s="168">
        <v>1.7471585107685139</v>
      </c>
      <c r="P310" s="168">
        <v>0.87357925538425696</v>
      </c>
      <c r="Q310" s="168">
        <v>1.7471585107685139</v>
      </c>
      <c r="R310" s="170">
        <v>0</v>
      </c>
      <c r="S310" s="170">
        <v>0.97541651086920655</v>
      </c>
      <c r="T310" s="170">
        <v>0</v>
      </c>
      <c r="U310" s="170">
        <v>0.77271682422717636</v>
      </c>
      <c r="V310" s="170">
        <v>0</v>
      </c>
      <c r="W310" s="170">
        <v>0</v>
      </c>
      <c r="X310" s="170">
        <v>0</v>
      </c>
      <c r="Y310" s="170">
        <v>0</v>
      </c>
      <c r="Z310" s="170">
        <v>0</v>
      </c>
      <c r="AA310" s="170">
        <v>0</v>
      </c>
      <c r="AB310" s="170">
        <v>0</v>
      </c>
      <c r="AC310" s="170">
        <v>0</v>
      </c>
      <c r="AD310" s="170">
        <v>0</v>
      </c>
      <c r="AE310" s="118"/>
    </row>
    <row r="311" spans="1:31" x14ac:dyDescent="0.45">
      <c r="A311" s="3" t="s">
        <v>219</v>
      </c>
      <c r="B311" s="3" t="s">
        <v>88</v>
      </c>
      <c r="C311" s="3" t="s">
        <v>931</v>
      </c>
      <c r="D311" s="168">
        <v>37.258037649128674</v>
      </c>
      <c r="E311" s="168">
        <v>0</v>
      </c>
      <c r="F311" s="168">
        <v>0</v>
      </c>
      <c r="G311" s="168">
        <v>0</v>
      </c>
      <c r="H311" s="168">
        <v>1.0049918219859413</v>
      </c>
      <c r="I311" s="168">
        <v>3.2820177751026081</v>
      </c>
      <c r="J311" s="168">
        <v>5.4700296251710139</v>
      </c>
      <c r="K311" s="168">
        <v>0</v>
      </c>
      <c r="L311" s="168">
        <v>2.2638575301881083</v>
      </c>
      <c r="M311" s="168">
        <v>8.2100462710335567</v>
      </c>
      <c r="N311" s="168">
        <v>7.1837904871543623</v>
      </c>
      <c r="O311" s="168">
        <v>3.4943170215370278</v>
      </c>
      <c r="P311" s="168">
        <v>0</v>
      </c>
      <c r="Q311" s="168">
        <v>4.367896276921285</v>
      </c>
      <c r="R311" s="170">
        <v>0</v>
      </c>
      <c r="S311" s="170">
        <v>0</v>
      </c>
      <c r="T311" s="170">
        <v>0</v>
      </c>
      <c r="U311" s="170">
        <v>0</v>
      </c>
      <c r="V311" s="170">
        <v>0</v>
      </c>
      <c r="W311" s="170">
        <v>0</v>
      </c>
      <c r="X311" s="170">
        <v>0</v>
      </c>
      <c r="Y311" s="170">
        <v>0</v>
      </c>
      <c r="Z311" s="170">
        <v>0.99054542001738188</v>
      </c>
      <c r="AA311" s="170">
        <v>0.99054542001738188</v>
      </c>
      <c r="AB311" s="170">
        <v>0</v>
      </c>
      <c r="AC311" s="170">
        <v>0</v>
      </c>
      <c r="AD311" s="170">
        <v>0</v>
      </c>
      <c r="AE311" s="118"/>
    </row>
    <row r="312" spans="1:31" x14ac:dyDescent="0.45">
      <c r="A312" s="2" t="s">
        <v>217</v>
      </c>
      <c r="B312" s="2" t="s">
        <v>89</v>
      </c>
      <c r="C312" s="2" t="s">
        <v>932</v>
      </c>
      <c r="D312" s="167">
        <v>4899.1820946561029</v>
      </c>
      <c r="E312" s="167">
        <v>0</v>
      </c>
      <c r="F312" s="167">
        <v>6.4019173448068791</v>
      </c>
      <c r="G312" s="167">
        <v>29.144762837592296</v>
      </c>
      <c r="H312" s="167">
        <v>83.414321224833131</v>
      </c>
      <c r="I312" s="167">
        <v>246.15133313269561</v>
      </c>
      <c r="J312" s="167">
        <v>369.77400266156053</v>
      </c>
      <c r="K312" s="167">
        <v>484.46551146025519</v>
      </c>
      <c r="L312" s="167">
        <v>633.88010845267036</v>
      </c>
      <c r="M312" s="167">
        <v>690.67014255069796</v>
      </c>
      <c r="N312" s="167">
        <v>694.77516568621468</v>
      </c>
      <c r="O312" s="167">
        <v>428.92741439367018</v>
      </c>
      <c r="P312" s="167">
        <v>177.33658884300417</v>
      </c>
      <c r="Q312" s="167">
        <v>247.22292927374471</v>
      </c>
      <c r="R312" s="169">
        <v>0</v>
      </c>
      <c r="S312" s="169">
        <v>3.9016660434768262</v>
      </c>
      <c r="T312" s="169">
        <v>16.999770132997881</v>
      </c>
      <c r="U312" s="169">
        <v>60.271912289719758</v>
      </c>
      <c r="V312" s="169">
        <v>103.47062249123809</v>
      </c>
      <c r="W312" s="169">
        <v>135.91480073001614</v>
      </c>
      <c r="X312" s="169">
        <v>139.7557865636962</v>
      </c>
      <c r="Y312" s="169">
        <v>117.39486071350481</v>
      </c>
      <c r="Z312" s="169">
        <v>95.092360321668664</v>
      </c>
      <c r="AA312" s="169">
        <v>73.300361081286255</v>
      </c>
      <c r="AB312" s="169">
        <v>32.602799214318068</v>
      </c>
      <c r="AC312" s="169">
        <v>17.159368007535825</v>
      </c>
      <c r="AD312" s="169">
        <v>11.153589204898287</v>
      </c>
      <c r="AE312" s="118"/>
    </row>
    <row r="313" spans="1:31" x14ac:dyDescent="0.45">
      <c r="A313" s="3" t="s">
        <v>219</v>
      </c>
      <c r="B313" s="3" t="s">
        <v>89</v>
      </c>
      <c r="C313" s="3" t="s">
        <v>933</v>
      </c>
      <c r="D313" s="168">
        <v>1889.323998469021</v>
      </c>
      <c r="E313" s="168">
        <v>0</v>
      </c>
      <c r="F313" s="168">
        <v>2.1339724482689597</v>
      </c>
      <c r="G313" s="168">
        <v>12.059901863831296</v>
      </c>
      <c r="H313" s="168">
        <v>41.204664701423596</v>
      </c>
      <c r="I313" s="168">
        <v>110.49459842845447</v>
      </c>
      <c r="J313" s="168">
        <v>147.69079987961737</v>
      </c>
      <c r="K313" s="168">
        <v>189.03210377070704</v>
      </c>
      <c r="L313" s="168">
        <v>251.28818585088001</v>
      </c>
      <c r="M313" s="168">
        <v>238.09134185997314</v>
      </c>
      <c r="N313" s="168">
        <v>238.09134185997314</v>
      </c>
      <c r="O313" s="168">
        <v>143.26699788301815</v>
      </c>
      <c r="P313" s="168">
        <v>56.782651599976703</v>
      </c>
      <c r="Q313" s="168">
        <v>76.001395218430361</v>
      </c>
      <c r="R313" s="170">
        <v>0</v>
      </c>
      <c r="S313" s="170">
        <v>0.97541651086920655</v>
      </c>
      <c r="T313" s="170">
        <v>6.1817345938174109</v>
      </c>
      <c r="U313" s="170">
        <v>27.045088847951174</v>
      </c>
      <c r="V313" s="170">
        <v>55.24278997413559</v>
      </c>
      <c r="W313" s="170">
        <v>67.518965523943507</v>
      </c>
      <c r="X313" s="170">
        <v>71.741303769364052</v>
      </c>
      <c r="Y313" s="170">
        <v>47.51696743165671</v>
      </c>
      <c r="Z313" s="170">
        <v>45.565089320799565</v>
      </c>
      <c r="AA313" s="170">
        <v>35.659635120625751</v>
      </c>
      <c r="AB313" s="170">
        <v>11.153589204898287</v>
      </c>
      <c r="AC313" s="170">
        <v>8.5796840037679125</v>
      </c>
      <c r="AD313" s="170">
        <v>6.0057788026375398</v>
      </c>
      <c r="AE313" s="118"/>
    </row>
    <row r="314" spans="1:31" x14ac:dyDescent="0.45">
      <c r="A314" s="3" t="s">
        <v>219</v>
      </c>
      <c r="B314" s="3" t="s">
        <v>89</v>
      </c>
      <c r="C314" s="3" t="s">
        <v>934</v>
      </c>
      <c r="D314" s="168">
        <v>209.1242992433545</v>
      </c>
      <c r="E314" s="168">
        <v>0</v>
      </c>
      <c r="F314" s="168">
        <v>0</v>
      </c>
      <c r="G314" s="168">
        <v>0</v>
      </c>
      <c r="H314" s="168">
        <v>4.0199672879437651</v>
      </c>
      <c r="I314" s="168">
        <v>9.8460533253078246</v>
      </c>
      <c r="J314" s="168">
        <v>17.504094800547243</v>
      </c>
      <c r="K314" s="168">
        <v>23.770504066975136</v>
      </c>
      <c r="L314" s="168">
        <v>22.638575301881083</v>
      </c>
      <c r="M314" s="168">
        <v>41.050231355167782</v>
      </c>
      <c r="N314" s="168">
        <v>31.813929300255033</v>
      </c>
      <c r="O314" s="168">
        <v>12.230109575379597</v>
      </c>
      <c r="P314" s="168">
        <v>4.367896276921285</v>
      </c>
      <c r="Q314" s="168">
        <v>6.9886340430740557</v>
      </c>
      <c r="R314" s="170">
        <v>0</v>
      </c>
      <c r="S314" s="170">
        <v>0</v>
      </c>
      <c r="T314" s="170">
        <v>0.77271682422717636</v>
      </c>
      <c r="U314" s="170">
        <v>2.3181504726815292</v>
      </c>
      <c r="V314" s="170">
        <v>5.2612180927748184</v>
      </c>
      <c r="W314" s="170">
        <v>5.2612180927748184</v>
      </c>
      <c r="X314" s="170">
        <v>7.4536419500637976</v>
      </c>
      <c r="Y314" s="170">
        <v>3.7268209750318988</v>
      </c>
      <c r="Z314" s="170">
        <v>2.9716362600521458</v>
      </c>
      <c r="AA314" s="170">
        <v>1.9810908400347638</v>
      </c>
      <c r="AB314" s="170">
        <v>1.7159368007535827</v>
      </c>
      <c r="AC314" s="170">
        <v>1.7159368007535827</v>
      </c>
      <c r="AD314" s="170">
        <v>1.7159368007535827</v>
      </c>
      <c r="AE314" s="118"/>
    </row>
    <row r="315" spans="1:31" x14ac:dyDescent="0.45">
      <c r="A315" s="3" t="s">
        <v>219</v>
      </c>
      <c r="B315" s="3" t="s">
        <v>89</v>
      </c>
      <c r="C315" s="3" t="s">
        <v>935</v>
      </c>
      <c r="D315" s="168">
        <v>129.44622003296644</v>
      </c>
      <c r="E315" s="168">
        <v>0</v>
      </c>
      <c r="F315" s="168">
        <v>1.0669862241344799</v>
      </c>
      <c r="G315" s="168">
        <v>0</v>
      </c>
      <c r="H315" s="168">
        <v>1.0049918219859413</v>
      </c>
      <c r="I315" s="168">
        <v>8.7520474002736215</v>
      </c>
      <c r="J315" s="168">
        <v>13.128071100410432</v>
      </c>
      <c r="K315" s="168">
        <v>12.451216416034596</v>
      </c>
      <c r="L315" s="168">
        <v>26.034361597163247</v>
      </c>
      <c r="M315" s="168">
        <v>13.341325190429529</v>
      </c>
      <c r="N315" s="168">
        <v>8.2100462710335567</v>
      </c>
      <c r="O315" s="168">
        <v>5.2414755323055413</v>
      </c>
      <c r="P315" s="168">
        <v>6.9886340430740557</v>
      </c>
      <c r="Q315" s="168">
        <v>8.73579255384257</v>
      </c>
      <c r="R315" s="170">
        <v>0</v>
      </c>
      <c r="S315" s="170">
        <v>0</v>
      </c>
      <c r="T315" s="170">
        <v>0.77271682422717636</v>
      </c>
      <c r="U315" s="170">
        <v>0.77271682422717636</v>
      </c>
      <c r="V315" s="170">
        <v>0.87686968212913641</v>
      </c>
      <c r="W315" s="170">
        <v>7.0149574570330913</v>
      </c>
      <c r="X315" s="170">
        <v>3.7268209750318988</v>
      </c>
      <c r="Y315" s="170">
        <v>4.6585262187898735</v>
      </c>
      <c r="Z315" s="170">
        <v>2.9716362600521458</v>
      </c>
      <c r="AA315" s="170">
        <v>1.9810908400347638</v>
      </c>
      <c r="AB315" s="170">
        <v>0.85796840037679134</v>
      </c>
      <c r="AC315" s="170">
        <v>0</v>
      </c>
      <c r="AD315" s="170">
        <v>0.85796840037679134</v>
      </c>
      <c r="AE315" s="118"/>
    </row>
    <row r="316" spans="1:31" x14ac:dyDescent="0.45">
      <c r="A316" s="3" t="s">
        <v>219</v>
      </c>
      <c r="B316" s="3" t="s">
        <v>89</v>
      </c>
      <c r="C316" s="3" t="s">
        <v>936</v>
      </c>
      <c r="D316" s="168">
        <v>243.18488138570245</v>
      </c>
      <c r="E316" s="168">
        <v>0</v>
      </c>
      <c r="F316" s="168">
        <v>0</v>
      </c>
      <c r="G316" s="168">
        <v>1.0049918219859413</v>
      </c>
      <c r="H316" s="168">
        <v>6.0299509319156481</v>
      </c>
      <c r="I316" s="168">
        <v>12.034065175376229</v>
      </c>
      <c r="J316" s="168">
        <v>22.974124425718255</v>
      </c>
      <c r="K316" s="168">
        <v>21.506646536787031</v>
      </c>
      <c r="L316" s="168">
        <v>29.430147892445408</v>
      </c>
      <c r="M316" s="168">
        <v>38.997719787409395</v>
      </c>
      <c r="N316" s="168">
        <v>35.918952435771807</v>
      </c>
      <c r="O316" s="168">
        <v>26.207377661527708</v>
      </c>
      <c r="P316" s="168">
        <v>6.9886340430740557</v>
      </c>
      <c r="Q316" s="168">
        <v>12.230109575379597</v>
      </c>
      <c r="R316" s="170">
        <v>0</v>
      </c>
      <c r="S316" s="170">
        <v>0</v>
      </c>
      <c r="T316" s="170">
        <v>0</v>
      </c>
      <c r="U316" s="170">
        <v>1.5454336484543527</v>
      </c>
      <c r="V316" s="170">
        <v>1.7537393642582728</v>
      </c>
      <c r="W316" s="170">
        <v>9.6455665034205005</v>
      </c>
      <c r="X316" s="170">
        <v>6.5219367063058229</v>
      </c>
      <c r="Y316" s="170">
        <v>3.7268209750318988</v>
      </c>
      <c r="Z316" s="170">
        <v>4.9527271000869098</v>
      </c>
      <c r="AA316" s="170">
        <v>0</v>
      </c>
      <c r="AB316" s="170">
        <v>0.85796840037679134</v>
      </c>
      <c r="AC316" s="170">
        <v>0.85796840037679134</v>
      </c>
      <c r="AD316" s="170">
        <v>0</v>
      </c>
      <c r="AE316" s="118"/>
    </row>
    <row r="317" spans="1:31" x14ac:dyDescent="0.45">
      <c r="A317" s="3" t="s">
        <v>219</v>
      </c>
      <c r="B317" s="3" t="s">
        <v>89</v>
      </c>
      <c r="C317" s="3" t="s">
        <v>937</v>
      </c>
      <c r="D317" s="168">
        <v>73.352397184393723</v>
      </c>
      <c r="E317" s="168">
        <v>0</v>
      </c>
      <c r="F317" s="168">
        <v>0</v>
      </c>
      <c r="G317" s="168">
        <v>1.0049918219859413</v>
      </c>
      <c r="H317" s="168">
        <v>0</v>
      </c>
      <c r="I317" s="168">
        <v>3.2820177751026081</v>
      </c>
      <c r="J317" s="168">
        <v>5.4700296251710139</v>
      </c>
      <c r="K317" s="168">
        <v>5.6596438254702708</v>
      </c>
      <c r="L317" s="168">
        <v>10.187358885846487</v>
      </c>
      <c r="M317" s="168">
        <v>13.341325190429529</v>
      </c>
      <c r="N317" s="168">
        <v>10.262557838791945</v>
      </c>
      <c r="O317" s="168">
        <v>7.8622132984583128</v>
      </c>
      <c r="P317" s="168">
        <v>0.87357925538425696</v>
      </c>
      <c r="Q317" s="168">
        <v>3.4943170215370278</v>
      </c>
      <c r="R317" s="170">
        <v>0</v>
      </c>
      <c r="S317" s="170">
        <v>0</v>
      </c>
      <c r="T317" s="170">
        <v>0</v>
      </c>
      <c r="U317" s="170">
        <v>0.77271682422717636</v>
      </c>
      <c r="V317" s="170">
        <v>3.5074787285165456</v>
      </c>
      <c r="W317" s="170">
        <v>0.87686968212913641</v>
      </c>
      <c r="X317" s="170">
        <v>0.9317052437579747</v>
      </c>
      <c r="Y317" s="170">
        <v>1.8634104875159494</v>
      </c>
      <c r="Z317" s="170">
        <v>0.99054542001738188</v>
      </c>
      <c r="AA317" s="170">
        <v>2.9716362600521458</v>
      </c>
      <c r="AB317" s="170">
        <v>0</v>
      </c>
      <c r="AC317" s="170">
        <v>0</v>
      </c>
      <c r="AD317" s="170">
        <v>0</v>
      </c>
      <c r="AE317" s="118"/>
    </row>
    <row r="318" spans="1:31" x14ac:dyDescent="0.45">
      <c r="A318" s="3" t="s">
        <v>219</v>
      </c>
      <c r="B318" s="3" t="s">
        <v>89</v>
      </c>
      <c r="C318" s="3" t="s">
        <v>938</v>
      </c>
      <c r="D318" s="168">
        <v>476.95027586092175</v>
      </c>
      <c r="E318" s="168">
        <v>0</v>
      </c>
      <c r="F318" s="168">
        <v>1.0669862241344799</v>
      </c>
      <c r="G318" s="168">
        <v>4.0199672879437651</v>
      </c>
      <c r="H318" s="168">
        <v>5.0249591099297062</v>
      </c>
      <c r="I318" s="168">
        <v>31.726171825991877</v>
      </c>
      <c r="J318" s="168">
        <v>42.666231076333908</v>
      </c>
      <c r="K318" s="168">
        <v>46.409079368856219</v>
      </c>
      <c r="L318" s="168">
        <v>53.200651959420547</v>
      </c>
      <c r="M318" s="168">
        <v>52.339044977838924</v>
      </c>
      <c r="N318" s="168">
        <v>81.07420692645637</v>
      </c>
      <c r="O318" s="168">
        <v>53.288334578439674</v>
      </c>
      <c r="P318" s="168">
        <v>20.092322873837912</v>
      </c>
      <c r="Q318" s="168">
        <v>26.207377661527708</v>
      </c>
      <c r="R318" s="170">
        <v>0</v>
      </c>
      <c r="S318" s="170">
        <v>0</v>
      </c>
      <c r="T318" s="170">
        <v>0.77271682422717636</v>
      </c>
      <c r="U318" s="170">
        <v>6.9544514180445871</v>
      </c>
      <c r="V318" s="170">
        <v>9.6455665034205005</v>
      </c>
      <c r="W318" s="170">
        <v>7.0149574570330913</v>
      </c>
      <c r="X318" s="170">
        <v>6.5219367063058229</v>
      </c>
      <c r="Y318" s="170">
        <v>9.317052437579747</v>
      </c>
      <c r="Z318" s="170">
        <v>8.9149087801564377</v>
      </c>
      <c r="AA318" s="170">
        <v>2.9716362600521458</v>
      </c>
      <c r="AB318" s="170">
        <v>3.4318736015071654</v>
      </c>
      <c r="AC318" s="170">
        <v>2.573905201130374</v>
      </c>
      <c r="AD318" s="170">
        <v>1.7159368007535827</v>
      </c>
      <c r="AE318" s="118"/>
    </row>
    <row r="319" spans="1:31" x14ac:dyDescent="0.45">
      <c r="A319" s="3" t="s">
        <v>219</v>
      </c>
      <c r="B319" s="3" t="s">
        <v>89</v>
      </c>
      <c r="C319" s="3" t="s">
        <v>939</v>
      </c>
      <c r="D319" s="168">
        <v>121.22677260230607</v>
      </c>
      <c r="E319" s="168">
        <v>0</v>
      </c>
      <c r="F319" s="168">
        <v>1.0669862241344799</v>
      </c>
      <c r="G319" s="168">
        <v>0</v>
      </c>
      <c r="H319" s="168">
        <v>0</v>
      </c>
      <c r="I319" s="168">
        <v>5.4700296251710139</v>
      </c>
      <c r="J319" s="168">
        <v>13.128071100410432</v>
      </c>
      <c r="K319" s="168">
        <v>6.7915725905643249</v>
      </c>
      <c r="L319" s="168">
        <v>11.319287650940542</v>
      </c>
      <c r="M319" s="168">
        <v>17.446348325946307</v>
      </c>
      <c r="N319" s="168">
        <v>27.708906164738252</v>
      </c>
      <c r="O319" s="168">
        <v>18.345164363069397</v>
      </c>
      <c r="P319" s="168">
        <v>2.6207377661527707</v>
      </c>
      <c r="Q319" s="168">
        <v>4.367896276921285</v>
      </c>
      <c r="R319" s="170">
        <v>0</v>
      </c>
      <c r="S319" s="170">
        <v>0</v>
      </c>
      <c r="T319" s="170">
        <v>0</v>
      </c>
      <c r="U319" s="170">
        <v>1.5454336484543527</v>
      </c>
      <c r="V319" s="170">
        <v>6.1380877749039549</v>
      </c>
      <c r="W319" s="170">
        <v>2.6306090463874092</v>
      </c>
      <c r="X319" s="170">
        <v>0.9317052437579747</v>
      </c>
      <c r="Y319" s="170">
        <v>0</v>
      </c>
      <c r="Z319" s="170">
        <v>0</v>
      </c>
      <c r="AA319" s="170">
        <v>0</v>
      </c>
      <c r="AB319" s="170">
        <v>1.7159368007535827</v>
      </c>
      <c r="AC319" s="170">
        <v>0</v>
      </c>
      <c r="AD319" s="170">
        <v>0</v>
      </c>
      <c r="AE319" s="118"/>
    </row>
    <row r="320" spans="1:31" x14ac:dyDescent="0.45">
      <c r="A320" s="3" t="s">
        <v>219</v>
      </c>
      <c r="B320" s="3" t="s">
        <v>89</v>
      </c>
      <c r="C320" s="3" t="s">
        <v>940</v>
      </c>
      <c r="D320" s="168">
        <v>228.24887043207215</v>
      </c>
      <c r="E320" s="168">
        <v>0</v>
      </c>
      <c r="F320" s="168">
        <v>0</v>
      </c>
      <c r="G320" s="168">
        <v>0</v>
      </c>
      <c r="H320" s="168">
        <v>6.0299509319156481</v>
      </c>
      <c r="I320" s="168">
        <v>10.940059250342028</v>
      </c>
      <c r="J320" s="168">
        <v>7.6580414752394184</v>
      </c>
      <c r="K320" s="168">
        <v>20.374717771692975</v>
      </c>
      <c r="L320" s="168">
        <v>27.1662903622573</v>
      </c>
      <c r="M320" s="168">
        <v>28.735161948617449</v>
      </c>
      <c r="N320" s="168">
        <v>35.918952435771807</v>
      </c>
      <c r="O320" s="168">
        <v>29.701694683064737</v>
      </c>
      <c r="P320" s="168">
        <v>11.35653031999534</v>
      </c>
      <c r="Q320" s="168">
        <v>20.965902129222165</v>
      </c>
      <c r="R320" s="170">
        <v>0</v>
      </c>
      <c r="S320" s="170">
        <v>0</v>
      </c>
      <c r="T320" s="170">
        <v>1.5454336484543527</v>
      </c>
      <c r="U320" s="170">
        <v>0.77271682422717636</v>
      </c>
      <c r="V320" s="170">
        <v>2.6306090463874092</v>
      </c>
      <c r="W320" s="170">
        <v>1.7537393642582728</v>
      </c>
      <c r="X320" s="170">
        <v>7.4536419500637976</v>
      </c>
      <c r="Y320" s="170">
        <v>7.4536419500637976</v>
      </c>
      <c r="Z320" s="170">
        <v>2.9716362600521458</v>
      </c>
      <c r="AA320" s="170">
        <v>3.9621816800695275</v>
      </c>
      <c r="AB320" s="170">
        <v>0.85796840037679134</v>
      </c>
      <c r="AC320" s="170">
        <v>0</v>
      </c>
      <c r="AD320" s="170">
        <v>0</v>
      </c>
      <c r="AE320" s="118"/>
    </row>
    <row r="321" spans="1:31" x14ac:dyDescent="0.45">
      <c r="A321" s="3" t="s">
        <v>219</v>
      </c>
      <c r="B321" s="3" t="s">
        <v>89</v>
      </c>
      <c r="C321" s="3" t="s">
        <v>941</v>
      </c>
      <c r="D321" s="168">
        <v>153.70187653656674</v>
      </c>
      <c r="E321" s="168">
        <v>0</v>
      </c>
      <c r="F321" s="168">
        <v>0</v>
      </c>
      <c r="G321" s="168">
        <v>0</v>
      </c>
      <c r="H321" s="168">
        <v>1.0049918219859413</v>
      </c>
      <c r="I321" s="168">
        <v>4.3760237001368107</v>
      </c>
      <c r="J321" s="168">
        <v>10.940059250342028</v>
      </c>
      <c r="K321" s="168">
        <v>20.374717771692975</v>
      </c>
      <c r="L321" s="168">
        <v>16.978931476410814</v>
      </c>
      <c r="M321" s="168">
        <v>24.630138813100672</v>
      </c>
      <c r="N321" s="168">
        <v>23.603883029221475</v>
      </c>
      <c r="O321" s="168">
        <v>16.598005852300883</v>
      </c>
      <c r="P321" s="168">
        <v>11.35653031999534</v>
      </c>
      <c r="Q321" s="168">
        <v>10.482951064611083</v>
      </c>
      <c r="R321" s="170">
        <v>0</v>
      </c>
      <c r="S321" s="170">
        <v>0</v>
      </c>
      <c r="T321" s="170">
        <v>0.77271682422717636</v>
      </c>
      <c r="U321" s="170">
        <v>2.3181504726815292</v>
      </c>
      <c r="V321" s="170">
        <v>2.6306090463874092</v>
      </c>
      <c r="W321" s="170">
        <v>0.87686968212913641</v>
      </c>
      <c r="X321" s="170">
        <v>0.9317052437579747</v>
      </c>
      <c r="Y321" s="170">
        <v>1.8634104875159494</v>
      </c>
      <c r="Z321" s="170">
        <v>1.9810908400347638</v>
      </c>
      <c r="AA321" s="170">
        <v>1.9810908400347638</v>
      </c>
      <c r="AB321" s="170">
        <v>0</v>
      </c>
      <c r="AC321" s="170">
        <v>0</v>
      </c>
      <c r="AD321" s="170">
        <v>0</v>
      </c>
      <c r="AE321" s="118"/>
    </row>
    <row r="322" spans="1:31" x14ac:dyDescent="0.45">
      <c r="A322" s="3" t="s">
        <v>219</v>
      </c>
      <c r="B322" s="3" t="s">
        <v>89</v>
      </c>
      <c r="C322" s="3" t="s">
        <v>942</v>
      </c>
      <c r="D322" s="168">
        <v>101.70092354406505</v>
      </c>
      <c r="E322" s="168">
        <v>0</v>
      </c>
      <c r="F322" s="168">
        <v>0</v>
      </c>
      <c r="G322" s="168">
        <v>0</v>
      </c>
      <c r="H322" s="168">
        <v>3.0149754659578241</v>
      </c>
      <c r="I322" s="168">
        <v>2.1880118500684054</v>
      </c>
      <c r="J322" s="168">
        <v>10.940059250342028</v>
      </c>
      <c r="K322" s="168">
        <v>5.6596438254702708</v>
      </c>
      <c r="L322" s="168">
        <v>13.58314518112865</v>
      </c>
      <c r="M322" s="168">
        <v>17.446348325946307</v>
      </c>
      <c r="N322" s="168">
        <v>11.288813622671141</v>
      </c>
      <c r="O322" s="168">
        <v>10.482951064611083</v>
      </c>
      <c r="P322" s="168">
        <v>4.367896276921285</v>
      </c>
      <c r="Q322" s="168">
        <v>7.8622132984583128</v>
      </c>
      <c r="R322" s="170">
        <v>0</v>
      </c>
      <c r="S322" s="170">
        <v>0.97541651086920655</v>
      </c>
      <c r="T322" s="170">
        <v>0</v>
      </c>
      <c r="U322" s="170">
        <v>0.77271682422717636</v>
      </c>
      <c r="V322" s="170">
        <v>1.7537393642582728</v>
      </c>
      <c r="W322" s="170">
        <v>1.7537393642582728</v>
      </c>
      <c r="X322" s="170">
        <v>2.7951157312739241</v>
      </c>
      <c r="Y322" s="170">
        <v>1.8634104875159494</v>
      </c>
      <c r="Z322" s="170">
        <v>1.9810908400347638</v>
      </c>
      <c r="AA322" s="170">
        <v>2.9716362600521458</v>
      </c>
      <c r="AB322" s="170">
        <v>0</v>
      </c>
      <c r="AC322" s="170">
        <v>0</v>
      </c>
      <c r="AD322" s="170">
        <v>0</v>
      </c>
      <c r="AE322" s="118"/>
    </row>
    <row r="323" spans="1:31" x14ac:dyDescent="0.45">
      <c r="A323" s="3" t="s">
        <v>219</v>
      </c>
      <c r="B323" s="3" t="s">
        <v>89</v>
      </c>
      <c r="C323" s="3" t="s">
        <v>943</v>
      </c>
      <c r="D323" s="168">
        <v>90.768073757780954</v>
      </c>
      <c r="E323" s="168">
        <v>0</v>
      </c>
      <c r="F323" s="168">
        <v>1.0669862241344799</v>
      </c>
      <c r="G323" s="168">
        <v>1.0049918219859413</v>
      </c>
      <c r="H323" s="168">
        <v>0</v>
      </c>
      <c r="I323" s="168">
        <v>2.1880118500684054</v>
      </c>
      <c r="J323" s="168">
        <v>9.8460533253078246</v>
      </c>
      <c r="K323" s="168">
        <v>12.451216416034596</v>
      </c>
      <c r="L323" s="168">
        <v>7.9235013556583791</v>
      </c>
      <c r="M323" s="168">
        <v>14.367580974308725</v>
      </c>
      <c r="N323" s="168">
        <v>16.420092542067113</v>
      </c>
      <c r="O323" s="168">
        <v>7.8622132984583128</v>
      </c>
      <c r="P323" s="168">
        <v>5.2414755323055413</v>
      </c>
      <c r="Q323" s="168">
        <v>4.367896276921285</v>
      </c>
      <c r="R323" s="170">
        <v>0</v>
      </c>
      <c r="S323" s="170">
        <v>0</v>
      </c>
      <c r="T323" s="170">
        <v>0</v>
      </c>
      <c r="U323" s="170">
        <v>0.77271682422717636</v>
      </c>
      <c r="V323" s="170">
        <v>0</v>
      </c>
      <c r="W323" s="170">
        <v>1.7537393642582728</v>
      </c>
      <c r="X323" s="170">
        <v>0.9317052437579747</v>
      </c>
      <c r="Y323" s="170">
        <v>1.8634104875159494</v>
      </c>
      <c r="Z323" s="170">
        <v>0.99054542001738188</v>
      </c>
      <c r="AA323" s="170">
        <v>0</v>
      </c>
      <c r="AB323" s="170">
        <v>1.7159368007535827</v>
      </c>
      <c r="AC323" s="170">
        <v>0</v>
      </c>
      <c r="AD323" s="170">
        <v>0</v>
      </c>
      <c r="AE323" s="118"/>
    </row>
    <row r="324" spans="1:31" x14ac:dyDescent="0.45">
      <c r="A324" s="3" t="s">
        <v>219</v>
      </c>
      <c r="B324" s="3" t="s">
        <v>89</v>
      </c>
      <c r="C324" s="3" t="s">
        <v>944</v>
      </c>
      <c r="D324" s="168">
        <v>1048.157687818665</v>
      </c>
      <c r="E324" s="168">
        <v>0</v>
      </c>
      <c r="F324" s="168">
        <v>0</v>
      </c>
      <c r="G324" s="168">
        <v>8.0399345758875302</v>
      </c>
      <c r="H324" s="168">
        <v>13.064893685817237</v>
      </c>
      <c r="I324" s="168">
        <v>38.290207376197095</v>
      </c>
      <c r="J324" s="168">
        <v>62.35833772694955</v>
      </c>
      <c r="K324" s="168">
        <v>105.26937515374703</v>
      </c>
      <c r="L324" s="168">
        <v>144.88688193203893</v>
      </c>
      <c r="M324" s="168">
        <v>167.27969277230872</v>
      </c>
      <c r="N324" s="168">
        <v>154.96462336575837</v>
      </c>
      <c r="O324" s="168">
        <v>85.610767027657175</v>
      </c>
      <c r="P324" s="168">
        <v>43.678962769212845</v>
      </c>
      <c r="Q324" s="168">
        <v>55.909072344592445</v>
      </c>
      <c r="R324" s="170">
        <v>0</v>
      </c>
      <c r="S324" s="170">
        <v>1.9508330217384131</v>
      </c>
      <c r="T324" s="170">
        <v>5.4090177695902346</v>
      </c>
      <c r="U324" s="170">
        <v>14.68161966031635</v>
      </c>
      <c r="V324" s="170">
        <v>12.27617554980791</v>
      </c>
      <c r="W324" s="170">
        <v>28.059829828132365</v>
      </c>
      <c r="X324" s="170">
        <v>27.019452068981266</v>
      </c>
      <c r="Y324" s="170">
        <v>30.746273044013165</v>
      </c>
      <c r="Z324" s="170">
        <v>20.801453820365019</v>
      </c>
      <c r="AA324" s="170">
        <v>15.84872672027811</v>
      </c>
      <c r="AB324" s="170">
        <v>8.5796840037679125</v>
      </c>
      <c r="AC324" s="170">
        <v>2.573905201130374</v>
      </c>
      <c r="AD324" s="170">
        <v>0.85796840037679134</v>
      </c>
      <c r="AE324" s="118"/>
    </row>
    <row r="325" spans="1:31" x14ac:dyDescent="0.45">
      <c r="A325" s="3" t="s">
        <v>219</v>
      </c>
      <c r="B325" s="3" t="s">
        <v>89</v>
      </c>
      <c r="C325" s="3" t="s">
        <v>945</v>
      </c>
      <c r="D325" s="168">
        <v>133.99581778828701</v>
      </c>
      <c r="E325" s="168">
        <v>0</v>
      </c>
      <c r="F325" s="168">
        <v>0</v>
      </c>
      <c r="G325" s="168">
        <v>2.0099836439718826</v>
      </c>
      <c r="H325" s="168">
        <v>3.0149754659578241</v>
      </c>
      <c r="I325" s="168">
        <v>6.5640355502052161</v>
      </c>
      <c r="J325" s="168">
        <v>5.4700296251710139</v>
      </c>
      <c r="K325" s="168">
        <v>14.715073946222704</v>
      </c>
      <c r="L325" s="168">
        <v>19.242789006598919</v>
      </c>
      <c r="M325" s="168">
        <v>23.603883029221475</v>
      </c>
      <c r="N325" s="168">
        <v>19.498859893704697</v>
      </c>
      <c r="O325" s="168">
        <v>12.230109575379597</v>
      </c>
      <c r="P325" s="168">
        <v>2.6207377661527707</v>
      </c>
      <c r="Q325" s="168">
        <v>9.6093718092268272</v>
      </c>
      <c r="R325" s="170">
        <v>0</v>
      </c>
      <c r="S325" s="170">
        <v>0</v>
      </c>
      <c r="T325" s="170">
        <v>0.77271682422717636</v>
      </c>
      <c r="U325" s="170">
        <v>0</v>
      </c>
      <c r="V325" s="170">
        <v>1.7537393642582728</v>
      </c>
      <c r="W325" s="170">
        <v>1.7537393642582728</v>
      </c>
      <c r="X325" s="170">
        <v>2.7951157312739241</v>
      </c>
      <c r="Y325" s="170">
        <v>2.7951157312739241</v>
      </c>
      <c r="Z325" s="170">
        <v>0</v>
      </c>
      <c r="AA325" s="170">
        <v>2.9716362600521458</v>
      </c>
      <c r="AB325" s="170">
        <v>1.7159368007535827</v>
      </c>
      <c r="AC325" s="170">
        <v>0.85796840037679134</v>
      </c>
      <c r="AD325" s="170">
        <v>0</v>
      </c>
      <c r="AE325" s="118"/>
    </row>
    <row r="326" spans="1:31" x14ac:dyDescent="0.45">
      <c r="A326" s="2" t="s">
        <v>217</v>
      </c>
      <c r="B326" s="2" t="s">
        <v>90</v>
      </c>
      <c r="C326" s="2" t="s">
        <v>946</v>
      </c>
      <c r="D326" s="167">
        <v>761.35910982839653</v>
      </c>
      <c r="E326" s="167">
        <v>0</v>
      </c>
      <c r="F326" s="167">
        <v>3.2009586724034396</v>
      </c>
      <c r="G326" s="167">
        <v>6.0299509319156481</v>
      </c>
      <c r="H326" s="167">
        <v>13.064893685817237</v>
      </c>
      <c r="I326" s="167">
        <v>32.82017775102608</v>
      </c>
      <c r="J326" s="167">
        <v>61.264331801915347</v>
      </c>
      <c r="K326" s="167">
        <v>76.971156026395676</v>
      </c>
      <c r="L326" s="167">
        <v>97.345873798088661</v>
      </c>
      <c r="M326" s="167">
        <v>104.67808995567785</v>
      </c>
      <c r="N326" s="167">
        <v>124.17694984938254</v>
      </c>
      <c r="O326" s="167">
        <v>88.231504793809947</v>
      </c>
      <c r="P326" s="167">
        <v>22.71306063999068</v>
      </c>
      <c r="Q326" s="167">
        <v>30.575273938448994</v>
      </c>
      <c r="R326" s="169">
        <v>0</v>
      </c>
      <c r="S326" s="169">
        <v>0</v>
      </c>
      <c r="T326" s="169">
        <v>1.5454336484543527</v>
      </c>
      <c r="U326" s="169">
        <v>7.7271682422717634</v>
      </c>
      <c r="V326" s="169">
        <v>11.399305867678773</v>
      </c>
      <c r="W326" s="169">
        <v>14.029914914066183</v>
      </c>
      <c r="X326" s="169">
        <v>22.360925850191393</v>
      </c>
      <c r="Y326" s="169">
        <v>13.97557865636962</v>
      </c>
      <c r="Z326" s="169">
        <v>6.9338179401216733</v>
      </c>
      <c r="AA326" s="169">
        <v>12.877090460225965</v>
      </c>
      <c r="AB326" s="169">
        <v>5.147810402260748</v>
      </c>
      <c r="AC326" s="169">
        <v>3.4318736015071654</v>
      </c>
      <c r="AD326" s="169">
        <v>0.85796840037679134</v>
      </c>
      <c r="AE326" s="118"/>
    </row>
    <row r="327" spans="1:31" x14ac:dyDescent="0.45">
      <c r="A327" s="3" t="s">
        <v>219</v>
      </c>
      <c r="B327" s="3" t="s">
        <v>90</v>
      </c>
      <c r="C327" s="3" t="s">
        <v>947</v>
      </c>
      <c r="D327" s="168">
        <v>366.27493890833421</v>
      </c>
      <c r="E327" s="168">
        <v>0</v>
      </c>
      <c r="F327" s="168">
        <v>0</v>
      </c>
      <c r="G327" s="168">
        <v>3.0149754659578241</v>
      </c>
      <c r="H327" s="168">
        <v>5.0249591099297062</v>
      </c>
      <c r="I327" s="168">
        <v>14.222077025444635</v>
      </c>
      <c r="J327" s="168">
        <v>26.256142200820864</v>
      </c>
      <c r="K327" s="168">
        <v>47.541008133950271</v>
      </c>
      <c r="L327" s="168">
        <v>44.145221838668114</v>
      </c>
      <c r="M327" s="168">
        <v>46.181510274563756</v>
      </c>
      <c r="N327" s="168">
        <v>61.575347032751672</v>
      </c>
      <c r="O327" s="168">
        <v>35.816749470754537</v>
      </c>
      <c r="P327" s="168">
        <v>10.482951064611083</v>
      </c>
      <c r="Q327" s="168">
        <v>16.598005852300883</v>
      </c>
      <c r="R327" s="170">
        <v>0</v>
      </c>
      <c r="S327" s="170">
        <v>0</v>
      </c>
      <c r="T327" s="170">
        <v>0</v>
      </c>
      <c r="U327" s="170">
        <v>4.6363009453630584</v>
      </c>
      <c r="V327" s="170">
        <v>7.0149574570330913</v>
      </c>
      <c r="W327" s="170">
        <v>4.384348410645682</v>
      </c>
      <c r="X327" s="170">
        <v>13.97557865636962</v>
      </c>
      <c r="Y327" s="170">
        <v>6.5219367063058229</v>
      </c>
      <c r="Z327" s="170">
        <v>4.9527271000869098</v>
      </c>
      <c r="AA327" s="170">
        <v>7.9243633601390551</v>
      </c>
      <c r="AB327" s="170">
        <v>3.4318736015071654</v>
      </c>
      <c r="AC327" s="170">
        <v>2.573905201130374</v>
      </c>
      <c r="AD327" s="170">
        <v>0</v>
      </c>
      <c r="AE327" s="118"/>
    </row>
    <row r="328" spans="1:31" x14ac:dyDescent="0.45">
      <c r="A328" s="3" t="s">
        <v>219</v>
      </c>
      <c r="B328" s="3" t="s">
        <v>90</v>
      </c>
      <c r="C328" s="3" t="s">
        <v>948</v>
      </c>
      <c r="D328" s="168">
        <v>120.59062457015165</v>
      </c>
      <c r="E328" s="168">
        <v>0</v>
      </c>
      <c r="F328" s="168">
        <v>0</v>
      </c>
      <c r="G328" s="168">
        <v>1.0049918219859413</v>
      </c>
      <c r="H328" s="168">
        <v>3.0149754659578241</v>
      </c>
      <c r="I328" s="168">
        <v>10.940059250342028</v>
      </c>
      <c r="J328" s="168">
        <v>5.4700296251710139</v>
      </c>
      <c r="K328" s="168">
        <v>7.9235013556583791</v>
      </c>
      <c r="L328" s="168">
        <v>16.978931476410814</v>
      </c>
      <c r="M328" s="168">
        <v>20.525115677583891</v>
      </c>
      <c r="N328" s="168">
        <v>17.446348325946307</v>
      </c>
      <c r="O328" s="168">
        <v>15.724426596916626</v>
      </c>
      <c r="P328" s="168">
        <v>5.2414755323055413</v>
      </c>
      <c r="Q328" s="168">
        <v>2.6207377661527707</v>
      </c>
      <c r="R328" s="170">
        <v>0</v>
      </c>
      <c r="S328" s="170">
        <v>0</v>
      </c>
      <c r="T328" s="170">
        <v>0.77271682422717636</v>
      </c>
      <c r="U328" s="170">
        <v>0</v>
      </c>
      <c r="V328" s="170">
        <v>0.87686968212913641</v>
      </c>
      <c r="W328" s="170">
        <v>2.6306090463874092</v>
      </c>
      <c r="X328" s="170">
        <v>2.7951157312739241</v>
      </c>
      <c r="Y328" s="170">
        <v>2.7951157312739241</v>
      </c>
      <c r="Z328" s="170">
        <v>1.9810908400347638</v>
      </c>
      <c r="AA328" s="170">
        <v>0.99054542001738188</v>
      </c>
      <c r="AB328" s="170">
        <v>0</v>
      </c>
      <c r="AC328" s="170">
        <v>0</v>
      </c>
      <c r="AD328" s="170">
        <v>0.85796840037679134</v>
      </c>
      <c r="AE328" s="118"/>
    </row>
    <row r="329" spans="1:31" x14ac:dyDescent="0.45">
      <c r="A329" s="3" t="s">
        <v>219</v>
      </c>
      <c r="B329" s="3" t="s">
        <v>90</v>
      </c>
      <c r="C329" s="3" t="s">
        <v>949</v>
      </c>
      <c r="D329" s="168">
        <v>97.584007292712656</v>
      </c>
      <c r="E329" s="168">
        <v>0</v>
      </c>
      <c r="F329" s="168">
        <v>3.2009586724034396</v>
      </c>
      <c r="G329" s="168">
        <v>1.0049918219859413</v>
      </c>
      <c r="H329" s="168">
        <v>3.0149754659578241</v>
      </c>
      <c r="I329" s="168">
        <v>3.2820177751026081</v>
      </c>
      <c r="J329" s="168">
        <v>8.7520474002736215</v>
      </c>
      <c r="K329" s="168">
        <v>7.9235013556583791</v>
      </c>
      <c r="L329" s="168">
        <v>13.58314518112865</v>
      </c>
      <c r="M329" s="168">
        <v>15.393836758187918</v>
      </c>
      <c r="N329" s="168">
        <v>18.472604109825504</v>
      </c>
      <c r="O329" s="168">
        <v>9.6093718092268272</v>
      </c>
      <c r="P329" s="168">
        <v>1.7471585107685139</v>
      </c>
      <c r="Q329" s="168">
        <v>2.6207377661527707</v>
      </c>
      <c r="R329" s="170">
        <v>0</v>
      </c>
      <c r="S329" s="170">
        <v>0</v>
      </c>
      <c r="T329" s="170">
        <v>0.77271682422717636</v>
      </c>
      <c r="U329" s="170">
        <v>0</v>
      </c>
      <c r="V329" s="170">
        <v>0</v>
      </c>
      <c r="W329" s="170">
        <v>2.6306090463874092</v>
      </c>
      <c r="X329" s="170">
        <v>2.7951157312739241</v>
      </c>
      <c r="Y329" s="170">
        <v>0.9317052437579747</v>
      </c>
      <c r="Z329" s="170">
        <v>0</v>
      </c>
      <c r="AA329" s="170">
        <v>0.99054542001738188</v>
      </c>
      <c r="AB329" s="170">
        <v>0.85796840037679134</v>
      </c>
      <c r="AC329" s="170">
        <v>0</v>
      </c>
      <c r="AD329" s="170">
        <v>0</v>
      </c>
      <c r="AE329" s="118"/>
    </row>
    <row r="330" spans="1:31" x14ac:dyDescent="0.45">
      <c r="A330" s="3" t="s">
        <v>219</v>
      </c>
      <c r="B330" s="3" t="s">
        <v>90</v>
      </c>
      <c r="C330" s="3" t="s">
        <v>950</v>
      </c>
      <c r="D330" s="168">
        <v>50.478512603779393</v>
      </c>
      <c r="E330" s="168">
        <v>0</v>
      </c>
      <c r="F330" s="168">
        <v>0</v>
      </c>
      <c r="G330" s="168">
        <v>0</v>
      </c>
      <c r="H330" s="168">
        <v>1.0049918219859413</v>
      </c>
      <c r="I330" s="168">
        <v>2.1880118500684054</v>
      </c>
      <c r="J330" s="168">
        <v>4.3760237001368107</v>
      </c>
      <c r="K330" s="168">
        <v>4.5277150603762166</v>
      </c>
      <c r="L330" s="168">
        <v>5.6596438254702708</v>
      </c>
      <c r="M330" s="168">
        <v>7.1837904871543623</v>
      </c>
      <c r="N330" s="168">
        <v>6.1575347032751679</v>
      </c>
      <c r="O330" s="168">
        <v>9.6093718092268272</v>
      </c>
      <c r="P330" s="168">
        <v>2.6207377661527707</v>
      </c>
      <c r="Q330" s="168">
        <v>2.6207377661527707</v>
      </c>
      <c r="R330" s="170">
        <v>0</v>
      </c>
      <c r="S330" s="170">
        <v>0</v>
      </c>
      <c r="T330" s="170">
        <v>0</v>
      </c>
      <c r="U330" s="170">
        <v>0</v>
      </c>
      <c r="V330" s="170">
        <v>0.87686968212913641</v>
      </c>
      <c r="W330" s="170">
        <v>0</v>
      </c>
      <c r="X330" s="170">
        <v>0.9317052437579747</v>
      </c>
      <c r="Y330" s="170">
        <v>1.8634104875159494</v>
      </c>
      <c r="Z330" s="170">
        <v>0</v>
      </c>
      <c r="AA330" s="170">
        <v>0</v>
      </c>
      <c r="AB330" s="170">
        <v>0</v>
      </c>
      <c r="AC330" s="170">
        <v>0.85796840037679134</v>
      </c>
      <c r="AD330" s="170">
        <v>0</v>
      </c>
      <c r="AE330" s="118"/>
    </row>
    <row r="331" spans="1:31" x14ac:dyDescent="0.45">
      <c r="A331" s="3" t="s">
        <v>219</v>
      </c>
      <c r="B331" s="3" t="s">
        <v>90</v>
      </c>
      <c r="C331" s="3" t="s">
        <v>951</v>
      </c>
      <c r="D331" s="168">
        <v>126.43102645341874</v>
      </c>
      <c r="E331" s="168">
        <v>0</v>
      </c>
      <c r="F331" s="168">
        <v>0</v>
      </c>
      <c r="G331" s="168">
        <v>1.0049918219859413</v>
      </c>
      <c r="H331" s="168">
        <v>1.0049918219859413</v>
      </c>
      <c r="I331" s="168">
        <v>2.1880118500684054</v>
      </c>
      <c r="J331" s="168">
        <v>16.41008887551304</v>
      </c>
      <c r="K331" s="168">
        <v>9.0554301207524333</v>
      </c>
      <c r="L331" s="168">
        <v>16.978931476410814</v>
      </c>
      <c r="M331" s="168">
        <v>15.393836758187918</v>
      </c>
      <c r="N331" s="168">
        <v>20.525115677583891</v>
      </c>
      <c r="O331" s="168">
        <v>17.47158510768514</v>
      </c>
      <c r="P331" s="168">
        <v>2.6207377661527707</v>
      </c>
      <c r="Q331" s="168">
        <v>6.1150547876897985</v>
      </c>
      <c r="R331" s="170">
        <v>0</v>
      </c>
      <c r="S331" s="170">
        <v>0</v>
      </c>
      <c r="T331" s="170">
        <v>0</v>
      </c>
      <c r="U331" s="170">
        <v>3.0908672969087054</v>
      </c>
      <c r="V331" s="170">
        <v>2.6306090463874092</v>
      </c>
      <c r="W331" s="170">
        <v>4.384348410645682</v>
      </c>
      <c r="X331" s="170">
        <v>1.8634104875159494</v>
      </c>
      <c r="Y331" s="170">
        <v>1.8634104875159494</v>
      </c>
      <c r="Z331" s="170">
        <v>0</v>
      </c>
      <c r="AA331" s="170">
        <v>2.9716362600521458</v>
      </c>
      <c r="AB331" s="170">
        <v>0.85796840037679134</v>
      </c>
      <c r="AC331" s="170">
        <v>0</v>
      </c>
      <c r="AD331" s="170">
        <v>0</v>
      </c>
      <c r="AE331" s="118"/>
    </row>
    <row r="332" spans="1:31" x14ac:dyDescent="0.45">
      <c r="A332" s="2" t="s">
        <v>217</v>
      </c>
      <c r="B332" s="2" t="s">
        <v>91</v>
      </c>
      <c r="C332" s="2" t="s">
        <v>952</v>
      </c>
      <c r="D332" s="167">
        <v>1346.2169903436666</v>
      </c>
      <c r="E332" s="167">
        <v>0</v>
      </c>
      <c r="F332" s="167">
        <v>0</v>
      </c>
      <c r="G332" s="167">
        <v>4.0199672879437651</v>
      </c>
      <c r="H332" s="167">
        <v>14.069885507803178</v>
      </c>
      <c r="I332" s="167">
        <v>47.042254776470713</v>
      </c>
      <c r="J332" s="167">
        <v>88.614479927770418</v>
      </c>
      <c r="K332" s="167">
        <v>123.3802353952519</v>
      </c>
      <c r="L332" s="167">
        <v>164.12967093863784</v>
      </c>
      <c r="M332" s="167">
        <v>198.06736628868455</v>
      </c>
      <c r="N332" s="167">
        <v>213.46120304687247</v>
      </c>
      <c r="O332" s="167">
        <v>160.73858299070329</v>
      </c>
      <c r="P332" s="167">
        <v>62.897706387666503</v>
      </c>
      <c r="Q332" s="167">
        <v>89.105084049194204</v>
      </c>
      <c r="R332" s="169">
        <v>0</v>
      </c>
      <c r="S332" s="169">
        <v>0</v>
      </c>
      <c r="T332" s="169">
        <v>3.0908672969087054</v>
      </c>
      <c r="U332" s="169">
        <v>10.818035539180469</v>
      </c>
      <c r="V332" s="169">
        <v>22.798611735357547</v>
      </c>
      <c r="W332" s="169">
        <v>28.059829828132365</v>
      </c>
      <c r="X332" s="169">
        <v>27.951157312739241</v>
      </c>
      <c r="Y332" s="169">
        <v>20.497515362675443</v>
      </c>
      <c r="Z332" s="169">
        <v>28.725817180504073</v>
      </c>
      <c r="AA332" s="169">
        <v>13.867635880243347</v>
      </c>
      <c r="AB332" s="169">
        <v>12.869526005651871</v>
      </c>
      <c r="AC332" s="169">
        <v>6.0057788026375398</v>
      </c>
      <c r="AD332" s="169">
        <v>6.0057788026375398</v>
      </c>
      <c r="AE332" s="118"/>
    </row>
    <row r="333" spans="1:31" x14ac:dyDescent="0.45">
      <c r="A333" s="3" t="s">
        <v>219</v>
      </c>
      <c r="B333" s="3" t="s">
        <v>91</v>
      </c>
      <c r="C333" s="3" t="s">
        <v>953</v>
      </c>
      <c r="D333" s="168">
        <v>667.58517871125969</v>
      </c>
      <c r="E333" s="168">
        <v>0</v>
      </c>
      <c r="F333" s="168">
        <v>0</v>
      </c>
      <c r="G333" s="168">
        <v>1.0049918219859413</v>
      </c>
      <c r="H333" s="168">
        <v>6.0299509319156481</v>
      </c>
      <c r="I333" s="168">
        <v>26.256142200820864</v>
      </c>
      <c r="J333" s="168">
        <v>45.94824885143651</v>
      </c>
      <c r="K333" s="168">
        <v>50.936794429232435</v>
      </c>
      <c r="L333" s="168">
        <v>80.36694232167784</v>
      </c>
      <c r="M333" s="168">
        <v>106.73060152343623</v>
      </c>
      <c r="N333" s="168">
        <v>94.415532116885899</v>
      </c>
      <c r="O333" s="168">
        <v>76.001395218430361</v>
      </c>
      <c r="P333" s="168">
        <v>35.816749470754537</v>
      </c>
      <c r="Q333" s="168">
        <v>41.93180425844433</v>
      </c>
      <c r="R333" s="170">
        <v>0</v>
      </c>
      <c r="S333" s="170">
        <v>0</v>
      </c>
      <c r="T333" s="170">
        <v>0</v>
      </c>
      <c r="U333" s="170">
        <v>6.9544514180445871</v>
      </c>
      <c r="V333" s="170">
        <v>11.399305867678773</v>
      </c>
      <c r="W333" s="170">
        <v>18.414263324711865</v>
      </c>
      <c r="X333" s="170">
        <v>16.770694387643545</v>
      </c>
      <c r="Y333" s="170">
        <v>10.248757681337722</v>
      </c>
      <c r="Z333" s="170">
        <v>14.858181300260728</v>
      </c>
      <c r="AA333" s="170">
        <v>8.9149087801564377</v>
      </c>
      <c r="AB333" s="170">
        <v>6.8637472030143307</v>
      </c>
      <c r="AC333" s="170">
        <v>3.4318736015071654</v>
      </c>
      <c r="AD333" s="170">
        <v>4.2898420018839563</v>
      </c>
      <c r="AE333" s="118"/>
    </row>
    <row r="334" spans="1:31" x14ac:dyDescent="0.45">
      <c r="A334" s="3" t="s">
        <v>219</v>
      </c>
      <c r="B334" s="3" t="s">
        <v>91</v>
      </c>
      <c r="C334" s="3" t="s">
        <v>954</v>
      </c>
      <c r="D334" s="168">
        <v>247.03101885770664</v>
      </c>
      <c r="E334" s="168">
        <v>0</v>
      </c>
      <c r="F334" s="168">
        <v>0</v>
      </c>
      <c r="G334" s="168">
        <v>1.0049918219859413</v>
      </c>
      <c r="H334" s="168">
        <v>4.0199672879437651</v>
      </c>
      <c r="I334" s="168">
        <v>6.5640355502052161</v>
      </c>
      <c r="J334" s="168">
        <v>15.316082950478837</v>
      </c>
      <c r="K334" s="168">
        <v>24.902432832069191</v>
      </c>
      <c r="L334" s="168">
        <v>30.562076657539464</v>
      </c>
      <c r="M334" s="168">
        <v>30.787673516375836</v>
      </c>
      <c r="N334" s="168">
        <v>48.234021842322143</v>
      </c>
      <c r="O334" s="168">
        <v>38.437487236907309</v>
      </c>
      <c r="P334" s="168">
        <v>10.482951064611083</v>
      </c>
      <c r="Q334" s="168">
        <v>11.35653031999534</v>
      </c>
      <c r="R334" s="170">
        <v>0</v>
      </c>
      <c r="S334" s="170">
        <v>0</v>
      </c>
      <c r="T334" s="170">
        <v>0</v>
      </c>
      <c r="U334" s="170">
        <v>2.3181504726815292</v>
      </c>
      <c r="V334" s="170">
        <v>4.384348410645682</v>
      </c>
      <c r="W334" s="170">
        <v>2.6306090463874092</v>
      </c>
      <c r="X334" s="170">
        <v>2.7951157312739241</v>
      </c>
      <c r="Y334" s="170">
        <v>3.7268209750318988</v>
      </c>
      <c r="Z334" s="170">
        <v>3.9621816800695275</v>
      </c>
      <c r="AA334" s="170">
        <v>2.9716362600521458</v>
      </c>
      <c r="AB334" s="170">
        <v>2.573905201130374</v>
      </c>
      <c r="AC334" s="170">
        <v>0</v>
      </c>
      <c r="AD334" s="170">
        <v>0</v>
      </c>
      <c r="AE334" s="118"/>
    </row>
    <row r="335" spans="1:31" x14ac:dyDescent="0.45">
      <c r="A335" s="3" t="s">
        <v>219</v>
      </c>
      <c r="B335" s="3" t="s">
        <v>91</v>
      </c>
      <c r="C335" s="3" t="s">
        <v>955</v>
      </c>
      <c r="D335" s="168">
        <v>270.62625677161964</v>
      </c>
      <c r="E335" s="168">
        <v>0</v>
      </c>
      <c r="F335" s="168">
        <v>0</v>
      </c>
      <c r="G335" s="168">
        <v>2.0099836439718826</v>
      </c>
      <c r="H335" s="168">
        <v>2.0099836439718826</v>
      </c>
      <c r="I335" s="168">
        <v>5.4700296251710139</v>
      </c>
      <c r="J335" s="168">
        <v>17.504094800547243</v>
      </c>
      <c r="K335" s="168">
        <v>35.089791717915681</v>
      </c>
      <c r="L335" s="168">
        <v>32.825934187727569</v>
      </c>
      <c r="M335" s="168">
        <v>36.945208219651008</v>
      </c>
      <c r="N335" s="168">
        <v>44.128998706805369</v>
      </c>
      <c r="O335" s="168">
        <v>24.460219150759194</v>
      </c>
      <c r="P335" s="168">
        <v>12.230109575379597</v>
      </c>
      <c r="Q335" s="168">
        <v>25.333798406143451</v>
      </c>
      <c r="R335" s="170">
        <v>0</v>
      </c>
      <c r="S335" s="170">
        <v>0</v>
      </c>
      <c r="T335" s="170">
        <v>1.5454336484543527</v>
      </c>
      <c r="U335" s="170">
        <v>0.77271682422717636</v>
      </c>
      <c r="V335" s="170">
        <v>4.384348410645682</v>
      </c>
      <c r="W335" s="170">
        <v>4.384348410645682</v>
      </c>
      <c r="X335" s="170">
        <v>3.7268209750318988</v>
      </c>
      <c r="Y335" s="170">
        <v>5.5902314625478482</v>
      </c>
      <c r="Z335" s="170">
        <v>5.9432725201042915</v>
      </c>
      <c r="AA335" s="170">
        <v>1.9810908400347638</v>
      </c>
      <c r="AB335" s="170">
        <v>2.573905201130374</v>
      </c>
      <c r="AC335" s="170">
        <v>0.85796840037679134</v>
      </c>
      <c r="AD335" s="170">
        <v>0.85796840037679134</v>
      </c>
      <c r="AE335" s="118"/>
    </row>
    <row r="336" spans="1:31" x14ac:dyDescent="0.45">
      <c r="A336" s="3" t="s">
        <v>219</v>
      </c>
      <c r="B336" s="3" t="s">
        <v>91</v>
      </c>
      <c r="C336" s="3" t="s">
        <v>956</v>
      </c>
      <c r="D336" s="168">
        <v>96.66052059200409</v>
      </c>
      <c r="E336" s="168">
        <v>0</v>
      </c>
      <c r="F336" s="168">
        <v>0</v>
      </c>
      <c r="G336" s="168">
        <v>0</v>
      </c>
      <c r="H336" s="168">
        <v>1.0049918219859413</v>
      </c>
      <c r="I336" s="168">
        <v>4.3760237001368107</v>
      </c>
      <c r="J336" s="168">
        <v>5.4700296251710139</v>
      </c>
      <c r="K336" s="168">
        <v>10.187358885846487</v>
      </c>
      <c r="L336" s="168">
        <v>13.58314518112865</v>
      </c>
      <c r="M336" s="168">
        <v>7.1837904871543623</v>
      </c>
      <c r="N336" s="168">
        <v>16.420092542067113</v>
      </c>
      <c r="O336" s="168">
        <v>12.230109575379597</v>
      </c>
      <c r="P336" s="168">
        <v>3.4943170215370278</v>
      </c>
      <c r="Q336" s="168">
        <v>8.73579255384257</v>
      </c>
      <c r="R336" s="170">
        <v>0</v>
      </c>
      <c r="S336" s="170">
        <v>0</v>
      </c>
      <c r="T336" s="170">
        <v>1.5454336484543527</v>
      </c>
      <c r="U336" s="170">
        <v>0.77271682422717636</v>
      </c>
      <c r="V336" s="170">
        <v>0.87686968212913641</v>
      </c>
      <c r="W336" s="170">
        <v>2.6306090463874092</v>
      </c>
      <c r="X336" s="170">
        <v>2.7951157312739241</v>
      </c>
      <c r="Y336" s="170">
        <v>0.9317052437579747</v>
      </c>
      <c r="Z336" s="170">
        <v>0.99054542001738188</v>
      </c>
      <c r="AA336" s="170">
        <v>0</v>
      </c>
      <c r="AB336" s="170">
        <v>0.85796840037679134</v>
      </c>
      <c r="AC336" s="170">
        <v>1.7159368007535827</v>
      </c>
      <c r="AD336" s="170">
        <v>0.85796840037679134</v>
      </c>
      <c r="AE336" s="118"/>
    </row>
    <row r="337" spans="1:31" x14ac:dyDescent="0.45">
      <c r="A337" s="3" t="s">
        <v>219</v>
      </c>
      <c r="B337" s="3" t="s">
        <v>91</v>
      </c>
      <c r="C337" s="3" t="s">
        <v>957</v>
      </c>
      <c r="D337" s="168">
        <v>29.254238379018226</v>
      </c>
      <c r="E337" s="168">
        <v>0</v>
      </c>
      <c r="F337" s="168">
        <v>0</v>
      </c>
      <c r="G337" s="168">
        <v>0</v>
      </c>
      <c r="H337" s="168">
        <v>1.0049918219859413</v>
      </c>
      <c r="I337" s="168">
        <v>1.0940059250342027</v>
      </c>
      <c r="J337" s="168">
        <v>0</v>
      </c>
      <c r="K337" s="168">
        <v>1.1319287650940542</v>
      </c>
      <c r="L337" s="168">
        <v>4.5277150603762166</v>
      </c>
      <c r="M337" s="168">
        <v>6.1575347032751679</v>
      </c>
      <c r="N337" s="168">
        <v>7.1837904871543623</v>
      </c>
      <c r="O337" s="168">
        <v>4.367896276921285</v>
      </c>
      <c r="P337" s="168">
        <v>0</v>
      </c>
      <c r="Q337" s="168">
        <v>0.87357925538425696</v>
      </c>
      <c r="R337" s="170">
        <v>0</v>
      </c>
      <c r="S337" s="170">
        <v>0</v>
      </c>
      <c r="T337" s="170">
        <v>0</v>
      </c>
      <c r="U337" s="170">
        <v>0</v>
      </c>
      <c r="V337" s="170">
        <v>0</v>
      </c>
      <c r="W337" s="170">
        <v>0</v>
      </c>
      <c r="X337" s="170">
        <v>0.9317052437579747</v>
      </c>
      <c r="Y337" s="170">
        <v>0</v>
      </c>
      <c r="Z337" s="170">
        <v>1.9810908400347638</v>
      </c>
      <c r="AA337" s="170">
        <v>0</v>
      </c>
      <c r="AB337" s="170">
        <v>0</v>
      </c>
      <c r="AC337" s="170">
        <v>0</v>
      </c>
      <c r="AD337" s="170">
        <v>0</v>
      </c>
      <c r="AE337" s="118"/>
    </row>
    <row r="338" spans="1:31" x14ac:dyDescent="0.45">
      <c r="A338" s="3" t="s">
        <v>219</v>
      </c>
      <c r="B338" s="3" t="s">
        <v>91</v>
      </c>
      <c r="C338" s="3" t="s">
        <v>958</v>
      </c>
      <c r="D338" s="168">
        <v>6.9024744507842968</v>
      </c>
      <c r="E338" s="168">
        <v>0</v>
      </c>
      <c r="F338" s="168">
        <v>0</v>
      </c>
      <c r="G338" s="168">
        <v>0</v>
      </c>
      <c r="H338" s="168">
        <v>0</v>
      </c>
      <c r="I338" s="168">
        <v>0</v>
      </c>
      <c r="J338" s="168">
        <v>1.0940059250342027</v>
      </c>
      <c r="K338" s="168">
        <v>0</v>
      </c>
      <c r="L338" s="168">
        <v>1.1319287650940542</v>
      </c>
      <c r="M338" s="168">
        <v>2.0525115677583892</v>
      </c>
      <c r="N338" s="168">
        <v>0</v>
      </c>
      <c r="O338" s="168">
        <v>1.7471585107685139</v>
      </c>
      <c r="P338" s="168">
        <v>0</v>
      </c>
      <c r="Q338" s="168">
        <v>0</v>
      </c>
      <c r="R338" s="170">
        <v>0</v>
      </c>
      <c r="S338" s="170">
        <v>0</v>
      </c>
      <c r="T338" s="170">
        <v>0</v>
      </c>
      <c r="U338" s="170">
        <v>0</v>
      </c>
      <c r="V338" s="170">
        <v>0.87686968212913641</v>
      </c>
      <c r="W338" s="170">
        <v>0</v>
      </c>
      <c r="X338" s="170">
        <v>0</v>
      </c>
      <c r="Y338" s="170">
        <v>0</v>
      </c>
      <c r="Z338" s="170">
        <v>0</v>
      </c>
      <c r="AA338" s="170">
        <v>0</v>
      </c>
      <c r="AB338" s="170">
        <v>0</v>
      </c>
      <c r="AC338" s="170">
        <v>0</v>
      </c>
      <c r="AD338" s="170">
        <v>0</v>
      </c>
      <c r="AE338" s="118"/>
    </row>
    <row r="339" spans="1:31" x14ac:dyDescent="0.45">
      <c r="A339" s="3" t="s">
        <v>219</v>
      </c>
      <c r="B339" s="3" t="s">
        <v>91</v>
      </c>
      <c r="C339" s="3" t="s">
        <v>959</v>
      </c>
      <c r="D339" s="168">
        <v>13.216256030244411</v>
      </c>
      <c r="E339" s="168">
        <v>0</v>
      </c>
      <c r="F339" s="168">
        <v>0</v>
      </c>
      <c r="G339" s="168">
        <v>0</v>
      </c>
      <c r="H339" s="168">
        <v>0</v>
      </c>
      <c r="I339" s="168">
        <v>2.1880118500684054</v>
      </c>
      <c r="J339" s="168">
        <v>2.1880118500684054</v>
      </c>
      <c r="K339" s="168">
        <v>1.1319287650940542</v>
      </c>
      <c r="L339" s="168">
        <v>1.1319287650940542</v>
      </c>
      <c r="M339" s="168">
        <v>2.0525115677583892</v>
      </c>
      <c r="N339" s="168">
        <v>1.0262557838791946</v>
      </c>
      <c r="O339" s="168">
        <v>0.87357925538425696</v>
      </c>
      <c r="P339" s="168">
        <v>0.87357925538425696</v>
      </c>
      <c r="Q339" s="168">
        <v>0.87357925538425696</v>
      </c>
      <c r="R339" s="170">
        <v>0</v>
      </c>
      <c r="S339" s="170">
        <v>0</v>
      </c>
      <c r="T339" s="170">
        <v>0</v>
      </c>
      <c r="U339" s="170">
        <v>0</v>
      </c>
      <c r="V339" s="170">
        <v>0.87686968212913641</v>
      </c>
      <c r="W339" s="170">
        <v>0</v>
      </c>
      <c r="X339" s="170">
        <v>0</v>
      </c>
      <c r="Y339" s="170">
        <v>0</v>
      </c>
      <c r="Z339" s="170">
        <v>0</v>
      </c>
      <c r="AA339" s="170">
        <v>0</v>
      </c>
      <c r="AB339" s="170">
        <v>0</v>
      </c>
      <c r="AC339" s="170">
        <v>0</v>
      </c>
      <c r="AD339" s="170">
        <v>0</v>
      </c>
      <c r="AE339" s="118"/>
    </row>
    <row r="340" spans="1:31" x14ac:dyDescent="0.45">
      <c r="A340" s="3" t="s">
        <v>219</v>
      </c>
      <c r="B340" s="3" t="s">
        <v>91</v>
      </c>
      <c r="C340" s="3" t="s">
        <v>960</v>
      </c>
      <c r="D340" s="168">
        <v>14.941046551030089</v>
      </c>
      <c r="E340" s="168">
        <v>0</v>
      </c>
      <c r="F340" s="168">
        <v>0</v>
      </c>
      <c r="G340" s="168">
        <v>0</v>
      </c>
      <c r="H340" s="168">
        <v>0</v>
      </c>
      <c r="I340" s="168">
        <v>1.0940059250342027</v>
      </c>
      <c r="J340" s="168">
        <v>1.0940059250342027</v>
      </c>
      <c r="K340" s="168">
        <v>0</v>
      </c>
      <c r="L340" s="168">
        <v>0</v>
      </c>
      <c r="M340" s="168">
        <v>6.1575347032751679</v>
      </c>
      <c r="N340" s="168">
        <v>2.0525115677583892</v>
      </c>
      <c r="O340" s="168">
        <v>2.6207377661527707</v>
      </c>
      <c r="P340" s="168">
        <v>0</v>
      </c>
      <c r="Q340" s="168">
        <v>0</v>
      </c>
      <c r="R340" s="170">
        <v>0</v>
      </c>
      <c r="S340" s="170">
        <v>0</v>
      </c>
      <c r="T340" s="170">
        <v>0</v>
      </c>
      <c r="U340" s="170">
        <v>0</v>
      </c>
      <c r="V340" s="170">
        <v>0</v>
      </c>
      <c r="W340" s="170">
        <v>0</v>
      </c>
      <c r="X340" s="170">
        <v>0.9317052437579747</v>
      </c>
      <c r="Y340" s="170">
        <v>0</v>
      </c>
      <c r="Z340" s="170">
        <v>0.99054542001738188</v>
      </c>
      <c r="AA340" s="170">
        <v>0</v>
      </c>
      <c r="AB340" s="170">
        <v>0</v>
      </c>
      <c r="AC340" s="170">
        <v>0</v>
      </c>
      <c r="AD340" s="170">
        <v>0</v>
      </c>
      <c r="AE340" s="118"/>
    </row>
    <row r="341" spans="1:31" x14ac:dyDescent="0.45">
      <c r="A341" s="2" t="s">
        <v>217</v>
      </c>
      <c r="B341" s="2" t="s">
        <v>92</v>
      </c>
      <c r="C341" s="2" t="s">
        <v>961</v>
      </c>
      <c r="D341" s="167">
        <v>1603.2599032278783</v>
      </c>
      <c r="E341" s="167">
        <v>0</v>
      </c>
      <c r="F341" s="167">
        <v>2.1339724482689597</v>
      </c>
      <c r="G341" s="167">
        <v>7.0349427539015892</v>
      </c>
      <c r="H341" s="167">
        <v>24.119803727662593</v>
      </c>
      <c r="I341" s="167">
        <v>63.452343651983753</v>
      </c>
      <c r="J341" s="167">
        <v>120.3406517537623</v>
      </c>
      <c r="K341" s="167">
        <v>156.20616958297947</v>
      </c>
      <c r="L341" s="167">
        <v>204.87910648202381</v>
      </c>
      <c r="M341" s="167">
        <v>225.77627245342282</v>
      </c>
      <c r="N341" s="167">
        <v>236.03883029221475</v>
      </c>
      <c r="O341" s="167">
        <v>163.35932075685605</v>
      </c>
      <c r="P341" s="167">
        <v>79.495712239967389</v>
      </c>
      <c r="Q341" s="167">
        <v>79.495712239967389</v>
      </c>
      <c r="R341" s="169">
        <v>0</v>
      </c>
      <c r="S341" s="169">
        <v>0.97541651086920655</v>
      </c>
      <c r="T341" s="169">
        <v>2.3181504726815292</v>
      </c>
      <c r="U341" s="169">
        <v>15.454336484543527</v>
      </c>
      <c r="V341" s="169">
        <v>34.197917603036316</v>
      </c>
      <c r="W341" s="169">
        <v>49.981571881360779</v>
      </c>
      <c r="X341" s="169">
        <v>33.541388775287089</v>
      </c>
      <c r="Y341" s="169">
        <v>26.087746825223292</v>
      </c>
      <c r="Z341" s="169">
        <v>34.669089700608367</v>
      </c>
      <c r="AA341" s="169">
        <v>18.820362980330255</v>
      </c>
      <c r="AB341" s="169">
        <v>18.017336407912619</v>
      </c>
      <c r="AC341" s="169">
        <v>4.2898420018839563</v>
      </c>
      <c r="AD341" s="169">
        <v>2.573905201130374</v>
      </c>
      <c r="AE341" s="118"/>
    </row>
    <row r="342" spans="1:31" x14ac:dyDescent="0.45">
      <c r="A342" s="3" t="s">
        <v>219</v>
      </c>
      <c r="B342" s="3" t="s">
        <v>92</v>
      </c>
      <c r="C342" s="3" t="s">
        <v>962</v>
      </c>
      <c r="D342" s="168">
        <v>82.902947171386842</v>
      </c>
      <c r="E342" s="168">
        <v>0</v>
      </c>
      <c r="F342" s="168">
        <v>0</v>
      </c>
      <c r="G342" s="168">
        <v>1.0049918219859413</v>
      </c>
      <c r="H342" s="168">
        <v>1.0049918219859413</v>
      </c>
      <c r="I342" s="168">
        <v>4.3760237001368107</v>
      </c>
      <c r="J342" s="168">
        <v>7.6580414752394184</v>
      </c>
      <c r="K342" s="168">
        <v>10.187358885846487</v>
      </c>
      <c r="L342" s="168">
        <v>6.7915725905643249</v>
      </c>
      <c r="M342" s="168">
        <v>10.262557838791945</v>
      </c>
      <c r="N342" s="168">
        <v>12.315069406550336</v>
      </c>
      <c r="O342" s="168">
        <v>12.230109575379597</v>
      </c>
      <c r="P342" s="168">
        <v>3.4943170215370278</v>
      </c>
      <c r="Q342" s="168">
        <v>4.367896276921285</v>
      </c>
      <c r="R342" s="170">
        <v>0</v>
      </c>
      <c r="S342" s="170">
        <v>0</v>
      </c>
      <c r="T342" s="170">
        <v>0</v>
      </c>
      <c r="U342" s="170">
        <v>0.77271682422717636</v>
      </c>
      <c r="V342" s="170">
        <v>0</v>
      </c>
      <c r="W342" s="170">
        <v>1.7537393642582728</v>
      </c>
      <c r="X342" s="170">
        <v>1.8634104875159494</v>
      </c>
      <c r="Y342" s="170">
        <v>0</v>
      </c>
      <c r="Z342" s="170">
        <v>0.99054542001738188</v>
      </c>
      <c r="AA342" s="170">
        <v>2.9716362600521458</v>
      </c>
      <c r="AB342" s="170">
        <v>0</v>
      </c>
      <c r="AC342" s="170">
        <v>0</v>
      </c>
      <c r="AD342" s="170">
        <v>0.85796840037679134</v>
      </c>
      <c r="AE342" s="118"/>
    </row>
    <row r="343" spans="1:31" x14ac:dyDescent="0.45">
      <c r="A343" s="3" t="s">
        <v>219</v>
      </c>
      <c r="B343" s="3" t="s">
        <v>92</v>
      </c>
      <c r="C343" s="3" t="s">
        <v>963</v>
      </c>
      <c r="D343" s="168">
        <v>141.15919130614787</v>
      </c>
      <c r="E343" s="168">
        <v>0</v>
      </c>
      <c r="F343" s="168">
        <v>0</v>
      </c>
      <c r="G343" s="168">
        <v>0</v>
      </c>
      <c r="H343" s="168">
        <v>2.0099836439718826</v>
      </c>
      <c r="I343" s="168">
        <v>6.5640355502052161</v>
      </c>
      <c r="J343" s="168">
        <v>9.8460533253078246</v>
      </c>
      <c r="K343" s="168">
        <v>16.978931476410814</v>
      </c>
      <c r="L343" s="168">
        <v>15.847002711316758</v>
      </c>
      <c r="M343" s="168">
        <v>23.603883029221475</v>
      </c>
      <c r="N343" s="168">
        <v>24.630138813100672</v>
      </c>
      <c r="O343" s="168">
        <v>13.103688830763854</v>
      </c>
      <c r="P343" s="168">
        <v>6.9886340430740557</v>
      </c>
      <c r="Q343" s="168">
        <v>6.9886340430740557</v>
      </c>
      <c r="R343" s="170">
        <v>0</v>
      </c>
      <c r="S343" s="170">
        <v>0.97541651086920655</v>
      </c>
      <c r="T343" s="170">
        <v>0</v>
      </c>
      <c r="U343" s="170">
        <v>1.5454336484543527</v>
      </c>
      <c r="V343" s="170">
        <v>2.6306090463874092</v>
      </c>
      <c r="W343" s="170">
        <v>2.6306090463874092</v>
      </c>
      <c r="X343" s="170">
        <v>1.8634104875159494</v>
      </c>
      <c r="Y343" s="170">
        <v>0</v>
      </c>
      <c r="Z343" s="170">
        <v>2.9716362600521458</v>
      </c>
      <c r="AA343" s="170">
        <v>1.9810908400347638</v>
      </c>
      <c r="AB343" s="170">
        <v>0</v>
      </c>
      <c r="AC343" s="170">
        <v>0</v>
      </c>
      <c r="AD343" s="170">
        <v>0</v>
      </c>
      <c r="AE343" s="118"/>
    </row>
    <row r="344" spans="1:31" x14ac:dyDescent="0.45">
      <c r="A344" s="3" t="s">
        <v>219</v>
      </c>
      <c r="B344" s="3" t="s">
        <v>92</v>
      </c>
      <c r="C344" s="3" t="s">
        <v>964</v>
      </c>
      <c r="D344" s="168">
        <v>38.440152500826656</v>
      </c>
      <c r="E344" s="168">
        <v>0</v>
      </c>
      <c r="F344" s="168">
        <v>0</v>
      </c>
      <c r="G344" s="168">
        <v>0</v>
      </c>
      <c r="H344" s="168">
        <v>2.0099836439718826</v>
      </c>
      <c r="I344" s="168">
        <v>1.0940059250342027</v>
      </c>
      <c r="J344" s="168">
        <v>2.1880118500684054</v>
      </c>
      <c r="K344" s="168">
        <v>5.6596438254702708</v>
      </c>
      <c r="L344" s="168">
        <v>4.5277150603762166</v>
      </c>
      <c r="M344" s="168">
        <v>3.078767351637584</v>
      </c>
      <c r="N344" s="168">
        <v>9.2363020549127519</v>
      </c>
      <c r="O344" s="168">
        <v>3.4943170215370278</v>
      </c>
      <c r="P344" s="168">
        <v>1.7471585107685139</v>
      </c>
      <c r="Q344" s="168">
        <v>1.7471585107685139</v>
      </c>
      <c r="R344" s="170">
        <v>0</v>
      </c>
      <c r="S344" s="170">
        <v>0</v>
      </c>
      <c r="T344" s="170">
        <v>0</v>
      </c>
      <c r="U344" s="170">
        <v>0</v>
      </c>
      <c r="V344" s="170">
        <v>0</v>
      </c>
      <c r="W344" s="170">
        <v>0.87686968212913641</v>
      </c>
      <c r="X344" s="170">
        <v>0</v>
      </c>
      <c r="Y344" s="170">
        <v>0.9317052437579747</v>
      </c>
      <c r="Z344" s="170">
        <v>0.99054542001738188</v>
      </c>
      <c r="AA344" s="170">
        <v>0</v>
      </c>
      <c r="AB344" s="170">
        <v>0.85796840037679134</v>
      </c>
      <c r="AC344" s="170">
        <v>0</v>
      </c>
      <c r="AD344" s="170">
        <v>0</v>
      </c>
      <c r="AE344" s="118"/>
    </row>
    <row r="345" spans="1:31" x14ac:dyDescent="0.45">
      <c r="A345" s="3" t="s">
        <v>219</v>
      </c>
      <c r="B345" s="3" t="s">
        <v>92</v>
      </c>
      <c r="C345" s="3" t="s">
        <v>965</v>
      </c>
      <c r="D345" s="168">
        <v>135.81096857138226</v>
      </c>
      <c r="E345" s="168">
        <v>0</v>
      </c>
      <c r="F345" s="168">
        <v>0</v>
      </c>
      <c r="G345" s="168">
        <v>1.0049918219859413</v>
      </c>
      <c r="H345" s="168">
        <v>2.0099836439718826</v>
      </c>
      <c r="I345" s="168">
        <v>6.5640355502052161</v>
      </c>
      <c r="J345" s="168">
        <v>8.7520474002736215</v>
      </c>
      <c r="K345" s="168">
        <v>12.451216416034596</v>
      </c>
      <c r="L345" s="168">
        <v>23.770504066975136</v>
      </c>
      <c r="M345" s="168">
        <v>24.630138813100672</v>
      </c>
      <c r="N345" s="168">
        <v>18.472604109825504</v>
      </c>
      <c r="O345" s="168">
        <v>11.35653031999534</v>
      </c>
      <c r="P345" s="168">
        <v>7.8622132984583128</v>
      </c>
      <c r="Q345" s="168">
        <v>6.1150547876897985</v>
      </c>
      <c r="R345" s="170">
        <v>0</v>
      </c>
      <c r="S345" s="170">
        <v>0</v>
      </c>
      <c r="T345" s="170">
        <v>0</v>
      </c>
      <c r="U345" s="170">
        <v>0</v>
      </c>
      <c r="V345" s="170">
        <v>4.384348410645682</v>
      </c>
      <c r="W345" s="170">
        <v>1.7537393642582728</v>
      </c>
      <c r="X345" s="170">
        <v>0</v>
      </c>
      <c r="Y345" s="170">
        <v>1.8634104875159494</v>
      </c>
      <c r="Z345" s="170">
        <v>2.9716362600521458</v>
      </c>
      <c r="AA345" s="170">
        <v>0.99054542001738188</v>
      </c>
      <c r="AB345" s="170">
        <v>0.85796840037679134</v>
      </c>
      <c r="AC345" s="170">
        <v>0</v>
      </c>
      <c r="AD345" s="170">
        <v>0</v>
      </c>
      <c r="AE345" s="118"/>
    </row>
    <row r="346" spans="1:31" x14ac:dyDescent="0.45">
      <c r="A346" s="3" t="s">
        <v>219</v>
      </c>
      <c r="B346" s="3" t="s">
        <v>92</v>
      </c>
      <c r="C346" s="3" t="s">
        <v>966</v>
      </c>
      <c r="D346" s="168">
        <v>33.823035429616937</v>
      </c>
      <c r="E346" s="168">
        <v>0</v>
      </c>
      <c r="F346" s="168">
        <v>0</v>
      </c>
      <c r="G346" s="168">
        <v>0</v>
      </c>
      <c r="H346" s="168">
        <v>0</v>
      </c>
      <c r="I346" s="168">
        <v>2.1880118500684054</v>
      </c>
      <c r="J346" s="168">
        <v>2.1880118500684054</v>
      </c>
      <c r="K346" s="168">
        <v>2.2638575301881083</v>
      </c>
      <c r="L346" s="168">
        <v>4.5277150603762166</v>
      </c>
      <c r="M346" s="168">
        <v>6.1575347032751679</v>
      </c>
      <c r="N346" s="168">
        <v>4.1050231355167783</v>
      </c>
      <c r="O346" s="168">
        <v>4.367896276921285</v>
      </c>
      <c r="P346" s="168">
        <v>2.6207377661527707</v>
      </c>
      <c r="Q346" s="168">
        <v>1.7471585107685139</v>
      </c>
      <c r="R346" s="170">
        <v>0</v>
      </c>
      <c r="S346" s="170">
        <v>0</v>
      </c>
      <c r="T346" s="170">
        <v>0</v>
      </c>
      <c r="U346" s="170">
        <v>0</v>
      </c>
      <c r="V346" s="170">
        <v>0.87686968212913641</v>
      </c>
      <c r="W346" s="170">
        <v>0</v>
      </c>
      <c r="X346" s="170">
        <v>0</v>
      </c>
      <c r="Y346" s="170">
        <v>0.9317052437579747</v>
      </c>
      <c r="Z346" s="170">
        <v>0</v>
      </c>
      <c r="AA346" s="170">
        <v>0.99054542001738188</v>
      </c>
      <c r="AB346" s="170">
        <v>0.85796840037679134</v>
      </c>
      <c r="AC346" s="170">
        <v>0</v>
      </c>
      <c r="AD346" s="170">
        <v>0</v>
      </c>
      <c r="AE346" s="118"/>
    </row>
    <row r="347" spans="1:31" x14ac:dyDescent="0.45">
      <c r="A347" s="3" t="s">
        <v>219</v>
      </c>
      <c r="B347" s="3" t="s">
        <v>92</v>
      </c>
      <c r="C347" s="3" t="s">
        <v>967</v>
      </c>
      <c r="D347" s="168">
        <v>128.88089376277239</v>
      </c>
      <c r="E347" s="168">
        <v>0</v>
      </c>
      <c r="F347" s="168">
        <v>0</v>
      </c>
      <c r="G347" s="168">
        <v>0</v>
      </c>
      <c r="H347" s="168">
        <v>2.0099836439718826</v>
      </c>
      <c r="I347" s="168">
        <v>6.5640355502052161</v>
      </c>
      <c r="J347" s="168">
        <v>15.316082950478837</v>
      </c>
      <c r="K347" s="168">
        <v>11.319287650940542</v>
      </c>
      <c r="L347" s="168">
        <v>13.58314518112865</v>
      </c>
      <c r="M347" s="168">
        <v>21.551371461463088</v>
      </c>
      <c r="N347" s="168">
        <v>16.420092542067113</v>
      </c>
      <c r="O347" s="168">
        <v>17.47158510768514</v>
      </c>
      <c r="P347" s="168">
        <v>6.9886340430740557</v>
      </c>
      <c r="Q347" s="168">
        <v>6.9886340430740557</v>
      </c>
      <c r="R347" s="170">
        <v>0</v>
      </c>
      <c r="S347" s="170">
        <v>0</v>
      </c>
      <c r="T347" s="170">
        <v>0</v>
      </c>
      <c r="U347" s="170">
        <v>0</v>
      </c>
      <c r="V347" s="170">
        <v>1.7537393642582728</v>
      </c>
      <c r="W347" s="170">
        <v>5.2612180927748184</v>
      </c>
      <c r="X347" s="170">
        <v>2.7951157312739241</v>
      </c>
      <c r="Y347" s="170">
        <v>0</v>
      </c>
      <c r="Z347" s="170">
        <v>0</v>
      </c>
      <c r="AA347" s="170">
        <v>0</v>
      </c>
      <c r="AB347" s="170">
        <v>0.85796840037679134</v>
      </c>
      <c r="AC347" s="170">
        <v>0</v>
      </c>
      <c r="AD347" s="170">
        <v>0</v>
      </c>
      <c r="AE347" s="118"/>
    </row>
    <row r="348" spans="1:31" x14ac:dyDescent="0.45">
      <c r="A348" s="3" t="s">
        <v>219</v>
      </c>
      <c r="B348" s="3" t="s">
        <v>92</v>
      </c>
      <c r="C348" s="3" t="s">
        <v>968</v>
      </c>
      <c r="D348" s="168">
        <v>36.707033842331072</v>
      </c>
      <c r="E348" s="168">
        <v>0</v>
      </c>
      <c r="F348" s="168">
        <v>0</v>
      </c>
      <c r="G348" s="168">
        <v>0</v>
      </c>
      <c r="H348" s="168">
        <v>0</v>
      </c>
      <c r="I348" s="168">
        <v>1.0940059250342027</v>
      </c>
      <c r="J348" s="168">
        <v>3.2820177751026081</v>
      </c>
      <c r="K348" s="168">
        <v>4.5277150603762166</v>
      </c>
      <c r="L348" s="168">
        <v>5.6596438254702708</v>
      </c>
      <c r="M348" s="168">
        <v>1.0262557838791946</v>
      </c>
      <c r="N348" s="168">
        <v>6.1575347032751679</v>
      </c>
      <c r="O348" s="168">
        <v>3.4943170215370278</v>
      </c>
      <c r="P348" s="168">
        <v>1.7471585107685139</v>
      </c>
      <c r="Q348" s="168">
        <v>1.7471585107685139</v>
      </c>
      <c r="R348" s="170">
        <v>0</v>
      </c>
      <c r="S348" s="170">
        <v>0</v>
      </c>
      <c r="T348" s="170">
        <v>0</v>
      </c>
      <c r="U348" s="170">
        <v>2.3181504726815292</v>
      </c>
      <c r="V348" s="170">
        <v>0.87686968212913641</v>
      </c>
      <c r="W348" s="170">
        <v>0</v>
      </c>
      <c r="X348" s="170">
        <v>0.9317052437579747</v>
      </c>
      <c r="Y348" s="170">
        <v>1.8634104875159494</v>
      </c>
      <c r="Z348" s="170">
        <v>0</v>
      </c>
      <c r="AA348" s="170">
        <v>1.9810908400347638</v>
      </c>
      <c r="AB348" s="170">
        <v>0</v>
      </c>
      <c r="AC348" s="170">
        <v>0</v>
      </c>
      <c r="AD348" s="170">
        <v>0</v>
      </c>
      <c r="AE348" s="118"/>
    </row>
    <row r="349" spans="1:31" x14ac:dyDescent="0.45">
      <c r="A349" s="3" t="s">
        <v>219</v>
      </c>
      <c r="B349" s="3" t="s">
        <v>92</v>
      </c>
      <c r="C349" s="3" t="s">
        <v>969</v>
      </c>
      <c r="D349" s="168">
        <v>66.76020372724183</v>
      </c>
      <c r="E349" s="168">
        <v>0</v>
      </c>
      <c r="F349" s="168">
        <v>0</v>
      </c>
      <c r="G349" s="168">
        <v>2.0099836439718826</v>
      </c>
      <c r="H349" s="168">
        <v>2.0099836439718826</v>
      </c>
      <c r="I349" s="168">
        <v>1.0940059250342027</v>
      </c>
      <c r="J349" s="168">
        <v>2.1880118500684054</v>
      </c>
      <c r="K349" s="168">
        <v>5.6596438254702708</v>
      </c>
      <c r="L349" s="168">
        <v>7.9235013556583791</v>
      </c>
      <c r="M349" s="168">
        <v>8.2100462710335567</v>
      </c>
      <c r="N349" s="168">
        <v>15.393836758187918</v>
      </c>
      <c r="O349" s="168">
        <v>7.8622132984583128</v>
      </c>
      <c r="P349" s="168">
        <v>3.4943170215370278</v>
      </c>
      <c r="Q349" s="168">
        <v>3.4943170215370278</v>
      </c>
      <c r="R349" s="170">
        <v>0</v>
      </c>
      <c r="S349" s="170">
        <v>0</v>
      </c>
      <c r="T349" s="170">
        <v>0</v>
      </c>
      <c r="U349" s="170">
        <v>0.77271682422717636</v>
      </c>
      <c r="V349" s="170">
        <v>0.87686968212913641</v>
      </c>
      <c r="W349" s="170">
        <v>0.87686968212913641</v>
      </c>
      <c r="X349" s="170">
        <v>0</v>
      </c>
      <c r="Y349" s="170">
        <v>0.9317052437579747</v>
      </c>
      <c r="Z349" s="170">
        <v>3.9621816800695275</v>
      </c>
      <c r="AA349" s="170">
        <v>0</v>
      </c>
      <c r="AB349" s="170">
        <v>0</v>
      </c>
      <c r="AC349" s="170">
        <v>0</v>
      </c>
      <c r="AD349" s="170">
        <v>0</v>
      </c>
      <c r="AE349" s="118"/>
    </row>
    <row r="350" spans="1:31" x14ac:dyDescent="0.45">
      <c r="A350" s="3" t="s">
        <v>219</v>
      </c>
      <c r="B350" s="3" t="s">
        <v>92</v>
      </c>
      <c r="C350" s="3" t="s">
        <v>970</v>
      </c>
      <c r="D350" s="168">
        <v>83.665572042595514</v>
      </c>
      <c r="E350" s="168">
        <v>0</v>
      </c>
      <c r="F350" s="168">
        <v>0</v>
      </c>
      <c r="G350" s="168">
        <v>0</v>
      </c>
      <c r="H350" s="168">
        <v>1.0049918219859413</v>
      </c>
      <c r="I350" s="168">
        <v>1.0940059250342027</v>
      </c>
      <c r="J350" s="168">
        <v>4.3760237001368107</v>
      </c>
      <c r="K350" s="168">
        <v>10.187358885846487</v>
      </c>
      <c r="L350" s="168">
        <v>10.187358885846487</v>
      </c>
      <c r="M350" s="168">
        <v>11.288813622671141</v>
      </c>
      <c r="N350" s="168">
        <v>15.393836758187918</v>
      </c>
      <c r="O350" s="168">
        <v>11.35653031999534</v>
      </c>
      <c r="P350" s="168">
        <v>3.4943170215370278</v>
      </c>
      <c r="Q350" s="168">
        <v>4.367896276921285</v>
      </c>
      <c r="R350" s="170">
        <v>0</v>
      </c>
      <c r="S350" s="170">
        <v>0</v>
      </c>
      <c r="T350" s="170">
        <v>0.77271682422717636</v>
      </c>
      <c r="U350" s="170">
        <v>0.77271682422717636</v>
      </c>
      <c r="V350" s="170">
        <v>0.87686968212913641</v>
      </c>
      <c r="W350" s="170">
        <v>0.87686968212913641</v>
      </c>
      <c r="X350" s="170">
        <v>0.9317052437579747</v>
      </c>
      <c r="Y350" s="170">
        <v>1.8634104875159494</v>
      </c>
      <c r="Z350" s="170">
        <v>2.9716362600521458</v>
      </c>
      <c r="AA350" s="170">
        <v>0.99054542001738188</v>
      </c>
      <c r="AB350" s="170">
        <v>0</v>
      </c>
      <c r="AC350" s="170">
        <v>0.85796840037679134</v>
      </c>
      <c r="AD350" s="170">
        <v>0</v>
      </c>
      <c r="AE350" s="118"/>
    </row>
    <row r="351" spans="1:31" x14ac:dyDescent="0.45">
      <c r="A351" s="3" t="s">
        <v>219</v>
      </c>
      <c r="B351" s="3" t="s">
        <v>92</v>
      </c>
      <c r="C351" s="3" t="s">
        <v>971</v>
      </c>
      <c r="D351" s="168">
        <v>855.10990487357697</v>
      </c>
      <c r="E351" s="168">
        <v>0</v>
      </c>
      <c r="F351" s="168">
        <v>2.1339724482689597</v>
      </c>
      <c r="G351" s="168">
        <v>3.0149754659578241</v>
      </c>
      <c r="H351" s="168">
        <v>12.059901863831296</v>
      </c>
      <c r="I351" s="168">
        <v>32.82017775102608</v>
      </c>
      <c r="J351" s="168">
        <v>64.546349577017963</v>
      </c>
      <c r="K351" s="168">
        <v>76.971156026395676</v>
      </c>
      <c r="L351" s="168">
        <v>112.06094774431136</v>
      </c>
      <c r="M351" s="168">
        <v>115.96690357834899</v>
      </c>
      <c r="N351" s="168">
        <v>113.9143920105906</v>
      </c>
      <c r="O351" s="168">
        <v>78.622132984583132</v>
      </c>
      <c r="P351" s="168">
        <v>41.05822500306008</v>
      </c>
      <c r="Q351" s="168">
        <v>41.93180425844433</v>
      </c>
      <c r="R351" s="170">
        <v>0</v>
      </c>
      <c r="S351" s="170">
        <v>0</v>
      </c>
      <c r="T351" s="170">
        <v>1.5454336484543527</v>
      </c>
      <c r="U351" s="170">
        <v>9.2726018907261167</v>
      </c>
      <c r="V351" s="170">
        <v>21.92174205322841</v>
      </c>
      <c r="W351" s="170">
        <v>35.951656967294596</v>
      </c>
      <c r="X351" s="170">
        <v>25.156041581465317</v>
      </c>
      <c r="Y351" s="170">
        <v>17.702399631401519</v>
      </c>
      <c r="Z351" s="170">
        <v>19.810908400347639</v>
      </c>
      <c r="AA351" s="170">
        <v>8.9149087801564377</v>
      </c>
      <c r="AB351" s="170">
        <v>14.585462806405452</v>
      </c>
      <c r="AC351" s="170">
        <v>3.4318736015071654</v>
      </c>
      <c r="AD351" s="170">
        <v>1.7159368007535827</v>
      </c>
      <c r="AE351" s="118"/>
    </row>
    <row r="352" spans="1:31" x14ac:dyDescent="0.45">
      <c r="A352" s="2" t="s">
        <v>217</v>
      </c>
      <c r="B352" s="2" t="s">
        <v>93</v>
      </c>
      <c r="C352" s="2" t="s">
        <v>972</v>
      </c>
      <c r="D352" s="167">
        <v>1003.4522535318659</v>
      </c>
      <c r="E352" s="167">
        <v>0</v>
      </c>
      <c r="F352" s="167">
        <v>1.0669862241344799</v>
      </c>
      <c r="G352" s="167">
        <v>2.0099836439718826</v>
      </c>
      <c r="H352" s="167">
        <v>11.054910041845353</v>
      </c>
      <c r="I352" s="167">
        <v>30.632165900957673</v>
      </c>
      <c r="J352" s="167">
        <v>63.452343651983753</v>
      </c>
      <c r="K352" s="167">
        <v>116.58866280468757</v>
      </c>
      <c r="L352" s="167">
        <v>152.81038328769731</v>
      </c>
      <c r="M352" s="167">
        <v>133.41325190429529</v>
      </c>
      <c r="N352" s="167">
        <v>155.99087914963758</v>
      </c>
      <c r="O352" s="167">
        <v>75.127815963046103</v>
      </c>
      <c r="P352" s="167">
        <v>41.05822500306008</v>
      </c>
      <c r="Q352" s="167">
        <v>57.65623085536096</v>
      </c>
      <c r="R352" s="169">
        <v>0</v>
      </c>
      <c r="S352" s="169">
        <v>0</v>
      </c>
      <c r="T352" s="169">
        <v>1.5454336484543527</v>
      </c>
      <c r="U352" s="169">
        <v>5.4090177695902346</v>
      </c>
      <c r="V352" s="169">
        <v>18.414263324711865</v>
      </c>
      <c r="W352" s="169">
        <v>24.552351099615819</v>
      </c>
      <c r="X352" s="169">
        <v>25.156041581465317</v>
      </c>
      <c r="Y352" s="169">
        <v>37.268209750318988</v>
      </c>
      <c r="Z352" s="169">
        <v>21.791999240382403</v>
      </c>
      <c r="AA352" s="169">
        <v>13.867635880243347</v>
      </c>
      <c r="AB352" s="169">
        <v>7.7217156033911216</v>
      </c>
      <c r="AC352" s="169">
        <v>3.4318736015071654</v>
      </c>
      <c r="AD352" s="169">
        <v>3.4318736015071654</v>
      </c>
      <c r="AE352" s="118"/>
    </row>
    <row r="353" spans="1:31" x14ac:dyDescent="0.45">
      <c r="A353" s="3" t="s">
        <v>219</v>
      </c>
      <c r="B353" s="3" t="s">
        <v>93</v>
      </c>
      <c r="C353" s="3" t="s">
        <v>973</v>
      </c>
      <c r="D353" s="168">
        <v>174.2597770014753</v>
      </c>
      <c r="E353" s="168">
        <v>0</v>
      </c>
      <c r="F353" s="168">
        <v>0</v>
      </c>
      <c r="G353" s="168">
        <v>1.0049918219859413</v>
      </c>
      <c r="H353" s="168">
        <v>3.0149754659578241</v>
      </c>
      <c r="I353" s="168">
        <v>6.5640355502052161</v>
      </c>
      <c r="J353" s="168">
        <v>10.940059250342028</v>
      </c>
      <c r="K353" s="168">
        <v>15.847002711316758</v>
      </c>
      <c r="L353" s="168">
        <v>29.430147892445408</v>
      </c>
      <c r="M353" s="168">
        <v>26.682650380859059</v>
      </c>
      <c r="N353" s="168">
        <v>25.656394596979865</v>
      </c>
      <c r="O353" s="168">
        <v>11.35653031999534</v>
      </c>
      <c r="P353" s="168">
        <v>6.9886340430740557</v>
      </c>
      <c r="Q353" s="168">
        <v>14.850847341532369</v>
      </c>
      <c r="R353" s="170">
        <v>0</v>
      </c>
      <c r="S353" s="170">
        <v>0</v>
      </c>
      <c r="T353" s="170">
        <v>0.77271682422717636</v>
      </c>
      <c r="U353" s="170">
        <v>0.77271682422717636</v>
      </c>
      <c r="V353" s="170">
        <v>1.7537393642582728</v>
      </c>
      <c r="W353" s="170">
        <v>4.384348410645682</v>
      </c>
      <c r="X353" s="170">
        <v>3.7268209750318988</v>
      </c>
      <c r="Y353" s="170">
        <v>1.8634104875159494</v>
      </c>
      <c r="Z353" s="170">
        <v>2.9716362600521458</v>
      </c>
      <c r="AA353" s="170">
        <v>3.9621816800695275</v>
      </c>
      <c r="AB353" s="170">
        <v>1.7159368007535827</v>
      </c>
      <c r="AC353" s="170">
        <v>0</v>
      </c>
      <c r="AD353" s="170">
        <v>0</v>
      </c>
      <c r="AE353" s="118"/>
    </row>
    <row r="354" spans="1:31" x14ac:dyDescent="0.45">
      <c r="A354" s="3" t="s">
        <v>219</v>
      </c>
      <c r="B354" s="3" t="s">
        <v>93</v>
      </c>
      <c r="C354" s="3" t="s">
        <v>974</v>
      </c>
      <c r="D354" s="168">
        <v>547.08313900821884</v>
      </c>
      <c r="E354" s="168">
        <v>0</v>
      </c>
      <c r="F354" s="168">
        <v>0</v>
      </c>
      <c r="G354" s="168">
        <v>1.0049918219859413</v>
      </c>
      <c r="H354" s="168">
        <v>6.0299509319156481</v>
      </c>
      <c r="I354" s="168">
        <v>13.128071100410432</v>
      </c>
      <c r="J354" s="168">
        <v>38.290207376197095</v>
      </c>
      <c r="K354" s="168">
        <v>67.915725905643257</v>
      </c>
      <c r="L354" s="168">
        <v>84.894657382054064</v>
      </c>
      <c r="M354" s="168">
        <v>71.837904871543614</v>
      </c>
      <c r="N354" s="168">
        <v>85.179230061973144</v>
      </c>
      <c r="O354" s="168">
        <v>34.069590959986023</v>
      </c>
      <c r="P354" s="168">
        <v>20.092322873837912</v>
      </c>
      <c r="Q354" s="168">
        <v>21.839481384606422</v>
      </c>
      <c r="R354" s="170">
        <v>0</v>
      </c>
      <c r="S354" s="170">
        <v>0</v>
      </c>
      <c r="T354" s="170">
        <v>0.77271682422717636</v>
      </c>
      <c r="U354" s="170">
        <v>3.8635841211358817</v>
      </c>
      <c r="V354" s="170">
        <v>13.153045231937046</v>
      </c>
      <c r="W354" s="170">
        <v>16.660523960453592</v>
      </c>
      <c r="X354" s="170">
        <v>16.770694387643545</v>
      </c>
      <c r="Y354" s="170">
        <v>27.019452068981266</v>
      </c>
      <c r="Z354" s="170">
        <v>10.895999620191201</v>
      </c>
      <c r="AA354" s="170">
        <v>5.9432725201042915</v>
      </c>
      <c r="AB354" s="170">
        <v>3.4318736015071654</v>
      </c>
      <c r="AC354" s="170">
        <v>2.573905201130374</v>
      </c>
      <c r="AD354" s="170">
        <v>1.7159368007535827</v>
      </c>
      <c r="AE354" s="118"/>
    </row>
    <row r="355" spans="1:31" x14ac:dyDescent="0.45">
      <c r="A355" s="3" t="s">
        <v>219</v>
      </c>
      <c r="B355" s="3" t="s">
        <v>93</v>
      </c>
      <c r="C355" s="3" t="s">
        <v>975</v>
      </c>
      <c r="D355" s="168">
        <v>45.766893167952936</v>
      </c>
      <c r="E355" s="168">
        <v>0</v>
      </c>
      <c r="F355" s="168">
        <v>0</v>
      </c>
      <c r="G355" s="168">
        <v>0</v>
      </c>
      <c r="H355" s="168">
        <v>1.0049918219859413</v>
      </c>
      <c r="I355" s="168">
        <v>0</v>
      </c>
      <c r="J355" s="168">
        <v>1.0940059250342027</v>
      </c>
      <c r="K355" s="168">
        <v>4.5277150603762166</v>
      </c>
      <c r="L355" s="168">
        <v>6.7915725905643249</v>
      </c>
      <c r="M355" s="168">
        <v>8.2100462710335567</v>
      </c>
      <c r="N355" s="168">
        <v>7.1837904871543623</v>
      </c>
      <c r="O355" s="168">
        <v>4.367896276921285</v>
      </c>
      <c r="P355" s="168">
        <v>2.6207377661527707</v>
      </c>
      <c r="Q355" s="168">
        <v>4.367896276921285</v>
      </c>
      <c r="R355" s="170">
        <v>0</v>
      </c>
      <c r="S355" s="170">
        <v>0</v>
      </c>
      <c r="T355" s="170">
        <v>0</v>
      </c>
      <c r="U355" s="170">
        <v>0</v>
      </c>
      <c r="V355" s="170">
        <v>0</v>
      </c>
      <c r="W355" s="170">
        <v>1.7537393642582728</v>
      </c>
      <c r="X355" s="170">
        <v>0.9317052437579747</v>
      </c>
      <c r="Y355" s="170">
        <v>0.9317052437579747</v>
      </c>
      <c r="Z355" s="170">
        <v>0.99054542001738188</v>
      </c>
      <c r="AA355" s="170">
        <v>0.99054542001738188</v>
      </c>
      <c r="AB355" s="170">
        <v>0</v>
      </c>
      <c r="AC355" s="170">
        <v>0</v>
      </c>
      <c r="AD355" s="170">
        <v>0</v>
      </c>
      <c r="AE355" s="118"/>
    </row>
    <row r="356" spans="1:31" x14ac:dyDescent="0.45">
      <c r="A356" s="3" t="s">
        <v>219</v>
      </c>
      <c r="B356" s="3" t="s">
        <v>93</v>
      </c>
      <c r="C356" s="3" t="s">
        <v>976</v>
      </c>
      <c r="D356" s="168">
        <v>51.026463934538597</v>
      </c>
      <c r="E356" s="168">
        <v>0</v>
      </c>
      <c r="F356" s="168">
        <v>1.0669862241344799</v>
      </c>
      <c r="G356" s="168">
        <v>0</v>
      </c>
      <c r="H356" s="168">
        <v>1.0049918219859413</v>
      </c>
      <c r="I356" s="168">
        <v>3.2820177751026081</v>
      </c>
      <c r="J356" s="168">
        <v>3.2820177751026081</v>
      </c>
      <c r="K356" s="168">
        <v>9.0554301207524333</v>
      </c>
      <c r="L356" s="168">
        <v>7.9235013556583791</v>
      </c>
      <c r="M356" s="168">
        <v>8.2100462710335567</v>
      </c>
      <c r="N356" s="168">
        <v>7.1837904871543623</v>
      </c>
      <c r="O356" s="168">
        <v>3.4943170215370278</v>
      </c>
      <c r="P356" s="168">
        <v>0</v>
      </c>
      <c r="Q356" s="168">
        <v>1.7471585107685139</v>
      </c>
      <c r="R356" s="170">
        <v>0</v>
      </c>
      <c r="S356" s="170">
        <v>0</v>
      </c>
      <c r="T356" s="170">
        <v>0</v>
      </c>
      <c r="U356" s="170">
        <v>0</v>
      </c>
      <c r="V356" s="170">
        <v>0</v>
      </c>
      <c r="W356" s="170">
        <v>0</v>
      </c>
      <c r="X356" s="170">
        <v>1.8634104875159494</v>
      </c>
      <c r="Y356" s="170">
        <v>0.9317052437579747</v>
      </c>
      <c r="Z356" s="170">
        <v>0.99054542001738188</v>
      </c>
      <c r="AA356" s="170">
        <v>0.99054542001738188</v>
      </c>
      <c r="AB356" s="170">
        <v>0</v>
      </c>
      <c r="AC356" s="170">
        <v>0</v>
      </c>
      <c r="AD356" s="170">
        <v>0</v>
      </c>
      <c r="AE356" s="118"/>
    </row>
    <row r="357" spans="1:31" x14ac:dyDescent="0.45">
      <c r="A357" s="3" t="s">
        <v>219</v>
      </c>
      <c r="B357" s="3" t="s">
        <v>93</v>
      </c>
      <c r="C357" s="3" t="s">
        <v>977</v>
      </c>
      <c r="D357" s="168">
        <v>57.596431590703347</v>
      </c>
      <c r="E357" s="168">
        <v>0</v>
      </c>
      <c r="F357" s="168">
        <v>0</v>
      </c>
      <c r="G357" s="168">
        <v>0</v>
      </c>
      <c r="H357" s="168">
        <v>0</v>
      </c>
      <c r="I357" s="168">
        <v>1.0940059250342027</v>
      </c>
      <c r="J357" s="168">
        <v>4.3760237001368107</v>
      </c>
      <c r="K357" s="168">
        <v>4.5277150603762166</v>
      </c>
      <c r="L357" s="168">
        <v>5.6596438254702708</v>
      </c>
      <c r="M357" s="168">
        <v>8.2100462710335567</v>
      </c>
      <c r="N357" s="168">
        <v>13.341325190429529</v>
      </c>
      <c r="O357" s="168">
        <v>6.1150547876897985</v>
      </c>
      <c r="P357" s="168">
        <v>6.1150547876897985</v>
      </c>
      <c r="Q357" s="168">
        <v>4.367896276921285</v>
      </c>
      <c r="R357" s="170">
        <v>0</v>
      </c>
      <c r="S357" s="170">
        <v>0</v>
      </c>
      <c r="T357" s="170">
        <v>0</v>
      </c>
      <c r="U357" s="170">
        <v>0</v>
      </c>
      <c r="V357" s="170">
        <v>0.87686968212913641</v>
      </c>
      <c r="W357" s="170">
        <v>0</v>
      </c>
      <c r="X357" s="170">
        <v>0.9317052437579747</v>
      </c>
      <c r="Y357" s="170">
        <v>0</v>
      </c>
      <c r="Z357" s="170">
        <v>1.9810908400347638</v>
      </c>
      <c r="AA357" s="170">
        <v>0</v>
      </c>
      <c r="AB357" s="170">
        <v>0</v>
      </c>
      <c r="AC357" s="170">
        <v>0</v>
      </c>
      <c r="AD357" s="170">
        <v>0</v>
      </c>
      <c r="AE357" s="118"/>
    </row>
    <row r="358" spans="1:31" x14ac:dyDescent="0.45">
      <c r="A358" s="3" t="s">
        <v>219</v>
      </c>
      <c r="B358" s="3" t="s">
        <v>93</v>
      </c>
      <c r="C358" s="3" t="s">
        <v>978</v>
      </c>
      <c r="D358" s="168">
        <v>127.719548828977</v>
      </c>
      <c r="E358" s="168">
        <v>0</v>
      </c>
      <c r="F358" s="168">
        <v>0</v>
      </c>
      <c r="G358" s="168">
        <v>0</v>
      </c>
      <c r="H358" s="168">
        <v>0</v>
      </c>
      <c r="I358" s="168">
        <v>6.5640355502052161</v>
      </c>
      <c r="J358" s="168">
        <v>5.4700296251710139</v>
      </c>
      <c r="K358" s="168">
        <v>14.715073946222704</v>
      </c>
      <c r="L358" s="168">
        <v>18.110860241504867</v>
      </c>
      <c r="M358" s="168">
        <v>10.262557838791945</v>
      </c>
      <c r="N358" s="168">
        <v>17.446348325946307</v>
      </c>
      <c r="O358" s="168">
        <v>15.724426596916626</v>
      </c>
      <c r="P358" s="168">
        <v>5.2414755323055413</v>
      </c>
      <c r="Q358" s="168">
        <v>10.482951064611083</v>
      </c>
      <c r="R358" s="170">
        <v>0</v>
      </c>
      <c r="S358" s="170">
        <v>0</v>
      </c>
      <c r="T358" s="170">
        <v>0</v>
      </c>
      <c r="U358" s="170">
        <v>0.77271682422717636</v>
      </c>
      <c r="V358" s="170">
        <v>2.6306090463874092</v>
      </c>
      <c r="W358" s="170">
        <v>1.7537393642582728</v>
      </c>
      <c r="X358" s="170">
        <v>0.9317052437579747</v>
      </c>
      <c r="Y358" s="170">
        <v>6.5219367063058229</v>
      </c>
      <c r="Z358" s="170">
        <v>3.9621816800695275</v>
      </c>
      <c r="AA358" s="170">
        <v>1.9810908400347638</v>
      </c>
      <c r="AB358" s="170">
        <v>2.573905201130374</v>
      </c>
      <c r="AC358" s="170">
        <v>0.85796840037679134</v>
      </c>
      <c r="AD358" s="170">
        <v>1.7159368007535827</v>
      </c>
      <c r="AE358" s="118"/>
    </row>
    <row r="359" spans="1:31" x14ac:dyDescent="0.45">
      <c r="A359" s="2" t="s">
        <v>217</v>
      </c>
      <c r="B359" s="2" t="s">
        <v>94</v>
      </c>
      <c r="C359" s="2" t="s">
        <v>979</v>
      </c>
      <c r="D359" s="167">
        <v>902.64223295765817</v>
      </c>
      <c r="E359" s="167">
        <v>0</v>
      </c>
      <c r="F359" s="167">
        <v>0</v>
      </c>
      <c r="G359" s="167">
        <v>2.0099836439718826</v>
      </c>
      <c r="H359" s="167">
        <v>16.07986915177506</v>
      </c>
      <c r="I359" s="167">
        <v>28.444154050889271</v>
      </c>
      <c r="J359" s="167">
        <v>73.298396977291574</v>
      </c>
      <c r="K359" s="167">
        <v>92.818158737712437</v>
      </c>
      <c r="L359" s="167">
        <v>130.17180798581623</v>
      </c>
      <c r="M359" s="167">
        <v>161.12215806903356</v>
      </c>
      <c r="N359" s="167">
        <v>122.12443828162415</v>
      </c>
      <c r="O359" s="167">
        <v>73.380657452277589</v>
      </c>
      <c r="P359" s="167">
        <v>33.196011704601766</v>
      </c>
      <c r="Q359" s="167">
        <v>38.437487236907309</v>
      </c>
      <c r="R359" s="169">
        <v>0</v>
      </c>
      <c r="S359" s="169">
        <v>0</v>
      </c>
      <c r="T359" s="169">
        <v>2.3181504726815292</v>
      </c>
      <c r="U359" s="169">
        <v>8.4998850664989405</v>
      </c>
      <c r="V359" s="169">
        <v>13.153045231937046</v>
      </c>
      <c r="W359" s="169">
        <v>21.92174205322841</v>
      </c>
      <c r="X359" s="169">
        <v>28.882862556497216</v>
      </c>
      <c r="Y359" s="169">
        <v>25.156041581465317</v>
      </c>
      <c r="Z359" s="169">
        <v>15.84872672027811</v>
      </c>
      <c r="AA359" s="169">
        <v>8.9149087801564377</v>
      </c>
      <c r="AB359" s="169">
        <v>1.7159368007535827</v>
      </c>
      <c r="AC359" s="169">
        <v>2.573905201130374</v>
      </c>
      <c r="AD359" s="169">
        <v>2.573905201130374</v>
      </c>
      <c r="AE359" s="118"/>
    </row>
    <row r="360" spans="1:31" x14ac:dyDescent="0.45">
      <c r="A360" s="3" t="s">
        <v>219</v>
      </c>
      <c r="B360" s="3" t="s">
        <v>94</v>
      </c>
      <c r="C360" s="3" t="s">
        <v>980</v>
      </c>
      <c r="D360" s="168">
        <v>452.26724460245549</v>
      </c>
      <c r="E360" s="168">
        <v>0</v>
      </c>
      <c r="F360" s="168">
        <v>0</v>
      </c>
      <c r="G360" s="168">
        <v>0</v>
      </c>
      <c r="H360" s="168">
        <v>10.049918219859412</v>
      </c>
      <c r="I360" s="168">
        <v>10.940059250342028</v>
      </c>
      <c r="J360" s="168">
        <v>36.102195526128689</v>
      </c>
      <c r="K360" s="168">
        <v>47.541008133950271</v>
      </c>
      <c r="L360" s="168">
        <v>64.519939610361092</v>
      </c>
      <c r="M360" s="168">
        <v>70.811649087664421</v>
      </c>
      <c r="N360" s="168">
        <v>57.470323897234898</v>
      </c>
      <c r="O360" s="168">
        <v>40.184645747675823</v>
      </c>
      <c r="P360" s="168">
        <v>11.35653031999534</v>
      </c>
      <c r="Q360" s="168">
        <v>17.47158510768514</v>
      </c>
      <c r="R360" s="170">
        <v>0</v>
      </c>
      <c r="S360" s="170">
        <v>0</v>
      </c>
      <c r="T360" s="170">
        <v>1.5454336484543527</v>
      </c>
      <c r="U360" s="170">
        <v>6.9544514180445871</v>
      </c>
      <c r="V360" s="170">
        <v>10.522436185549637</v>
      </c>
      <c r="W360" s="170">
        <v>14.906784596195319</v>
      </c>
      <c r="X360" s="170">
        <v>18.634104875159494</v>
      </c>
      <c r="Y360" s="170">
        <v>13.97557865636962</v>
      </c>
      <c r="Z360" s="170">
        <v>8.9149087801564377</v>
      </c>
      <c r="AA360" s="170">
        <v>6.9338179401216733</v>
      </c>
      <c r="AB360" s="170">
        <v>1.7159368007535827</v>
      </c>
      <c r="AC360" s="170">
        <v>0.85796840037679134</v>
      </c>
      <c r="AD360" s="170">
        <v>0.85796840037679134</v>
      </c>
      <c r="AE360" s="118"/>
    </row>
    <row r="361" spans="1:31" x14ac:dyDescent="0.45">
      <c r="A361" s="3" t="s">
        <v>219</v>
      </c>
      <c r="B361" s="3" t="s">
        <v>94</v>
      </c>
      <c r="C361" s="3" t="s">
        <v>981</v>
      </c>
      <c r="D361" s="168">
        <v>142.85666516650787</v>
      </c>
      <c r="E361" s="168">
        <v>0</v>
      </c>
      <c r="F361" s="168">
        <v>0</v>
      </c>
      <c r="G361" s="168">
        <v>0</v>
      </c>
      <c r="H361" s="168">
        <v>2.0099836439718826</v>
      </c>
      <c r="I361" s="168">
        <v>6.5640355502052161</v>
      </c>
      <c r="J361" s="168">
        <v>10.940059250342028</v>
      </c>
      <c r="K361" s="168">
        <v>11.319287650940542</v>
      </c>
      <c r="L361" s="168">
        <v>16.978931476410814</v>
      </c>
      <c r="M361" s="168">
        <v>38.997719787409395</v>
      </c>
      <c r="N361" s="168">
        <v>13.341325190429529</v>
      </c>
      <c r="O361" s="168">
        <v>9.6093718092268272</v>
      </c>
      <c r="P361" s="168">
        <v>11.35653031999534</v>
      </c>
      <c r="Q361" s="168">
        <v>6.9886340430740557</v>
      </c>
      <c r="R361" s="170">
        <v>0</v>
      </c>
      <c r="S361" s="170">
        <v>0</v>
      </c>
      <c r="T361" s="170">
        <v>0</v>
      </c>
      <c r="U361" s="170">
        <v>0</v>
      </c>
      <c r="V361" s="170">
        <v>0</v>
      </c>
      <c r="W361" s="170">
        <v>4.384348410645682</v>
      </c>
      <c r="X361" s="170">
        <v>5.5902314625478482</v>
      </c>
      <c r="Y361" s="170">
        <v>2.7951157312739241</v>
      </c>
      <c r="Z361" s="170">
        <v>0.99054542001738188</v>
      </c>
      <c r="AA361" s="170">
        <v>0.99054542001738188</v>
      </c>
      <c r="AB361" s="170">
        <v>0</v>
      </c>
      <c r="AC361" s="170">
        <v>0</v>
      </c>
      <c r="AD361" s="170">
        <v>0</v>
      </c>
      <c r="AE361" s="118"/>
    </row>
    <row r="362" spans="1:31" x14ac:dyDescent="0.45">
      <c r="A362" s="3" t="s">
        <v>219</v>
      </c>
      <c r="B362" s="3" t="s">
        <v>94</v>
      </c>
      <c r="C362" s="3" t="s">
        <v>982</v>
      </c>
      <c r="D362" s="168">
        <v>93.926813550945226</v>
      </c>
      <c r="E362" s="168">
        <v>0</v>
      </c>
      <c r="F362" s="168">
        <v>0</v>
      </c>
      <c r="G362" s="168">
        <v>2.0099836439718826</v>
      </c>
      <c r="H362" s="168">
        <v>1.0049918219859413</v>
      </c>
      <c r="I362" s="168">
        <v>2.1880118500684054</v>
      </c>
      <c r="J362" s="168">
        <v>10.940059250342028</v>
      </c>
      <c r="K362" s="168">
        <v>10.187358885846487</v>
      </c>
      <c r="L362" s="168">
        <v>15.847002711316758</v>
      </c>
      <c r="M362" s="168">
        <v>17.446348325946307</v>
      </c>
      <c r="N362" s="168">
        <v>16.420092542067113</v>
      </c>
      <c r="O362" s="168">
        <v>6.1150547876897985</v>
      </c>
      <c r="P362" s="168">
        <v>0.87357925538425696</v>
      </c>
      <c r="Q362" s="168">
        <v>1.7471585107685139</v>
      </c>
      <c r="R362" s="170">
        <v>0</v>
      </c>
      <c r="S362" s="170">
        <v>0</v>
      </c>
      <c r="T362" s="170">
        <v>0</v>
      </c>
      <c r="U362" s="170">
        <v>0.77271682422717636</v>
      </c>
      <c r="V362" s="170">
        <v>0</v>
      </c>
      <c r="W362" s="170">
        <v>0.87686968212913641</v>
      </c>
      <c r="X362" s="170">
        <v>1.8634104875159494</v>
      </c>
      <c r="Y362" s="170">
        <v>2.7951157312739241</v>
      </c>
      <c r="Z362" s="170">
        <v>1.9810908400347638</v>
      </c>
      <c r="AA362" s="170">
        <v>0</v>
      </c>
      <c r="AB362" s="170">
        <v>0</v>
      </c>
      <c r="AC362" s="170">
        <v>0</v>
      </c>
      <c r="AD362" s="170">
        <v>0.85796840037679134</v>
      </c>
      <c r="AE362" s="118"/>
    </row>
    <row r="363" spans="1:31" x14ac:dyDescent="0.45">
      <c r="A363" s="3" t="s">
        <v>219</v>
      </c>
      <c r="B363" s="3" t="s">
        <v>94</v>
      </c>
      <c r="C363" s="3" t="s">
        <v>983</v>
      </c>
      <c r="D363" s="168">
        <v>52.296115882138409</v>
      </c>
      <c r="E363" s="168">
        <v>0</v>
      </c>
      <c r="F363" s="168">
        <v>0</v>
      </c>
      <c r="G363" s="168">
        <v>0</v>
      </c>
      <c r="H363" s="168">
        <v>0</v>
      </c>
      <c r="I363" s="168">
        <v>1.0940059250342027</v>
      </c>
      <c r="J363" s="168">
        <v>4.3760237001368107</v>
      </c>
      <c r="K363" s="168">
        <v>4.5277150603762166</v>
      </c>
      <c r="L363" s="168">
        <v>5.6596438254702708</v>
      </c>
      <c r="M363" s="168">
        <v>9.2363020549127519</v>
      </c>
      <c r="N363" s="168">
        <v>12.315069406550336</v>
      </c>
      <c r="O363" s="168">
        <v>4.367896276921285</v>
      </c>
      <c r="P363" s="168">
        <v>4.367896276921285</v>
      </c>
      <c r="Q363" s="168">
        <v>2.6207377661527707</v>
      </c>
      <c r="R363" s="170">
        <v>0</v>
      </c>
      <c r="S363" s="170">
        <v>0</v>
      </c>
      <c r="T363" s="170">
        <v>0</v>
      </c>
      <c r="U363" s="170">
        <v>0</v>
      </c>
      <c r="V363" s="170">
        <v>0.87686968212913641</v>
      </c>
      <c r="W363" s="170">
        <v>0</v>
      </c>
      <c r="X363" s="170">
        <v>0</v>
      </c>
      <c r="Y363" s="170">
        <v>1.8634104875159494</v>
      </c>
      <c r="Z363" s="170">
        <v>0</v>
      </c>
      <c r="AA363" s="170">
        <v>0.99054542001738188</v>
      </c>
      <c r="AB363" s="170">
        <v>0</v>
      </c>
      <c r="AC363" s="170">
        <v>0</v>
      </c>
      <c r="AD363" s="170">
        <v>0</v>
      </c>
      <c r="AE363" s="118"/>
    </row>
    <row r="364" spans="1:31" x14ac:dyDescent="0.45">
      <c r="A364" s="3" t="s">
        <v>219</v>
      </c>
      <c r="B364" s="3" t="s">
        <v>94</v>
      </c>
      <c r="C364" s="3" t="s">
        <v>984</v>
      </c>
      <c r="D364" s="168">
        <v>51.340607214155455</v>
      </c>
      <c r="E364" s="168">
        <v>0</v>
      </c>
      <c r="F364" s="168">
        <v>0</v>
      </c>
      <c r="G364" s="168">
        <v>0</v>
      </c>
      <c r="H364" s="168">
        <v>1.0049918219859413</v>
      </c>
      <c r="I364" s="168">
        <v>2.1880118500684054</v>
      </c>
      <c r="J364" s="168">
        <v>5.4700296251710139</v>
      </c>
      <c r="K364" s="168">
        <v>3.3957862952821625</v>
      </c>
      <c r="L364" s="168">
        <v>7.9235013556583791</v>
      </c>
      <c r="M364" s="168">
        <v>7.1837904871543623</v>
      </c>
      <c r="N364" s="168">
        <v>7.1837904871543623</v>
      </c>
      <c r="O364" s="168">
        <v>5.2414755323055413</v>
      </c>
      <c r="P364" s="168">
        <v>2.6207377661527707</v>
      </c>
      <c r="Q364" s="168">
        <v>3.4943170215370278</v>
      </c>
      <c r="R364" s="170">
        <v>0</v>
      </c>
      <c r="S364" s="170">
        <v>0</v>
      </c>
      <c r="T364" s="170">
        <v>0</v>
      </c>
      <c r="U364" s="170">
        <v>0</v>
      </c>
      <c r="V364" s="170">
        <v>0</v>
      </c>
      <c r="W364" s="170">
        <v>0</v>
      </c>
      <c r="X364" s="170">
        <v>0.9317052437579747</v>
      </c>
      <c r="Y364" s="170">
        <v>1.8634104875159494</v>
      </c>
      <c r="Z364" s="170">
        <v>1.9810908400347638</v>
      </c>
      <c r="AA364" s="170">
        <v>0</v>
      </c>
      <c r="AB364" s="170">
        <v>0</v>
      </c>
      <c r="AC364" s="170">
        <v>0</v>
      </c>
      <c r="AD364" s="170">
        <v>0.85796840037679134</v>
      </c>
      <c r="AE364" s="118"/>
    </row>
    <row r="365" spans="1:31" x14ac:dyDescent="0.45">
      <c r="A365" s="3" t="s">
        <v>219</v>
      </c>
      <c r="B365" s="3" t="s">
        <v>94</v>
      </c>
      <c r="C365" s="3" t="s">
        <v>985</v>
      </c>
      <c r="D365" s="168">
        <v>61.644014575598689</v>
      </c>
      <c r="E365" s="168">
        <v>0</v>
      </c>
      <c r="F365" s="168">
        <v>0</v>
      </c>
      <c r="G365" s="168">
        <v>0</v>
      </c>
      <c r="H365" s="168">
        <v>1.0049918219859413</v>
      </c>
      <c r="I365" s="168">
        <v>3.2820177751026081</v>
      </c>
      <c r="J365" s="168">
        <v>4.3760237001368107</v>
      </c>
      <c r="K365" s="168">
        <v>5.6596438254702708</v>
      </c>
      <c r="L365" s="168">
        <v>10.187358885846487</v>
      </c>
      <c r="M365" s="168">
        <v>12.315069406550336</v>
      </c>
      <c r="N365" s="168">
        <v>8.2100462710335567</v>
      </c>
      <c r="O365" s="168">
        <v>6.1150547876897985</v>
      </c>
      <c r="P365" s="168">
        <v>0</v>
      </c>
      <c r="Q365" s="168">
        <v>2.6207377661527707</v>
      </c>
      <c r="R365" s="170">
        <v>0</v>
      </c>
      <c r="S365" s="170">
        <v>0</v>
      </c>
      <c r="T365" s="170">
        <v>0.77271682422717636</v>
      </c>
      <c r="U365" s="170">
        <v>0.77271682422717636</v>
      </c>
      <c r="V365" s="170">
        <v>1.7537393642582728</v>
      </c>
      <c r="W365" s="170">
        <v>0.87686968212913641</v>
      </c>
      <c r="X365" s="170">
        <v>0</v>
      </c>
      <c r="Y365" s="170">
        <v>0</v>
      </c>
      <c r="Z365" s="170">
        <v>1.9810908400347638</v>
      </c>
      <c r="AA365" s="170">
        <v>0</v>
      </c>
      <c r="AB365" s="170">
        <v>0</v>
      </c>
      <c r="AC365" s="170">
        <v>1.7159368007535827</v>
      </c>
      <c r="AD365" s="170">
        <v>0</v>
      </c>
      <c r="AE365" s="118"/>
    </row>
    <row r="366" spans="1:31" x14ac:dyDescent="0.45">
      <c r="A366" s="3" t="s">
        <v>219</v>
      </c>
      <c r="B366" s="3" t="s">
        <v>94</v>
      </c>
      <c r="C366" s="3" t="s">
        <v>986</v>
      </c>
      <c r="D366" s="168">
        <v>48.310771965857157</v>
      </c>
      <c r="E366" s="168">
        <v>0</v>
      </c>
      <c r="F366" s="168">
        <v>0</v>
      </c>
      <c r="G366" s="168">
        <v>0</v>
      </c>
      <c r="H366" s="168">
        <v>1.0049918219859413</v>
      </c>
      <c r="I366" s="168">
        <v>2.1880118500684054</v>
      </c>
      <c r="J366" s="168">
        <v>1.0940059250342027</v>
      </c>
      <c r="K366" s="168">
        <v>10.187358885846487</v>
      </c>
      <c r="L366" s="168">
        <v>9.0554301207524333</v>
      </c>
      <c r="M366" s="168">
        <v>5.1312789193959727</v>
      </c>
      <c r="N366" s="168">
        <v>7.1837904871543623</v>
      </c>
      <c r="O366" s="168">
        <v>1.7471585107685139</v>
      </c>
      <c r="P366" s="168">
        <v>2.6207377661527707</v>
      </c>
      <c r="Q366" s="168">
        <v>3.4943170215370278</v>
      </c>
      <c r="R366" s="170">
        <v>0</v>
      </c>
      <c r="S366" s="170">
        <v>0</v>
      </c>
      <c r="T366" s="170">
        <v>0</v>
      </c>
      <c r="U366" s="170">
        <v>0</v>
      </c>
      <c r="V366" s="170">
        <v>0</v>
      </c>
      <c r="W366" s="170">
        <v>0.87686968212913641</v>
      </c>
      <c r="X366" s="170">
        <v>1.8634104875159494</v>
      </c>
      <c r="Y366" s="170">
        <v>1.8634104875159494</v>
      </c>
      <c r="Z366" s="170">
        <v>0</v>
      </c>
      <c r="AA366" s="170">
        <v>0</v>
      </c>
      <c r="AB366" s="170">
        <v>0</v>
      </c>
      <c r="AC366" s="170">
        <v>0</v>
      </c>
      <c r="AD366" s="170">
        <v>0</v>
      </c>
      <c r="AE366" s="118"/>
    </row>
    <row r="367" spans="1:31" x14ac:dyDescent="0.45">
      <c r="A367" s="2" t="s">
        <v>217</v>
      </c>
      <c r="B367" s="2" t="s">
        <v>95</v>
      </c>
      <c r="C367" s="2" t="s">
        <v>987</v>
      </c>
      <c r="D367" s="167">
        <v>1416.8712230535948</v>
      </c>
      <c r="E367" s="167">
        <v>0</v>
      </c>
      <c r="F367" s="167">
        <v>2.1339724482689597</v>
      </c>
      <c r="G367" s="167">
        <v>15.074877329789119</v>
      </c>
      <c r="H367" s="167">
        <v>31.154746481564178</v>
      </c>
      <c r="I367" s="167">
        <v>56.888308101778541</v>
      </c>
      <c r="J367" s="167">
        <v>102.83655695321505</v>
      </c>
      <c r="K367" s="167">
        <v>130.17180798581623</v>
      </c>
      <c r="L367" s="167">
        <v>204.87910648202381</v>
      </c>
      <c r="M367" s="167">
        <v>232.96006294057716</v>
      </c>
      <c r="N367" s="167">
        <v>196.01485472092617</v>
      </c>
      <c r="O367" s="167">
        <v>118.80677873225895</v>
      </c>
      <c r="P367" s="167">
        <v>53.288334578439674</v>
      </c>
      <c r="Q367" s="167">
        <v>74.254236707661846</v>
      </c>
      <c r="R367" s="169">
        <v>0</v>
      </c>
      <c r="S367" s="169">
        <v>1.9508330217384131</v>
      </c>
      <c r="T367" s="169">
        <v>3.8635841211358817</v>
      </c>
      <c r="U367" s="169">
        <v>8.4998850664989405</v>
      </c>
      <c r="V367" s="169">
        <v>22.798611735357547</v>
      </c>
      <c r="W367" s="169">
        <v>33.321047920907183</v>
      </c>
      <c r="X367" s="169">
        <v>39.131620237834937</v>
      </c>
      <c r="Y367" s="169">
        <v>29.81456780025519</v>
      </c>
      <c r="Z367" s="169">
        <v>29.716362600521457</v>
      </c>
      <c r="AA367" s="169">
        <v>13.867635880243347</v>
      </c>
      <c r="AB367" s="169">
        <v>11.153589204898287</v>
      </c>
      <c r="AC367" s="169">
        <v>4.2898420018839563</v>
      </c>
      <c r="AD367" s="169">
        <v>0</v>
      </c>
      <c r="AE367" s="118"/>
    </row>
    <row r="368" spans="1:31" x14ac:dyDescent="0.45">
      <c r="A368" s="3" t="s">
        <v>219</v>
      </c>
      <c r="B368" s="3" t="s">
        <v>95</v>
      </c>
      <c r="C368" s="3" t="s">
        <v>988</v>
      </c>
      <c r="D368" s="168">
        <v>718.82918019846375</v>
      </c>
      <c r="E368" s="168">
        <v>0</v>
      </c>
      <c r="F368" s="168">
        <v>1.0669862241344799</v>
      </c>
      <c r="G368" s="168">
        <v>8.0399345758875302</v>
      </c>
      <c r="H368" s="168">
        <v>14.069885507803178</v>
      </c>
      <c r="I368" s="168">
        <v>24.068130350752458</v>
      </c>
      <c r="J368" s="168">
        <v>55.794302176744338</v>
      </c>
      <c r="K368" s="168">
        <v>59.992224549984869</v>
      </c>
      <c r="L368" s="168">
        <v>96.213945032994602</v>
      </c>
      <c r="M368" s="168">
        <v>110.83562465895301</v>
      </c>
      <c r="N368" s="168">
        <v>81.07420692645637</v>
      </c>
      <c r="O368" s="168">
        <v>57.65623085536096</v>
      </c>
      <c r="P368" s="168">
        <v>32.322432449217509</v>
      </c>
      <c r="Q368" s="168">
        <v>37.563907981523052</v>
      </c>
      <c r="R368" s="170">
        <v>0</v>
      </c>
      <c r="S368" s="170">
        <v>0.97541651086920655</v>
      </c>
      <c r="T368" s="170">
        <v>2.3181504726815292</v>
      </c>
      <c r="U368" s="170">
        <v>6.1817345938174109</v>
      </c>
      <c r="V368" s="170">
        <v>16.660523960453592</v>
      </c>
      <c r="W368" s="170">
        <v>22.798611735357547</v>
      </c>
      <c r="X368" s="170">
        <v>30.746273044013165</v>
      </c>
      <c r="Y368" s="170">
        <v>21.429220606433418</v>
      </c>
      <c r="Z368" s="170">
        <v>18.820362980330255</v>
      </c>
      <c r="AA368" s="170">
        <v>9.9054542001738195</v>
      </c>
      <c r="AB368" s="170">
        <v>6.8637472030143307</v>
      </c>
      <c r="AC368" s="170">
        <v>3.4318736015071654</v>
      </c>
      <c r="AD368" s="170">
        <v>0</v>
      </c>
      <c r="AE368" s="118"/>
    </row>
    <row r="369" spans="1:31" x14ac:dyDescent="0.45">
      <c r="A369" s="3" t="s">
        <v>219</v>
      </c>
      <c r="B369" s="3" t="s">
        <v>95</v>
      </c>
      <c r="C369" s="3" t="s">
        <v>989</v>
      </c>
      <c r="D369" s="168">
        <v>115.04077127416782</v>
      </c>
      <c r="E369" s="168">
        <v>0</v>
      </c>
      <c r="F369" s="168">
        <v>0</v>
      </c>
      <c r="G369" s="168">
        <v>0</v>
      </c>
      <c r="H369" s="168">
        <v>5.0249591099297062</v>
      </c>
      <c r="I369" s="168">
        <v>7.6580414752394184</v>
      </c>
      <c r="J369" s="168">
        <v>6.5640355502052161</v>
      </c>
      <c r="K369" s="168">
        <v>12.451216416034596</v>
      </c>
      <c r="L369" s="168">
        <v>10.187358885846487</v>
      </c>
      <c r="M369" s="168">
        <v>23.603883029221475</v>
      </c>
      <c r="N369" s="168">
        <v>21.551371461463088</v>
      </c>
      <c r="O369" s="168">
        <v>7.8622132984583128</v>
      </c>
      <c r="P369" s="168">
        <v>4.367896276921285</v>
      </c>
      <c r="Q369" s="168">
        <v>8.73579255384257</v>
      </c>
      <c r="R369" s="170">
        <v>0</v>
      </c>
      <c r="S369" s="170">
        <v>0</v>
      </c>
      <c r="T369" s="170">
        <v>0</v>
      </c>
      <c r="U369" s="170">
        <v>1.5454336484543527</v>
      </c>
      <c r="V369" s="170">
        <v>0.87686968212913641</v>
      </c>
      <c r="W369" s="170">
        <v>2.6306090463874092</v>
      </c>
      <c r="X369" s="170">
        <v>0</v>
      </c>
      <c r="Y369" s="170">
        <v>0</v>
      </c>
      <c r="Z369" s="170">
        <v>0.99054542001738188</v>
      </c>
      <c r="AA369" s="170">
        <v>0.99054542001738188</v>
      </c>
      <c r="AB369" s="170">
        <v>0</v>
      </c>
      <c r="AC369" s="170">
        <v>0</v>
      </c>
      <c r="AD369" s="170">
        <v>0</v>
      </c>
      <c r="AE369" s="118"/>
    </row>
    <row r="370" spans="1:31" x14ac:dyDescent="0.45">
      <c r="A370" s="3" t="s">
        <v>219</v>
      </c>
      <c r="B370" s="3" t="s">
        <v>95</v>
      </c>
      <c r="C370" s="3" t="s">
        <v>990</v>
      </c>
      <c r="D370" s="168">
        <v>121.25915561483299</v>
      </c>
      <c r="E370" s="168">
        <v>0</v>
      </c>
      <c r="F370" s="168">
        <v>0</v>
      </c>
      <c r="G370" s="168">
        <v>2.0099836439718826</v>
      </c>
      <c r="H370" s="168">
        <v>0</v>
      </c>
      <c r="I370" s="168">
        <v>6.5640355502052161</v>
      </c>
      <c r="J370" s="168">
        <v>7.6580414752394184</v>
      </c>
      <c r="K370" s="168">
        <v>15.847002711316758</v>
      </c>
      <c r="L370" s="168">
        <v>26.034361597163247</v>
      </c>
      <c r="M370" s="168">
        <v>17.446348325946307</v>
      </c>
      <c r="N370" s="168">
        <v>14.367580974308725</v>
      </c>
      <c r="O370" s="168">
        <v>8.73579255384257</v>
      </c>
      <c r="P370" s="168">
        <v>1.7471585107685139</v>
      </c>
      <c r="Q370" s="168">
        <v>8.73579255384257</v>
      </c>
      <c r="R370" s="170">
        <v>0</v>
      </c>
      <c r="S370" s="170">
        <v>0.97541651086920655</v>
      </c>
      <c r="T370" s="170">
        <v>0</v>
      </c>
      <c r="U370" s="170">
        <v>0</v>
      </c>
      <c r="V370" s="170">
        <v>2.6306090463874092</v>
      </c>
      <c r="W370" s="170">
        <v>0.87686968212913641</v>
      </c>
      <c r="X370" s="170">
        <v>3.7268209750318988</v>
      </c>
      <c r="Y370" s="170">
        <v>0.9317052437579747</v>
      </c>
      <c r="Z370" s="170">
        <v>2.9716362600521458</v>
      </c>
      <c r="AA370" s="170">
        <v>0</v>
      </c>
      <c r="AB370" s="170">
        <v>0</v>
      </c>
      <c r="AC370" s="170">
        <v>0</v>
      </c>
      <c r="AD370" s="170">
        <v>0</v>
      </c>
      <c r="AE370" s="118"/>
    </row>
    <row r="371" spans="1:31" x14ac:dyDescent="0.45">
      <c r="A371" s="3" t="s">
        <v>219</v>
      </c>
      <c r="B371" s="3" t="s">
        <v>95</v>
      </c>
      <c r="C371" s="3" t="s">
        <v>991</v>
      </c>
      <c r="D371" s="168">
        <v>63.086645642155631</v>
      </c>
      <c r="E371" s="168">
        <v>0</v>
      </c>
      <c r="F371" s="168">
        <v>0</v>
      </c>
      <c r="G371" s="168">
        <v>1.0049918219859413</v>
      </c>
      <c r="H371" s="168">
        <v>3.0149754659578241</v>
      </c>
      <c r="I371" s="168">
        <v>1.0940059250342027</v>
      </c>
      <c r="J371" s="168">
        <v>6.5640355502052161</v>
      </c>
      <c r="K371" s="168">
        <v>6.7915725905643249</v>
      </c>
      <c r="L371" s="168">
        <v>7.9235013556583791</v>
      </c>
      <c r="M371" s="168">
        <v>9.2363020549127519</v>
      </c>
      <c r="N371" s="168">
        <v>12.315069406550336</v>
      </c>
      <c r="O371" s="168">
        <v>5.2414755323055413</v>
      </c>
      <c r="P371" s="168">
        <v>1.7471585107685139</v>
      </c>
      <c r="Q371" s="168">
        <v>4.367896276921285</v>
      </c>
      <c r="R371" s="170">
        <v>0</v>
      </c>
      <c r="S371" s="170">
        <v>0</v>
      </c>
      <c r="T371" s="170">
        <v>0</v>
      </c>
      <c r="U371" s="170">
        <v>0</v>
      </c>
      <c r="V371" s="170">
        <v>0</v>
      </c>
      <c r="W371" s="170">
        <v>0</v>
      </c>
      <c r="X371" s="170">
        <v>0.9317052437579747</v>
      </c>
      <c r="Y371" s="170">
        <v>1.8634104875159494</v>
      </c>
      <c r="Z371" s="170">
        <v>0</v>
      </c>
      <c r="AA371" s="170">
        <v>0.99054542001738188</v>
      </c>
      <c r="AB371" s="170">
        <v>0</v>
      </c>
      <c r="AC371" s="170">
        <v>0</v>
      </c>
      <c r="AD371" s="170">
        <v>0</v>
      </c>
      <c r="AE371" s="118"/>
    </row>
    <row r="372" spans="1:31" x14ac:dyDescent="0.45">
      <c r="A372" s="3" t="s">
        <v>219</v>
      </c>
      <c r="B372" s="3" t="s">
        <v>95</v>
      </c>
      <c r="C372" s="3" t="s">
        <v>992</v>
      </c>
      <c r="D372" s="168">
        <v>185.03288426983988</v>
      </c>
      <c r="E372" s="168">
        <v>0</v>
      </c>
      <c r="F372" s="168">
        <v>0</v>
      </c>
      <c r="G372" s="168">
        <v>0</v>
      </c>
      <c r="H372" s="168">
        <v>5.0249591099297062</v>
      </c>
      <c r="I372" s="168">
        <v>5.4700296251710139</v>
      </c>
      <c r="J372" s="168">
        <v>15.316082950478837</v>
      </c>
      <c r="K372" s="168">
        <v>14.715073946222704</v>
      </c>
      <c r="L372" s="168">
        <v>29.430147892445408</v>
      </c>
      <c r="M372" s="168">
        <v>30.787673516375836</v>
      </c>
      <c r="N372" s="168">
        <v>33.86644086801342</v>
      </c>
      <c r="O372" s="168">
        <v>14.850847341532369</v>
      </c>
      <c r="P372" s="168">
        <v>8.73579255384257</v>
      </c>
      <c r="Q372" s="168">
        <v>8.73579255384257</v>
      </c>
      <c r="R372" s="170">
        <v>0</v>
      </c>
      <c r="S372" s="170">
        <v>0</v>
      </c>
      <c r="T372" s="170">
        <v>0.77271682422717636</v>
      </c>
      <c r="U372" s="170">
        <v>0.77271682422717636</v>
      </c>
      <c r="V372" s="170">
        <v>1.7537393642582728</v>
      </c>
      <c r="W372" s="170">
        <v>2.6306090463874092</v>
      </c>
      <c r="X372" s="170">
        <v>0</v>
      </c>
      <c r="Y372" s="170">
        <v>2.7951157312739241</v>
      </c>
      <c r="Z372" s="170">
        <v>3.9621816800695275</v>
      </c>
      <c r="AA372" s="170">
        <v>1.9810908400347638</v>
      </c>
      <c r="AB372" s="170">
        <v>3.4318736015071654</v>
      </c>
      <c r="AC372" s="170">
        <v>0</v>
      </c>
      <c r="AD372" s="170">
        <v>0</v>
      </c>
      <c r="AE372" s="118"/>
    </row>
    <row r="373" spans="1:31" x14ac:dyDescent="0.45">
      <c r="A373" s="3" t="s">
        <v>219</v>
      </c>
      <c r="B373" s="3" t="s">
        <v>95</v>
      </c>
      <c r="C373" s="3" t="s">
        <v>993</v>
      </c>
      <c r="D373" s="168">
        <v>42.453262406915073</v>
      </c>
      <c r="E373" s="168">
        <v>0</v>
      </c>
      <c r="F373" s="168">
        <v>0</v>
      </c>
      <c r="G373" s="168">
        <v>0</v>
      </c>
      <c r="H373" s="168">
        <v>0</v>
      </c>
      <c r="I373" s="168">
        <v>3.2820177751026081</v>
      </c>
      <c r="J373" s="168">
        <v>5.4700296251710139</v>
      </c>
      <c r="K373" s="168">
        <v>3.3957862952821625</v>
      </c>
      <c r="L373" s="168">
        <v>5.6596438254702708</v>
      </c>
      <c r="M373" s="168">
        <v>8.2100462710335567</v>
      </c>
      <c r="N373" s="168">
        <v>10.262557838791945</v>
      </c>
      <c r="O373" s="168">
        <v>3.4943170215370278</v>
      </c>
      <c r="P373" s="168">
        <v>1.7471585107685139</v>
      </c>
      <c r="Q373" s="168">
        <v>0</v>
      </c>
      <c r="R373" s="170">
        <v>0</v>
      </c>
      <c r="S373" s="170">
        <v>0</v>
      </c>
      <c r="T373" s="170">
        <v>0</v>
      </c>
      <c r="U373" s="170">
        <v>0</v>
      </c>
      <c r="V373" s="170">
        <v>0</v>
      </c>
      <c r="W373" s="170">
        <v>0</v>
      </c>
      <c r="X373" s="170">
        <v>0</v>
      </c>
      <c r="Y373" s="170">
        <v>0.9317052437579747</v>
      </c>
      <c r="Z373" s="170">
        <v>0</v>
      </c>
      <c r="AA373" s="170">
        <v>0</v>
      </c>
      <c r="AB373" s="170">
        <v>0</v>
      </c>
      <c r="AC373" s="170">
        <v>0</v>
      </c>
      <c r="AD373" s="170">
        <v>0</v>
      </c>
      <c r="AE373" s="118"/>
    </row>
    <row r="374" spans="1:31" x14ac:dyDescent="0.45">
      <c r="A374" s="3" t="s">
        <v>219</v>
      </c>
      <c r="B374" s="3" t="s">
        <v>95</v>
      </c>
      <c r="C374" s="3" t="s">
        <v>994</v>
      </c>
      <c r="D374" s="168">
        <v>106.66295859433183</v>
      </c>
      <c r="E374" s="168">
        <v>0</v>
      </c>
      <c r="F374" s="168">
        <v>0</v>
      </c>
      <c r="G374" s="168">
        <v>1.0049918219859413</v>
      </c>
      <c r="H374" s="168">
        <v>3.0149754659578241</v>
      </c>
      <c r="I374" s="168">
        <v>1.0940059250342027</v>
      </c>
      <c r="J374" s="168">
        <v>4.3760237001368107</v>
      </c>
      <c r="K374" s="168">
        <v>10.187358885846487</v>
      </c>
      <c r="L374" s="168">
        <v>20.374717771692975</v>
      </c>
      <c r="M374" s="168">
        <v>22.577627245342281</v>
      </c>
      <c r="N374" s="168">
        <v>15.393836758187918</v>
      </c>
      <c r="O374" s="168">
        <v>9.6093718092268272</v>
      </c>
      <c r="P374" s="168">
        <v>0.87357925538425696</v>
      </c>
      <c r="Q374" s="168">
        <v>3.4943170215370278</v>
      </c>
      <c r="R374" s="170">
        <v>0</v>
      </c>
      <c r="S374" s="170">
        <v>0</v>
      </c>
      <c r="T374" s="170">
        <v>0</v>
      </c>
      <c r="U374" s="170">
        <v>0</v>
      </c>
      <c r="V374" s="170">
        <v>0.87686968212913641</v>
      </c>
      <c r="W374" s="170">
        <v>3.5074787285165456</v>
      </c>
      <c r="X374" s="170">
        <v>3.7268209750318988</v>
      </c>
      <c r="Y374" s="170">
        <v>1.8634104875159494</v>
      </c>
      <c r="Z374" s="170">
        <v>2.9716362600521458</v>
      </c>
      <c r="AA374" s="170">
        <v>0</v>
      </c>
      <c r="AB374" s="170">
        <v>0.85796840037679134</v>
      </c>
      <c r="AC374" s="170">
        <v>0.85796840037679134</v>
      </c>
      <c r="AD374" s="170">
        <v>0</v>
      </c>
      <c r="AE374" s="118"/>
    </row>
    <row r="375" spans="1:31" x14ac:dyDescent="0.45">
      <c r="A375" s="3" t="s">
        <v>219</v>
      </c>
      <c r="B375" s="3" t="s">
        <v>95</v>
      </c>
      <c r="C375" s="3" t="s">
        <v>995</v>
      </c>
      <c r="D375" s="168">
        <v>13.454294862065655</v>
      </c>
      <c r="E375" s="168">
        <v>0</v>
      </c>
      <c r="F375" s="168">
        <v>0</v>
      </c>
      <c r="G375" s="168">
        <v>1.0049918219859413</v>
      </c>
      <c r="H375" s="168">
        <v>0</v>
      </c>
      <c r="I375" s="168">
        <v>1.0940059250342027</v>
      </c>
      <c r="J375" s="168">
        <v>0</v>
      </c>
      <c r="K375" s="168">
        <v>1.1319287650940542</v>
      </c>
      <c r="L375" s="168">
        <v>0</v>
      </c>
      <c r="M375" s="168">
        <v>4.1050231355167783</v>
      </c>
      <c r="N375" s="168">
        <v>0</v>
      </c>
      <c r="O375" s="168">
        <v>4.367896276921285</v>
      </c>
      <c r="P375" s="168">
        <v>0.87357925538425696</v>
      </c>
      <c r="Q375" s="168">
        <v>0</v>
      </c>
      <c r="R375" s="170">
        <v>0</v>
      </c>
      <c r="S375" s="170">
        <v>0</v>
      </c>
      <c r="T375" s="170">
        <v>0</v>
      </c>
      <c r="U375" s="170">
        <v>0</v>
      </c>
      <c r="V375" s="170">
        <v>0</v>
      </c>
      <c r="W375" s="170">
        <v>0.87686968212913641</v>
      </c>
      <c r="X375" s="170">
        <v>0</v>
      </c>
      <c r="Y375" s="170">
        <v>0</v>
      </c>
      <c r="Z375" s="170">
        <v>0</v>
      </c>
      <c r="AA375" s="170">
        <v>0</v>
      </c>
      <c r="AB375" s="170">
        <v>0</v>
      </c>
      <c r="AC375" s="170">
        <v>0</v>
      </c>
      <c r="AD375" s="170">
        <v>0</v>
      </c>
      <c r="AE375" s="118"/>
    </row>
    <row r="376" spans="1:31" x14ac:dyDescent="0.45">
      <c r="A376" s="3" t="s">
        <v>219</v>
      </c>
      <c r="B376" s="3" t="s">
        <v>95</v>
      </c>
      <c r="C376" s="3" t="s">
        <v>996</v>
      </c>
      <c r="D376" s="168">
        <v>51.052070190822214</v>
      </c>
      <c r="E376" s="168">
        <v>0</v>
      </c>
      <c r="F376" s="168">
        <v>1.0669862241344799</v>
      </c>
      <c r="G376" s="168">
        <v>2.0099836439718826</v>
      </c>
      <c r="H376" s="168">
        <v>1.0049918219859413</v>
      </c>
      <c r="I376" s="168">
        <v>6.5640355502052161</v>
      </c>
      <c r="J376" s="168">
        <v>1.0940059250342027</v>
      </c>
      <c r="K376" s="168">
        <v>5.6596438254702708</v>
      </c>
      <c r="L376" s="168">
        <v>9.0554301207524333</v>
      </c>
      <c r="M376" s="168">
        <v>6.1575347032751679</v>
      </c>
      <c r="N376" s="168">
        <v>7.1837904871543623</v>
      </c>
      <c r="O376" s="168">
        <v>6.9886340430740557</v>
      </c>
      <c r="P376" s="168">
        <v>0.87357925538425696</v>
      </c>
      <c r="Q376" s="168">
        <v>2.6207377661527707</v>
      </c>
      <c r="R376" s="170">
        <v>0</v>
      </c>
      <c r="S376" s="170">
        <v>0</v>
      </c>
      <c r="T376" s="170">
        <v>0.77271682422717636</v>
      </c>
      <c r="U376" s="170">
        <v>0</v>
      </c>
      <c r="V376" s="170">
        <v>0</v>
      </c>
      <c r="W376" s="170">
        <v>0</v>
      </c>
      <c r="X376" s="170">
        <v>0</v>
      </c>
      <c r="Y376" s="170">
        <v>0</v>
      </c>
      <c r="Z376" s="170">
        <v>0</v>
      </c>
      <c r="AA376" s="170">
        <v>0</v>
      </c>
      <c r="AB376" s="170">
        <v>0</v>
      </c>
      <c r="AC376" s="170">
        <v>0</v>
      </c>
      <c r="AD376" s="170">
        <v>0</v>
      </c>
      <c r="AE376" s="118"/>
    </row>
    <row r="377" spans="1:31" x14ac:dyDescent="0.45">
      <c r="A377" s="2" t="s">
        <v>217</v>
      </c>
      <c r="B377" s="2" t="s">
        <v>96</v>
      </c>
      <c r="C377" s="2" t="s">
        <v>997</v>
      </c>
      <c r="D377" s="167">
        <v>1002.164302755337</v>
      </c>
      <c r="E377" s="167">
        <v>0</v>
      </c>
      <c r="F377" s="167">
        <v>0</v>
      </c>
      <c r="G377" s="167">
        <v>15.074877329789119</v>
      </c>
      <c r="H377" s="167">
        <v>20.099836439718825</v>
      </c>
      <c r="I377" s="167">
        <v>32.82017775102608</v>
      </c>
      <c r="J377" s="167">
        <v>68.922373277154776</v>
      </c>
      <c r="K377" s="167">
        <v>121.1163778650638</v>
      </c>
      <c r="L377" s="167">
        <v>134.69952304619244</v>
      </c>
      <c r="M377" s="167">
        <v>118.01941514610738</v>
      </c>
      <c r="N377" s="167">
        <v>173.43722747558388</v>
      </c>
      <c r="O377" s="167">
        <v>92.599401070731233</v>
      </c>
      <c r="P377" s="167">
        <v>37.563907981523052</v>
      </c>
      <c r="Q377" s="167">
        <v>28.82811542768048</v>
      </c>
      <c r="R377" s="169">
        <v>0</v>
      </c>
      <c r="S377" s="169">
        <v>1.9508330217384131</v>
      </c>
      <c r="T377" s="169">
        <v>3.8635841211358817</v>
      </c>
      <c r="U377" s="169">
        <v>4.6363009453630584</v>
      </c>
      <c r="V377" s="169">
        <v>16.660523960453592</v>
      </c>
      <c r="W377" s="169">
        <v>40.336005377940275</v>
      </c>
      <c r="X377" s="169">
        <v>40.995030725350887</v>
      </c>
      <c r="Y377" s="169">
        <v>12.112168168853671</v>
      </c>
      <c r="Z377" s="169">
        <v>22.782544660399783</v>
      </c>
      <c r="AA377" s="169">
        <v>7.9243633601390551</v>
      </c>
      <c r="AB377" s="169">
        <v>2.573905201130374</v>
      </c>
      <c r="AC377" s="169">
        <v>2.573905201130374</v>
      </c>
      <c r="AD377" s="169">
        <v>2.573905201130374</v>
      </c>
      <c r="AE377" s="118"/>
    </row>
    <row r="378" spans="1:31" x14ac:dyDescent="0.45">
      <c r="A378" s="3" t="s">
        <v>219</v>
      </c>
      <c r="B378" s="3" t="s">
        <v>96</v>
      </c>
      <c r="C378" s="3" t="s">
        <v>998</v>
      </c>
      <c r="D378" s="168">
        <v>57.197689042747065</v>
      </c>
      <c r="E378" s="168">
        <v>0</v>
      </c>
      <c r="F378" s="168">
        <v>0</v>
      </c>
      <c r="G378" s="168">
        <v>1.0049918219859413</v>
      </c>
      <c r="H378" s="168">
        <v>1.0049918219859413</v>
      </c>
      <c r="I378" s="168">
        <v>1.0940059250342027</v>
      </c>
      <c r="J378" s="168">
        <v>1.0940059250342027</v>
      </c>
      <c r="K378" s="168">
        <v>4.5277150603762166</v>
      </c>
      <c r="L378" s="168">
        <v>11.319287650940542</v>
      </c>
      <c r="M378" s="168">
        <v>6.1575347032751679</v>
      </c>
      <c r="N378" s="168">
        <v>10.262557838791945</v>
      </c>
      <c r="O378" s="168">
        <v>6.9886340430740557</v>
      </c>
      <c r="P378" s="168">
        <v>2.6207377661527707</v>
      </c>
      <c r="Q378" s="168">
        <v>0.87357925538425696</v>
      </c>
      <c r="R378" s="170">
        <v>0</v>
      </c>
      <c r="S378" s="170">
        <v>0.97541651086920655</v>
      </c>
      <c r="T378" s="170">
        <v>0</v>
      </c>
      <c r="U378" s="170">
        <v>0</v>
      </c>
      <c r="V378" s="170">
        <v>1.7537393642582728</v>
      </c>
      <c r="W378" s="170">
        <v>1.7537393642582728</v>
      </c>
      <c r="X378" s="170">
        <v>2.7951157312739241</v>
      </c>
      <c r="Y378" s="170">
        <v>0</v>
      </c>
      <c r="Z378" s="170">
        <v>2.9716362600521458</v>
      </c>
      <c r="AA378" s="170">
        <v>0</v>
      </c>
      <c r="AB378" s="170">
        <v>0</v>
      </c>
      <c r="AC378" s="170">
        <v>0</v>
      </c>
      <c r="AD378" s="170">
        <v>0</v>
      </c>
      <c r="AE378" s="118"/>
    </row>
    <row r="379" spans="1:31" x14ac:dyDescent="0.45">
      <c r="A379" s="3" t="s">
        <v>219</v>
      </c>
      <c r="B379" s="3" t="s">
        <v>96</v>
      </c>
      <c r="C379" s="3" t="s">
        <v>999</v>
      </c>
      <c r="D379" s="168">
        <v>276.28860637577264</v>
      </c>
      <c r="E379" s="168">
        <v>0</v>
      </c>
      <c r="F379" s="168">
        <v>0</v>
      </c>
      <c r="G379" s="168">
        <v>0</v>
      </c>
      <c r="H379" s="168">
        <v>2.0099836439718826</v>
      </c>
      <c r="I379" s="168">
        <v>9.8460533253078246</v>
      </c>
      <c r="J379" s="168">
        <v>20.786112575649852</v>
      </c>
      <c r="K379" s="168">
        <v>30.562076657539464</v>
      </c>
      <c r="L379" s="168">
        <v>39.617506778291897</v>
      </c>
      <c r="M379" s="168">
        <v>34.892696651892614</v>
      </c>
      <c r="N379" s="168">
        <v>55.417812329476504</v>
      </c>
      <c r="O379" s="168">
        <v>20.965902129222165</v>
      </c>
      <c r="P379" s="168">
        <v>7.8622132984583128</v>
      </c>
      <c r="Q379" s="168">
        <v>8.73579255384257</v>
      </c>
      <c r="R379" s="170">
        <v>0</v>
      </c>
      <c r="S379" s="170">
        <v>0</v>
      </c>
      <c r="T379" s="170">
        <v>0</v>
      </c>
      <c r="U379" s="170">
        <v>0</v>
      </c>
      <c r="V379" s="170">
        <v>4.384348410645682</v>
      </c>
      <c r="W379" s="170">
        <v>16.660523960453592</v>
      </c>
      <c r="X379" s="170">
        <v>11.180462925095696</v>
      </c>
      <c r="Y379" s="170">
        <v>3.7268209750318988</v>
      </c>
      <c r="Z379" s="170">
        <v>5.9432725201042915</v>
      </c>
      <c r="AA379" s="170">
        <v>1.9810908400347638</v>
      </c>
      <c r="AB379" s="170">
        <v>0.85796840037679134</v>
      </c>
      <c r="AC379" s="170">
        <v>0</v>
      </c>
      <c r="AD379" s="170">
        <v>0.85796840037679134</v>
      </c>
      <c r="AE379" s="118"/>
    </row>
    <row r="380" spans="1:31" x14ac:dyDescent="0.45">
      <c r="A380" s="3" t="s">
        <v>219</v>
      </c>
      <c r="B380" s="3" t="s">
        <v>96</v>
      </c>
      <c r="C380" s="3" t="s">
        <v>1000</v>
      </c>
      <c r="D380" s="168">
        <v>599.91843053840296</v>
      </c>
      <c r="E380" s="168">
        <v>0</v>
      </c>
      <c r="F380" s="168">
        <v>0</v>
      </c>
      <c r="G380" s="168">
        <v>10.049918219859412</v>
      </c>
      <c r="H380" s="168">
        <v>15.074877329789119</v>
      </c>
      <c r="I380" s="168">
        <v>17.504094800547243</v>
      </c>
      <c r="J380" s="168">
        <v>42.666231076333908</v>
      </c>
      <c r="K380" s="168">
        <v>79.235013556583795</v>
      </c>
      <c r="L380" s="168">
        <v>74.707298496207571</v>
      </c>
      <c r="M380" s="168">
        <v>69.785393303785227</v>
      </c>
      <c r="N380" s="168">
        <v>97.494299468523479</v>
      </c>
      <c r="O380" s="168">
        <v>58.529810110745217</v>
      </c>
      <c r="P380" s="168">
        <v>24.460219150759194</v>
      </c>
      <c r="Q380" s="168">
        <v>16.598005852300883</v>
      </c>
      <c r="R380" s="170">
        <v>0</v>
      </c>
      <c r="S380" s="170">
        <v>0.97541651086920655</v>
      </c>
      <c r="T380" s="170">
        <v>3.0908672969087054</v>
      </c>
      <c r="U380" s="170">
        <v>4.6363009453630584</v>
      </c>
      <c r="V380" s="170">
        <v>10.522436185549637</v>
      </c>
      <c r="W380" s="170">
        <v>20.168002688970137</v>
      </c>
      <c r="X380" s="170">
        <v>27.019452068981266</v>
      </c>
      <c r="Y380" s="170">
        <v>8.3853471938217723</v>
      </c>
      <c r="Z380" s="170">
        <v>9.9054542001738195</v>
      </c>
      <c r="AA380" s="170">
        <v>3.9621816800695275</v>
      </c>
      <c r="AB380" s="170">
        <v>0.85796840037679134</v>
      </c>
      <c r="AC380" s="170">
        <v>2.573905201130374</v>
      </c>
      <c r="AD380" s="170">
        <v>1.7159368007535827</v>
      </c>
      <c r="AE380" s="118"/>
    </row>
    <row r="381" spans="1:31" x14ac:dyDescent="0.45">
      <c r="A381" s="3" t="s">
        <v>219</v>
      </c>
      <c r="B381" s="3" t="s">
        <v>96</v>
      </c>
      <c r="C381" s="3" t="s">
        <v>1001</v>
      </c>
      <c r="D381" s="168">
        <v>32.053325588909217</v>
      </c>
      <c r="E381" s="168">
        <v>0</v>
      </c>
      <c r="F381" s="168">
        <v>0</v>
      </c>
      <c r="G381" s="168">
        <v>0</v>
      </c>
      <c r="H381" s="168">
        <v>1.0049918219859413</v>
      </c>
      <c r="I381" s="168">
        <v>3.2820177751026081</v>
      </c>
      <c r="J381" s="168">
        <v>1.0940059250342027</v>
      </c>
      <c r="K381" s="168">
        <v>2.2638575301881083</v>
      </c>
      <c r="L381" s="168">
        <v>3.3957862952821625</v>
      </c>
      <c r="M381" s="168">
        <v>4.1050231355167783</v>
      </c>
      <c r="N381" s="168">
        <v>4.1050231355167783</v>
      </c>
      <c r="O381" s="168">
        <v>2.6207377661527707</v>
      </c>
      <c r="P381" s="168">
        <v>1.7471585107685139</v>
      </c>
      <c r="Q381" s="168">
        <v>1.7471585107685139</v>
      </c>
      <c r="R381" s="170">
        <v>0</v>
      </c>
      <c r="S381" s="170">
        <v>0</v>
      </c>
      <c r="T381" s="170">
        <v>0</v>
      </c>
      <c r="U381" s="170">
        <v>0</v>
      </c>
      <c r="V381" s="170">
        <v>0</v>
      </c>
      <c r="W381" s="170">
        <v>0.87686968212913641</v>
      </c>
      <c r="X381" s="170">
        <v>0</v>
      </c>
      <c r="Y381" s="170">
        <v>0</v>
      </c>
      <c r="Z381" s="170">
        <v>2.9716362600521458</v>
      </c>
      <c r="AA381" s="170">
        <v>1.9810908400347638</v>
      </c>
      <c r="AB381" s="170">
        <v>0.85796840037679134</v>
      </c>
      <c r="AC381" s="170">
        <v>0</v>
      </c>
      <c r="AD381" s="170">
        <v>0</v>
      </c>
      <c r="AE381" s="118"/>
    </row>
    <row r="382" spans="1:31" x14ac:dyDescent="0.45">
      <c r="A382" s="3" t="s">
        <v>219</v>
      </c>
      <c r="B382" s="3" t="s">
        <v>96</v>
      </c>
      <c r="C382" s="3" t="s">
        <v>1002</v>
      </c>
      <c r="D382" s="168">
        <v>36.706251209504984</v>
      </c>
      <c r="E382" s="168">
        <v>0</v>
      </c>
      <c r="F382" s="168">
        <v>0</v>
      </c>
      <c r="G382" s="168">
        <v>4.0199672879437651</v>
      </c>
      <c r="H382" s="168">
        <v>1.0049918219859413</v>
      </c>
      <c r="I382" s="168">
        <v>1.0940059250342027</v>
      </c>
      <c r="J382" s="168">
        <v>3.2820177751026081</v>
      </c>
      <c r="K382" s="168">
        <v>4.5277150603762166</v>
      </c>
      <c r="L382" s="168">
        <v>5.6596438254702708</v>
      </c>
      <c r="M382" s="168">
        <v>3.078767351637584</v>
      </c>
      <c r="N382" s="168">
        <v>6.1575347032751679</v>
      </c>
      <c r="O382" s="168">
        <v>3.4943170215370278</v>
      </c>
      <c r="P382" s="168">
        <v>0.87357925538425696</v>
      </c>
      <c r="Q382" s="168">
        <v>0.87357925538425696</v>
      </c>
      <c r="R382" s="170">
        <v>0</v>
      </c>
      <c r="S382" s="170">
        <v>0</v>
      </c>
      <c r="T382" s="170">
        <v>0.77271682422717636</v>
      </c>
      <c r="U382" s="170">
        <v>0</v>
      </c>
      <c r="V382" s="170">
        <v>0</v>
      </c>
      <c r="W382" s="170">
        <v>0.87686968212913641</v>
      </c>
      <c r="X382" s="170">
        <v>0</v>
      </c>
      <c r="Y382" s="170">
        <v>0</v>
      </c>
      <c r="Z382" s="170">
        <v>0.99054542001738188</v>
      </c>
      <c r="AA382" s="170">
        <v>0</v>
      </c>
      <c r="AB382" s="170">
        <v>0</v>
      </c>
      <c r="AC382" s="170">
        <v>0</v>
      </c>
      <c r="AD382" s="170">
        <v>0</v>
      </c>
      <c r="AE382" s="118"/>
    </row>
  </sheetData>
  <autoFilter ref="A4:AE382" xr:uid="{AB26F34D-DAED-477B-9F41-09E92BD7360F}"/>
  <mergeCells count="3">
    <mergeCell ref="D3:D4"/>
    <mergeCell ref="E3:Q3"/>
    <mergeCell ref="R3:AD3"/>
  </mergeCells>
  <phoneticPr fontId="4"/>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71E74-4B9D-45FA-AC23-F5861BE517D2}">
  <sheetPr codeName="Sheet5">
    <tabColor theme="5"/>
  </sheetPr>
  <dimension ref="A1:AC387"/>
  <sheetViews>
    <sheetView topLeftCell="E1" workbookViewId="0">
      <selection activeCell="AB5" sqref="AB5"/>
    </sheetView>
  </sheetViews>
  <sheetFormatPr defaultRowHeight="15" x14ac:dyDescent="0.45"/>
  <cols>
    <col min="1" max="1" width="10.44140625" customWidth="1"/>
    <col min="2" max="2" width="9.44140625" customWidth="1"/>
    <col min="3" max="3" width="16.5546875" customWidth="1"/>
    <col min="4" max="29" width="6.6640625" customWidth="1"/>
  </cols>
  <sheetData>
    <row r="1" spans="1:29" x14ac:dyDescent="0.45">
      <c r="A1" s="74" t="s">
        <v>1010</v>
      </c>
      <c r="D1" s="74" t="s">
        <v>1011</v>
      </c>
    </row>
    <row r="2" spans="1:29" x14ac:dyDescent="0.45">
      <c r="A2" s="68"/>
      <c r="B2" s="68"/>
    </row>
    <row r="3" spans="1:29" x14ac:dyDescent="0.45">
      <c r="A3" s="9"/>
      <c r="B3" s="9"/>
      <c r="C3" s="9"/>
      <c r="D3" s="227" t="s">
        <v>1012</v>
      </c>
      <c r="E3" s="228"/>
      <c r="F3" s="228"/>
      <c r="G3" s="228"/>
      <c r="H3" s="228"/>
      <c r="I3" s="228"/>
      <c r="J3" s="228"/>
      <c r="K3" s="228"/>
      <c r="L3" s="228"/>
      <c r="M3" s="228"/>
      <c r="N3" s="228"/>
      <c r="O3" s="228"/>
      <c r="P3" s="228"/>
      <c r="Q3" s="230" t="s">
        <v>1013</v>
      </c>
      <c r="R3" s="230"/>
      <c r="S3" s="230"/>
      <c r="T3" s="230"/>
      <c r="U3" s="230"/>
      <c r="V3" s="230"/>
      <c r="W3" s="230"/>
      <c r="X3" s="230"/>
      <c r="Y3" s="230"/>
      <c r="Z3" s="230"/>
      <c r="AA3" s="230"/>
      <c r="AB3" s="230"/>
      <c r="AC3" s="230"/>
    </row>
    <row r="4" spans="1:29" ht="36.75" customHeight="1" x14ac:dyDescent="0.45">
      <c r="A4" s="64" t="s">
        <v>211</v>
      </c>
      <c r="B4" s="64" t="s">
        <v>212</v>
      </c>
      <c r="C4" s="64" t="s">
        <v>213</v>
      </c>
      <c r="D4" s="6" t="s">
        <v>1009</v>
      </c>
      <c r="E4" s="6" t="s">
        <v>606</v>
      </c>
      <c r="F4" s="6" t="s">
        <v>607</v>
      </c>
      <c r="G4" s="6" t="s">
        <v>608</v>
      </c>
      <c r="H4" s="6" t="s">
        <v>609</v>
      </c>
      <c r="I4" s="6" t="s">
        <v>610</v>
      </c>
      <c r="J4" s="6" t="s">
        <v>611</v>
      </c>
      <c r="K4" s="6" t="s">
        <v>612</v>
      </c>
      <c r="L4" s="6" t="s">
        <v>613</v>
      </c>
      <c r="M4" s="6" t="s">
        <v>614</v>
      </c>
      <c r="N4" s="6" t="s">
        <v>615</v>
      </c>
      <c r="O4" s="6" t="s">
        <v>616</v>
      </c>
      <c r="P4" s="6" t="s">
        <v>617</v>
      </c>
      <c r="Q4" s="6" t="s">
        <v>1009</v>
      </c>
      <c r="R4" s="6" t="s">
        <v>606</v>
      </c>
      <c r="S4" s="6" t="s">
        <v>607</v>
      </c>
      <c r="T4" s="6" t="s">
        <v>608</v>
      </c>
      <c r="U4" s="6" t="s">
        <v>609</v>
      </c>
      <c r="V4" s="6" t="s">
        <v>610</v>
      </c>
      <c r="W4" s="6" t="s">
        <v>611</v>
      </c>
      <c r="X4" s="6" t="s">
        <v>612</v>
      </c>
      <c r="Y4" s="6" t="s">
        <v>613</v>
      </c>
      <c r="Z4" s="6" t="s">
        <v>614</v>
      </c>
      <c r="AA4" s="6" t="s">
        <v>615</v>
      </c>
      <c r="AB4" s="6" t="s">
        <v>616</v>
      </c>
      <c r="AC4" s="6" t="s">
        <v>617</v>
      </c>
    </row>
    <row r="5" spans="1:29" x14ac:dyDescent="0.45">
      <c r="A5" s="1" t="s">
        <v>618</v>
      </c>
      <c r="B5" s="1" t="s">
        <v>619</v>
      </c>
      <c r="C5" s="1" t="s">
        <v>620</v>
      </c>
      <c r="D5" s="115">
        <v>1.0669862241344799</v>
      </c>
      <c r="E5" s="115">
        <v>1.0669862241344799</v>
      </c>
      <c r="F5" s="115">
        <v>1.0049918219859413</v>
      </c>
      <c r="G5" s="115">
        <v>1.0049918219859413</v>
      </c>
      <c r="H5" s="115">
        <v>1.0940059250342027</v>
      </c>
      <c r="I5" s="115">
        <v>1.0940059250342027</v>
      </c>
      <c r="J5" s="115">
        <v>1.1319287650940542</v>
      </c>
      <c r="K5" s="115">
        <v>1.1319287650940542</v>
      </c>
      <c r="L5" s="115">
        <v>1.0262557838791946</v>
      </c>
      <c r="M5" s="115">
        <v>1.0262557838791946</v>
      </c>
      <c r="N5" s="115">
        <v>0.87357925538425696</v>
      </c>
      <c r="O5" s="115">
        <v>0.87357925538425696</v>
      </c>
      <c r="P5" s="115">
        <v>0.87357925538425696</v>
      </c>
      <c r="Q5" s="116">
        <v>0.97541651086920655</v>
      </c>
      <c r="R5" s="116">
        <v>0.97541651086920655</v>
      </c>
      <c r="S5" s="116">
        <v>0.77271682422717636</v>
      </c>
      <c r="T5" s="116">
        <v>0.77271682422717636</v>
      </c>
      <c r="U5" s="116">
        <v>0.87686968212913641</v>
      </c>
      <c r="V5" s="116">
        <v>0.87686968212913641</v>
      </c>
      <c r="W5" s="116">
        <v>0.9317052437579747</v>
      </c>
      <c r="X5" s="116">
        <v>0.9317052437579747</v>
      </c>
      <c r="Y5" s="116">
        <v>0.99054542001738188</v>
      </c>
      <c r="Z5" s="116">
        <v>0.99054542001738188</v>
      </c>
      <c r="AA5" s="116">
        <v>0.85796840037679134</v>
      </c>
      <c r="AB5" s="116">
        <v>0.85796840037679134</v>
      </c>
      <c r="AC5" s="116">
        <v>0.85796840037679134</v>
      </c>
    </row>
    <row r="6" spans="1:29" x14ac:dyDescent="0.45">
      <c r="A6" s="3"/>
      <c r="B6" s="3"/>
      <c r="C6" s="3"/>
    </row>
    <row r="7" spans="1:29" x14ac:dyDescent="0.45">
      <c r="A7" s="3"/>
      <c r="B7" s="3"/>
      <c r="C7" s="3"/>
    </row>
    <row r="8" spans="1:29" x14ac:dyDescent="0.45">
      <c r="A8" s="3"/>
      <c r="B8" s="3"/>
      <c r="C8" s="3"/>
    </row>
    <row r="9" spans="1:29" x14ac:dyDescent="0.45">
      <c r="A9" s="3"/>
      <c r="B9" s="3"/>
      <c r="C9" s="3"/>
    </row>
    <row r="10" spans="1:29" x14ac:dyDescent="0.45">
      <c r="A10" s="3"/>
      <c r="B10" s="3"/>
      <c r="C10" s="3"/>
    </row>
    <row r="11" spans="1:29" x14ac:dyDescent="0.45">
      <c r="A11" s="3"/>
      <c r="B11" s="3"/>
      <c r="C11" s="3"/>
    </row>
    <row r="12" spans="1:29" x14ac:dyDescent="0.45">
      <c r="A12" s="3"/>
      <c r="B12" s="3"/>
      <c r="C12" s="3"/>
    </row>
    <row r="13" spans="1:29" x14ac:dyDescent="0.45">
      <c r="A13" s="3"/>
      <c r="B13" s="3"/>
      <c r="C13" s="3"/>
    </row>
    <row r="14" spans="1:29" x14ac:dyDescent="0.45">
      <c r="A14" s="3"/>
      <c r="B14" s="3"/>
      <c r="C14" s="3"/>
    </row>
    <row r="15" spans="1:29" x14ac:dyDescent="0.45">
      <c r="A15" s="3"/>
      <c r="B15" s="3"/>
      <c r="C15" s="3"/>
    </row>
    <row r="16" spans="1:29" x14ac:dyDescent="0.45">
      <c r="A16" s="3"/>
      <c r="B16" s="3"/>
      <c r="C16" s="3"/>
    </row>
    <row r="17" spans="1:3" x14ac:dyDescent="0.45">
      <c r="A17" s="3"/>
      <c r="B17" s="3"/>
      <c r="C17" s="3"/>
    </row>
    <row r="18" spans="1:3" x14ac:dyDescent="0.45">
      <c r="A18" s="3"/>
      <c r="B18" s="3"/>
      <c r="C18" s="3"/>
    </row>
    <row r="19" spans="1:3" x14ac:dyDescent="0.45">
      <c r="A19" s="3"/>
      <c r="B19" s="3"/>
      <c r="C19" s="3"/>
    </row>
    <row r="20" spans="1:3" x14ac:dyDescent="0.45">
      <c r="A20" s="3"/>
      <c r="B20" s="3"/>
      <c r="C20" s="3"/>
    </row>
    <row r="21" spans="1:3" x14ac:dyDescent="0.45">
      <c r="A21" s="3"/>
      <c r="B21" s="3"/>
      <c r="C21" s="3"/>
    </row>
    <row r="22" spans="1:3" x14ac:dyDescent="0.45">
      <c r="A22" s="3"/>
      <c r="B22" s="3"/>
      <c r="C22" s="3"/>
    </row>
    <row r="23" spans="1:3" x14ac:dyDescent="0.45">
      <c r="A23" s="3"/>
      <c r="B23" s="3"/>
      <c r="C23" s="3"/>
    </row>
    <row r="24" spans="1:3" x14ac:dyDescent="0.45">
      <c r="A24" s="3"/>
      <c r="B24" s="3"/>
      <c r="C24" s="3"/>
    </row>
    <row r="25" spans="1:3" x14ac:dyDescent="0.45">
      <c r="A25" s="3"/>
      <c r="B25" s="3"/>
      <c r="C25" s="3"/>
    </row>
    <row r="26" spans="1:3" x14ac:dyDescent="0.45">
      <c r="A26" s="3"/>
      <c r="B26" s="3"/>
      <c r="C26" s="3"/>
    </row>
    <row r="27" spans="1:3" x14ac:dyDescent="0.45">
      <c r="A27" s="3"/>
      <c r="B27" s="3"/>
      <c r="C27" s="3"/>
    </row>
    <row r="28" spans="1:3" x14ac:dyDescent="0.45">
      <c r="A28" s="3"/>
      <c r="B28" s="3"/>
      <c r="C28" s="3"/>
    </row>
    <row r="29" spans="1:3" x14ac:dyDescent="0.45">
      <c r="A29" s="3"/>
      <c r="B29" s="3"/>
      <c r="C29" s="3"/>
    </row>
    <row r="30" spans="1:3" x14ac:dyDescent="0.45">
      <c r="A30" s="3"/>
      <c r="B30" s="3"/>
      <c r="C30" s="3"/>
    </row>
    <row r="31" spans="1:3" x14ac:dyDescent="0.45">
      <c r="A31" s="3"/>
      <c r="B31" s="3"/>
      <c r="C31" s="3"/>
    </row>
    <row r="32" spans="1:3" x14ac:dyDescent="0.45">
      <c r="A32" s="3"/>
      <c r="B32" s="3"/>
      <c r="C32" s="3"/>
    </row>
    <row r="33" spans="1:3" x14ac:dyDescent="0.45">
      <c r="A33" s="3"/>
      <c r="B33" s="3"/>
      <c r="C33" s="3"/>
    </row>
    <row r="34" spans="1:3" x14ac:dyDescent="0.45">
      <c r="A34" s="3"/>
      <c r="B34" s="3"/>
      <c r="C34" s="3"/>
    </row>
    <row r="35" spans="1:3" x14ac:dyDescent="0.45">
      <c r="A35" s="3"/>
      <c r="B35" s="3"/>
      <c r="C35" s="3"/>
    </row>
    <row r="36" spans="1:3" x14ac:dyDescent="0.45">
      <c r="A36" s="3"/>
      <c r="B36" s="3"/>
      <c r="C36" s="3"/>
    </row>
    <row r="37" spans="1:3" x14ac:dyDescent="0.45">
      <c r="A37" s="3"/>
      <c r="B37" s="3"/>
      <c r="C37" s="3"/>
    </row>
    <row r="38" spans="1:3" x14ac:dyDescent="0.45">
      <c r="A38" s="3"/>
      <c r="B38" s="3"/>
      <c r="C38" s="3"/>
    </row>
    <row r="39" spans="1:3" x14ac:dyDescent="0.45">
      <c r="A39" s="3"/>
      <c r="B39" s="3"/>
      <c r="C39" s="3"/>
    </row>
    <row r="40" spans="1:3" x14ac:dyDescent="0.45">
      <c r="A40" s="3"/>
      <c r="B40" s="3"/>
      <c r="C40" s="3"/>
    </row>
    <row r="41" spans="1:3" x14ac:dyDescent="0.45">
      <c r="A41" s="3"/>
      <c r="B41" s="3"/>
      <c r="C41" s="3"/>
    </row>
    <row r="42" spans="1:3" x14ac:dyDescent="0.45">
      <c r="A42" s="3"/>
      <c r="B42" s="3"/>
      <c r="C42" s="3"/>
    </row>
    <row r="43" spans="1:3" x14ac:dyDescent="0.45">
      <c r="A43" s="3"/>
      <c r="B43" s="3"/>
      <c r="C43" s="3"/>
    </row>
    <row r="44" spans="1:3" x14ac:dyDescent="0.45">
      <c r="A44" s="3"/>
      <c r="B44" s="3"/>
      <c r="C44" s="3"/>
    </row>
    <row r="45" spans="1:3" x14ac:dyDescent="0.45">
      <c r="A45" s="3"/>
      <c r="B45" s="3"/>
      <c r="C45" s="3"/>
    </row>
    <row r="46" spans="1:3" x14ac:dyDescent="0.45">
      <c r="A46" s="3"/>
      <c r="B46" s="3"/>
      <c r="C46" s="3"/>
    </row>
    <row r="47" spans="1:3" x14ac:dyDescent="0.45">
      <c r="A47" s="3"/>
      <c r="B47" s="3"/>
      <c r="C47" s="3"/>
    </row>
    <row r="48" spans="1:3" x14ac:dyDescent="0.45">
      <c r="A48" s="3"/>
      <c r="B48" s="3"/>
      <c r="C48" s="3"/>
    </row>
    <row r="49" spans="1:3" x14ac:dyDescent="0.45">
      <c r="A49" s="3"/>
      <c r="B49" s="3"/>
      <c r="C49" s="3"/>
    </row>
    <row r="50" spans="1:3" x14ac:dyDescent="0.45">
      <c r="A50" s="3"/>
      <c r="B50" s="3"/>
      <c r="C50" s="3"/>
    </row>
    <row r="51" spans="1:3" x14ac:dyDescent="0.45">
      <c r="A51" s="3"/>
      <c r="B51" s="3"/>
      <c r="C51" s="3"/>
    </row>
    <row r="52" spans="1:3" x14ac:dyDescent="0.45">
      <c r="A52" s="3"/>
      <c r="B52" s="3"/>
      <c r="C52" s="3"/>
    </row>
    <row r="53" spans="1:3" x14ac:dyDescent="0.45">
      <c r="A53" s="3"/>
      <c r="B53" s="3"/>
      <c r="C53" s="3"/>
    </row>
    <row r="54" spans="1:3" x14ac:dyDescent="0.45">
      <c r="A54" s="3"/>
      <c r="B54" s="3"/>
      <c r="C54" s="3"/>
    </row>
    <row r="55" spans="1:3" x14ac:dyDescent="0.45">
      <c r="A55" s="3"/>
      <c r="B55" s="3"/>
      <c r="C55" s="3"/>
    </row>
    <row r="56" spans="1:3" x14ac:dyDescent="0.45">
      <c r="A56" s="3"/>
      <c r="B56" s="3"/>
      <c r="C56" s="3"/>
    </row>
    <row r="57" spans="1:3" x14ac:dyDescent="0.45">
      <c r="A57" s="3"/>
      <c r="B57" s="3"/>
      <c r="C57" s="3"/>
    </row>
    <row r="58" spans="1:3" x14ac:dyDescent="0.45">
      <c r="A58" s="3"/>
      <c r="B58" s="3"/>
      <c r="C58" s="3"/>
    </row>
    <row r="59" spans="1:3" x14ac:dyDescent="0.45">
      <c r="A59" s="3"/>
      <c r="B59" s="3"/>
      <c r="C59" s="3"/>
    </row>
    <row r="60" spans="1:3" x14ac:dyDescent="0.45">
      <c r="A60" s="3"/>
      <c r="B60" s="3"/>
      <c r="C60" s="3"/>
    </row>
    <row r="61" spans="1:3" x14ac:dyDescent="0.45">
      <c r="A61" s="3"/>
      <c r="B61" s="3"/>
      <c r="C61" s="3"/>
    </row>
    <row r="62" spans="1:3" x14ac:dyDescent="0.45">
      <c r="A62" s="3"/>
      <c r="B62" s="3"/>
      <c r="C62" s="3"/>
    </row>
    <row r="63" spans="1:3" x14ac:dyDescent="0.45">
      <c r="A63" s="3"/>
      <c r="B63" s="3"/>
      <c r="C63" s="3"/>
    </row>
    <row r="64" spans="1:3" x14ac:dyDescent="0.45">
      <c r="A64" s="3"/>
      <c r="B64" s="3"/>
      <c r="C64" s="3"/>
    </row>
    <row r="65" spans="1:3" x14ac:dyDescent="0.45">
      <c r="A65" s="3"/>
      <c r="B65" s="3"/>
      <c r="C65" s="3"/>
    </row>
    <row r="66" spans="1:3" x14ac:dyDescent="0.45">
      <c r="A66" s="3"/>
      <c r="B66" s="3"/>
      <c r="C66" s="3"/>
    </row>
    <row r="67" spans="1:3" x14ac:dyDescent="0.45">
      <c r="A67" s="3"/>
      <c r="B67" s="3"/>
      <c r="C67" s="3"/>
    </row>
    <row r="68" spans="1:3" x14ac:dyDescent="0.45">
      <c r="A68" s="3"/>
      <c r="B68" s="3"/>
      <c r="C68" s="3"/>
    </row>
    <row r="69" spans="1:3" x14ac:dyDescent="0.45">
      <c r="A69" s="3"/>
      <c r="B69" s="3"/>
      <c r="C69" s="3"/>
    </row>
    <row r="70" spans="1:3" x14ac:dyDescent="0.45">
      <c r="A70" s="3"/>
      <c r="B70" s="3"/>
      <c r="C70" s="3"/>
    </row>
    <row r="71" spans="1:3" x14ac:dyDescent="0.45">
      <c r="A71" s="3"/>
      <c r="B71" s="3"/>
      <c r="C71" s="3"/>
    </row>
    <row r="72" spans="1:3" x14ac:dyDescent="0.45">
      <c r="A72" s="3"/>
      <c r="B72" s="3"/>
      <c r="C72" s="3"/>
    </row>
    <row r="73" spans="1:3" x14ac:dyDescent="0.45">
      <c r="A73" s="3"/>
      <c r="B73" s="3"/>
      <c r="C73" s="3"/>
    </row>
    <row r="74" spans="1:3" x14ac:dyDescent="0.45">
      <c r="A74" s="3"/>
      <c r="B74" s="3"/>
      <c r="C74" s="3"/>
    </row>
    <row r="75" spans="1:3" x14ac:dyDescent="0.45">
      <c r="A75" s="3"/>
      <c r="B75" s="3"/>
      <c r="C75" s="3"/>
    </row>
    <row r="76" spans="1:3" x14ac:dyDescent="0.45">
      <c r="A76" s="3"/>
      <c r="B76" s="3"/>
      <c r="C76" s="3"/>
    </row>
    <row r="77" spans="1:3" x14ac:dyDescent="0.45">
      <c r="A77" s="3"/>
      <c r="B77" s="3"/>
      <c r="C77" s="3"/>
    </row>
    <row r="78" spans="1:3" x14ac:dyDescent="0.45">
      <c r="A78" s="3"/>
      <c r="B78" s="3"/>
      <c r="C78" s="3"/>
    </row>
    <row r="79" spans="1:3" x14ac:dyDescent="0.45">
      <c r="A79" s="3"/>
      <c r="B79" s="3"/>
      <c r="C79" s="3"/>
    </row>
    <row r="80" spans="1:3" x14ac:dyDescent="0.45">
      <c r="A80" s="3"/>
      <c r="B80" s="3"/>
      <c r="C80" s="3"/>
    </row>
    <row r="81" spans="1:3" x14ac:dyDescent="0.45">
      <c r="A81" s="3"/>
      <c r="B81" s="3"/>
      <c r="C81" s="3"/>
    </row>
    <row r="82" spans="1:3" x14ac:dyDescent="0.45">
      <c r="A82" s="3"/>
      <c r="B82" s="3"/>
      <c r="C82" s="3"/>
    </row>
    <row r="83" spans="1:3" x14ac:dyDescent="0.45">
      <c r="A83" s="3"/>
      <c r="B83" s="3"/>
      <c r="C83" s="3"/>
    </row>
    <row r="84" spans="1:3" x14ac:dyDescent="0.45">
      <c r="A84" s="3"/>
      <c r="B84" s="3"/>
      <c r="C84" s="3"/>
    </row>
    <row r="85" spans="1:3" x14ac:dyDescent="0.45">
      <c r="A85" s="3"/>
      <c r="B85" s="3"/>
      <c r="C85" s="3"/>
    </row>
    <row r="86" spans="1:3" x14ac:dyDescent="0.45">
      <c r="A86" s="3"/>
      <c r="B86" s="3"/>
      <c r="C86" s="3"/>
    </row>
    <row r="87" spans="1:3" x14ac:dyDescent="0.45">
      <c r="A87" s="3"/>
      <c r="B87" s="3"/>
      <c r="C87" s="3"/>
    </row>
    <row r="88" spans="1:3" x14ac:dyDescent="0.45">
      <c r="A88" s="3"/>
      <c r="B88" s="3"/>
      <c r="C88" s="3"/>
    </row>
    <row r="89" spans="1:3" x14ac:dyDescent="0.45">
      <c r="A89" s="3"/>
      <c r="B89" s="3"/>
      <c r="C89" s="3"/>
    </row>
    <row r="90" spans="1:3" x14ac:dyDescent="0.45">
      <c r="A90" s="3"/>
      <c r="B90" s="3"/>
      <c r="C90" s="3"/>
    </row>
    <row r="91" spans="1:3" x14ac:dyDescent="0.45">
      <c r="A91" s="3"/>
      <c r="B91" s="3"/>
      <c r="C91" s="3"/>
    </row>
    <row r="92" spans="1:3" x14ac:dyDescent="0.45">
      <c r="A92" s="3"/>
      <c r="B92" s="3"/>
      <c r="C92" s="3"/>
    </row>
    <row r="93" spans="1:3" x14ac:dyDescent="0.45">
      <c r="A93" s="3"/>
      <c r="B93" s="3"/>
      <c r="C93" s="3"/>
    </row>
    <row r="94" spans="1:3" x14ac:dyDescent="0.45">
      <c r="A94" s="3"/>
      <c r="B94" s="3"/>
      <c r="C94" s="3"/>
    </row>
    <row r="95" spans="1:3" x14ac:dyDescent="0.45">
      <c r="A95" s="3"/>
      <c r="B95" s="3"/>
      <c r="C95" s="3"/>
    </row>
    <row r="96" spans="1:3" x14ac:dyDescent="0.45">
      <c r="A96" s="3"/>
      <c r="B96" s="3"/>
      <c r="C96" s="3"/>
    </row>
    <row r="97" spans="1:3" x14ac:dyDescent="0.45">
      <c r="A97" s="3"/>
      <c r="B97" s="3"/>
      <c r="C97" s="3"/>
    </row>
    <row r="98" spans="1:3" x14ac:dyDescent="0.45">
      <c r="A98" s="3"/>
      <c r="B98" s="3"/>
      <c r="C98" s="3"/>
    </row>
    <row r="99" spans="1:3" x14ac:dyDescent="0.45">
      <c r="A99" s="3"/>
      <c r="B99" s="3"/>
      <c r="C99" s="3"/>
    </row>
    <row r="100" spans="1:3" x14ac:dyDescent="0.45">
      <c r="A100" s="3"/>
      <c r="B100" s="3"/>
      <c r="C100" s="3"/>
    </row>
    <row r="101" spans="1:3" x14ac:dyDescent="0.45">
      <c r="A101" s="3"/>
      <c r="B101" s="3"/>
      <c r="C101" s="3"/>
    </row>
    <row r="102" spans="1:3" x14ac:dyDescent="0.45">
      <c r="A102" s="3"/>
      <c r="B102" s="3"/>
      <c r="C102" s="3"/>
    </row>
    <row r="103" spans="1:3" x14ac:dyDescent="0.45">
      <c r="A103" s="3"/>
      <c r="B103" s="3"/>
      <c r="C103" s="3"/>
    </row>
    <row r="104" spans="1:3" x14ac:dyDescent="0.45">
      <c r="A104" s="3"/>
      <c r="B104" s="3"/>
      <c r="C104" s="3"/>
    </row>
    <row r="105" spans="1:3" x14ac:dyDescent="0.45">
      <c r="A105" s="3"/>
      <c r="B105" s="3"/>
      <c r="C105" s="3"/>
    </row>
    <row r="106" spans="1:3" x14ac:dyDescent="0.45">
      <c r="A106" s="3"/>
      <c r="B106" s="3"/>
      <c r="C106" s="3"/>
    </row>
    <row r="107" spans="1:3" x14ac:dyDescent="0.45">
      <c r="A107" s="3"/>
      <c r="B107" s="3"/>
      <c r="C107" s="3"/>
    </row>
    <row r="108" spans="1:3" x14ac:dyDescent="0.45">
      <c r="A108" s="3"/>
      <c r="B108" s="3"/>
      <c r="C108" s="3"/>
    </row>
    <row r="109" spans="1:3" x14ac:dyDescent="0.45">
      <c r="A109" s="3"/>
      <c r="B109" s="3"/>
      <c r="C109" s="3"/>
    </row>
    <row r="110" spans="1:3" x14ac:dyDescent="0.45">
      <c r="A110" s="3"/>
      <c r="B110" s="3"/>
      <c r="C110" s="3"/>
    </row>
    <row r="111" spans="1:3" x14ac:dyDescent="0.45">
      <c r="A111" s="3"/>
      <c r="B111" s="3"/>
      <c r="C111" s="3"/>
    </row>
    <row r="112" spans="1:3" x14ac:dyDescent="0.45">
      <c r="A112" s="3"/>
      <c r="B112" s="3"/>
      <c r="C112" s="3"/>
    </row>
    <row r="113" spans="1:3" x14ac:dyDescent="0.45">
      <c r="A113" s="3"/>
      <c r="B113" s="3"/>
      <c r="C113" s="3"/>
    </row>
    <row r="114" spans="1:3" x14ac:dyDescent="0.45">
      <c r="A114" s="3"/>
      <c r="B114" s="3"/>
      <c r="C114" s="3"/>
    </row>
    <row r="115" spans="1:3" x14ac:dyDescent="0.45">
      <c r="A115" s="3"/>
      <c r="B115" s="3"/>
      <c r="C115" s="3"/>
    </row>
    <row r="116" spans="1:3" x14ac:dyDescent="0.45">
      <c r="A116" s="3"/>
      <c r="B116" s="3"/>
      <c r="C116" s="3"/>
    </row>
    <row r="117" spans="1:3" x14ac:dyDescent="0.45">
      <c r="A117" s="3"/>
      <c r="B117" s="3"/>
      <c r="C117" s="3"/>
    </row>
    <row r="118" spans="1:3" x14ac:dyDescent="0.45">
      <c r="A118" s="3"/>
      <c r="B118" s="3"/>
      <c r="C118" s="3"/>
    </row>
    <row r="119" spans="1:3" x14ac:dyDescent="0.45">
      <c r="A119" s="3"/>
      <c r="B119" s="3"/>
      <c r="C119" s="3"/>
    </row>
    <row r="120" spans="1:3" x14ac:dyDescent="0.45">
      <c r="A120" s="3"/>
      <c r="B120" s="3"/>
      <c r="C120" s="3"/>
    </row>
    <row r="121" spans="1:3" x14ac:dyDescent="0.45">
      <c r="A121" s="3"/>
      <c r="B121" s="3"/>
      <c r="C121" s="3"/>
    </row>
    <row r="122" spans="1:3" x14ac:dyDescent="0.45">
      <c r="A122" s="3"/>
      <c r="B122" s="3"/>
      <c r="C122" s="3"/>
    </row>
    <row r="123" spans="1:3" x14ac:dyDescent="0.45">
      <c r="A123" s="3"/>
      <c r="B123" s="3"/>
      <c r="C123" s="3"/>
    </row>
    <row r="124" spans="1:3" x14ac:dyDescent="0.45">
      <c r="A124" s="3"/>
      <c r="B124" s="3"/>
      <c r="C124" s="3"/>
    </row>
    <row r="125" spans="1:3" x14ac:dyDescent="0.45">
      <c r="A125" s="3"/>
      <c r="B125" s="3"/>
      <c r="C125" s="3"/>
    </row>
    <row r="126" spans="1:3" x14ac:dyDescent="0.45">
      <c r="A126" s="3"/>
      <c r="B126" s="3"/>
      <c r="C126" s="3"/>
    </row>
    <row r="127" spans="1:3" x14ac:dyDescent="0.45">
      <c r="A127" s="3"/>
      <c r="B127" s="3"/>
      <c r="C127" s="3"/>
    </row>
    <row r="128" spans="1:3" x14ac:dyDescent="0.45">
      <c r="A128" s="3"/>
      <c r="B128" s="3"/>
      <c r="C128" s="3"/>
    </row>
    <row r="129" spans="1:3" x14ac:dyDescent="0.45">
      <c r="A129" s="3"/>
      <c r="B129" s="3"/>
      <c r="C129" s="3"/>
    </row>
    <row r="130" spans="1:3" x14ac:dyDescent="0.45">
      <c r="A130" s="3"/>
      <c r="B130" s="3"/>
      <c r="C130" s="3"/>
    </row>
    <row r="131" spans="1:3" x14ac:dyDescent="0.45">
      <c r="A131" s="3"/>
      <c r="B131" s="3"/>
      <c r="C131" s="3"/>
    </row>
    <row r="132" spans="1:3" x14ac:dyDescent="0.45">
      <c r="A132" s="3"/>
      <c r="B132" s="3"/>
      <c r="C132" s="3"/>
    </row>
    <row r="133" spans="1:3" x14ac:dyDescent="0.45">
      <c r="A133" s="3"/>
      <c r="B133" s="3"/>
      <c r="C133" s="3"/>
    </row>
    <row r="134" spans="1:3" x14ac:dyDescent="0.45">
      <c r="A134" s="3"/>
      <c r="B134" s="3"/>
      <c r="C134" s="3"/>
    </row>
    <row r="135" spans="1:3" x14ac:dyDescent="0.45">
      <c r="A135" s="3"/>
      <c r="B135" s="3"/>
      <c r="C135" s="3"/>
    </row>
    <row r="136" spans="1:3" x14ac:dyDescent="0.45">
      <c r="A136" s="3"/>
      <c r="B136" s="3"/>
      <c r="C136" s="3"/>
    </row>
    <row r="137" spans="1:3" x14ac:dyDescent="0.45">
      <c r="A137" s="3"/>
      <c r="B137" s="3"/>
      <c r="C137" s="3"/>
    </row>
    <row r="138" spans="1:3" x14ac:dyDescent="0.45">
      <c r="A138" s="3"/>
      <c r="B138" s="3"/>
      <c r="C138" s="3"/>
    </row>
    <row r="139" spans="1:3" x14ac:dyDescent="0.45">
      <c r="A139" s="3"/>
      <c r="B139" s="3"/>
      <c r="C139" s="3"/>
    </row>
    <row r="140" spans="1:3" x14ac:dyDescent="0.45">
      <c r="A140" s="3"/>
      <c r="B140" s="3"/>
      <c r="C140" s="3"/>
    </row>
    <row r="141" spans="1:3" x14ac:dyDescent="0.45">
      <c r="A141" s="3"/>
      <c r="B141" s="3"/>
      <c r="C141" s="3"/>
    </row>
    <row r="142" spans="1:3" x14ac:dyDescent="0.45">
      <c r="A142" s="3"/>
      <c r="B142" s="3"/>
      <c r="C142" s="3"/>
    </row>
    <row r="143" spans="1:3" x14ac:dyDescent="0.45">
      <c r="A143" s="3"/>
      <c r="B143" s="3"/>
      <c r="C143" s="3"/>
    </row>
    <row r="144" spans="1:3" x14ac:dyDescent="0.45">
      <c r="A144" s="3"/>
      <c r="B144" s="3"/>
      <c r="C144" s="3"/>
    </row>
    <row r="145" spans="1:3" x14ac:dyDescent="0.45">
      <c r="A145" s="3"/>
      <c r="B145" s="3"/>
      <c r="C145" s="3"/>
    </row>
    <row r="146" spans="1:3" x14ac:dyDescent="0.45">
      <c r="A146" s="3"/>
      <c r="B146" s="3"/>
      <c r="C146" s="3"/>
    </row>
    <row r="147" spans="1:3" x14ac:dyDescent="0.45">
      <c r="A147" s="3"/>
      <c r="B147" s="3"/>
      <c r="C147" s="3"/>
    </row>
    <row r="148" spans="1:3" x14ac:dyDescent="0.45">
      <c r="A148" s="3"/>
      <c r="B148" s="3"/>
      <c r="C148" s="3"/>
    </row>
    <row r="149" spans="1:3" x14ac:dyDescent="0.45">
      <c r="A149" s="3"/>
      <c r="B149" s="3"/>
      <c r="C149" s="3"/>
    </row>
    <row r="150" spans="1:3" x14ac:dyDescent="0.45">
      <c r="A150" s="3"/>
      <c r="B150" s="3"/>
      <c r="C150" s="3"/>
    </row>
    <row r="151" spans="1:3" x14ac:dyDescent="0.45">
      <c r="A151" s="3"/>
      <c r="B151" s="3"/>
      <c r="C151" s="3"/>
    </row>
    <row r="152" spans="1:3" x14ac:dyDescent="0.45">
      <c r="A152" s="3"/>
      <c r="B152" s="3"/>
      <c r="C152" s="3"/>
    </row>
    <row r="153" spans="1:3" x14ac:dyDescent="0.45">
      <c r="A153" s="3"/>
      <c r="B153" s="3"/>
      <c r="C153" s="3"/>
    </row>
    <row r="154" spans="1:3" x14ac:dyDescent="0.45">
      <c r="A154" s="3"/>
      <c r="B154" s="3"/>
      <c r="C154" s="3"/>
    </row>
    <row r="155" spans="1:3" x14ac:dyDescent="0.45">
      <c r="A155" s="3"/>
      <c r="B155" s="3"/>
      <c r="C155" s="3"/>
    </row>
    <row r="156" spans="1:3" x14ac:dyDescent="0.45">
      <c r="A156" s="3"/>
      <c r="B156" s="3"/>
      <c r="C156" s="3"/>
    </row>
    <row r="157" spans="1:3" x14ac:dyDescent="0.45">
      <c r="A157" s="3"/>
      <c r="B157" s="3"/>
      <c r="C157" s="3"/>
    </row>
    <row r="158" spans="1:3" x14ac:dyDescent="0.45">
      <c r="A158" s="3"/>
      <c r="B158" s="3"/>
      <c r="C158" s="3"/>
    </row>
    <row r="159" spans="1:3" x14ac:dyDescent="0.45">
      <c r="A159" s="3"/>
      <c r="B159" s="3"/>
      <c r="C159" s="3"/>
    </row>
    <row r="160" spans="1:3" x14ac:dyDescent="0.45">
      <c r="A160" s="3"/>
      <c r="B160" s="3"/>
      <c r="C160" s="3"/>
    </row>
    <row r="161" spans="1:3" x14ac:dyDescent="0.45">
      <c r="A161" s="3"/>
      <c r="B161" s="3"/>
      <c r="C161" s="3"/>
    </row>
    <row r="162" spans="1:3" x14ac:dyDescent="0.45">
      <c r="A162" s="3"/>
      <c r="B162" s="3"/>
      <c r="C162" s="3"/>
    </row>
    <row r="163" spans="1:3" x14ac:dyDescent="0.45">
      <c r="A163" s="3"/>
      <c r="B163" s="3"/>
      <c r="C163" s="3"/>
    </row>
    <row r="164" spans="1:3" x14ac:dyDescent="0.45">
      <c r="A164" s="3"/>
      <c r="B164" s="3"/>
      <c r="C164" s="3"/>
    </row>
    <row r="165" spans="1:3" x14ac:dyDescent="0.45">
      <c r="A165" s="3"/>
      <c r="B165" s="3"/>
      <c r="C165" s="3"/>
    </row>
    <row r="166" spans="1:3" x14ac:dyDescent="0.45">
      <c r="A166" s="3"/>
      <c r="B166" s="3"/>
      <c r="C166" s="3"/>
    </row>
    <row r="167" spans="1:3" x14ac:dyDescent="0.45">
      <c r="A167" s="3"/>
      <c r="B167" s="3"/>
      <c r="C167" s="3"/>
    </row>
    <row r="168" spans="1:3" x14ac:dyDescent="0.45">
      <c r="A168" s="3"/>
      <c r="B168" s="3"/>
      <c r="C168" s="3"/>
    </row>
    <row r="169" spans="1:3" x14ac:dyDescent="0.45">
      <c r="A169" s="3"/>
      <c r="B169" s="3"/>
      <c r="C169" s="3"/>
    </row>
    <row r="170" spans="1:3" x14ac:dyDescent="0.45">
      <c r="A170" s="3"/>
      <c r="B170" s="3"/>
      <c r="C170" s="3"/>
    </row>
    <row r="171" spans="1:3" x14ac:dyDescent="0.45">
      <c r="A171" s="3"/>
      <c r="B171" s="3"/>
      <c r="C171" s="3"/>
    </row>
    <row r="172" spans="1:3" x14ac:dyDescent="0.45">
      <c r="A172" s="3"/>
      <c r="B172" s="3"/>
      <c r="C172" s="3"/>
    </row>
    <row r="173" spans="1:3" x14ac:dyDescent="0.45">
      <c r="A173" s="3"/>
      <c r="B173" s="3"/>
      <c r="C173" s="3"/>
    </row>
    <row r="174" spans="1:3" x14ac:dyDescent="0.45">
      <c r="A174" s="3"/>
      <c r="B174" s="3"/>
      <c r="C174" s="3"/>
    </row>
    <row r="175" spans="1:3" x14ac:dyDescent="0.45">
      <c r="A175" s="3"/>
      <c r="B175" s="3"/>
      <c r="C175" s="3"/>
    </row>
    <row r="176" spans="1:3" x14ac:dyDescent="0.45">
      <c r="A176" s="3"/>
      <c r="B176" s="3"/>
      <c r="C176" s="3"/>
    </row>
    <row r="177" spans="1:3" x14ac:dyDescent="0.45">
      <c r="A177" s="3"/>
      <c r="B177" s="3"/>
      <c r="C177" s="3"/>
    </row>
    <row r="178" spans="1:3" x14ac:dyDescent="0.45">
      <c r="A178" s="3"/>
      <c r="B178" s="3"/>
      <c r="C178" s="3"/>
    </row>
    <row r="179" spans="1:3" x14ac:dyDescent="0.45">
      <c r="A179" s="3"/>
      <c r="B179" s="3"/>
      <c r="C179" s="3"/>
    </row>
    <row r="180" spans="1:3" x14ac:dyDescent="0.45">
      <c r="A180" s="3"/>
      <c r="B180" s="3"/>
      <c r="C180" s="3"/>
    </row>
    <row r="181" spans="1:3" x14ac:dyDescent="0.45">
      <c r="A181" s="3"/>
      <c r="B181" s="3"/>
      <c r="C181" s="3"/>
    </row>
    <row r="182" spans="1:3" x14ac:dyDescent="0.45">
      <c r="A182" s="3"/>
      <c r="B182" s="3"/>
      <c r="C182" s="3"/>
    </row>
    <row r="183" spans="1:3" x14ac:dyDescent="0.45">
      <c r="A183" s="3"/>
      <c r="B183" s="3"/>
      <c r="C183" s="3"/>
    </row>
    <row r="184" spans="1:3" x14ac:dyDescent="0.45">
      <c r="A184" s="3"/>
      <c r="B184" s="3"/>
      <c r="C184" s="3"/>
    </row>
    <row r="185" spans="1:3" x14ac:dyDescent="0.45">
      <c r="A185" s="3"/>
      <c r="B185" s="3"/>
      <c r="C185" s="3"/>
    </row>
    <row r="186" spans="1:3" x14ac:dyDescent="0.45">
      <c r="A186" s="3"/>
      <c r="B186" s="3"/>
      <c r="C186" s="3"/>
    </row>
    <row r="187" spans="1:3" x14ac:dyDescent="0.45">
      <c r="A187" s="3"/>
      <c r="B187" s="3"/>
      <c r="C187" s="3"/>
    </row>
    <row r="188" spans="1:3" x14ac:dyDescent="0.45">
      <c r="A188" s="3"/>
      <c r="B188" s="3"/>
      <c r="C188" s="3"/>
    </row>
    <row r="189" spans="1:3" x14ac:dyDescent="0.45">
      <c r="A189" s="3"/>
      <c r="B189" s="3"/>
      <c r="C189" s="3"/>
    </row>
    <row r="190" spans="1:3" x14ac:dyDescent="0.45">
      <c r="A190" s="3"/>
      <c r="B190" s="3"/>
      <c r="C190" s="3"/>
    </row>
    <row r="191" spans="1:3" x14ac:dyDescent="0.45">
      <c r="A191" s="3"/>
      <c r="B191" s="3"/>
      <c r="C191" s="3"/>
    </row>
    <row r="192" spans="1:3" x14ac:dyDescent="0.45">
      <c r="A192" s="3"/>
      <c r="B192" s="3"/>
      <c r="C192" s="3"/>
    </row>
    <row r="193" spans="1:3" x14ac:dyDescent="0.45">
      <c r="A193" s="3"/>
      <c r="B193" s="3"/>
      <c r="C193" s="3"/>
    </row>
    <row r="194" spans="1:3" x14ac:dyDescent="0.45">
      <c r="A194" s="3"/>
      <c r="B194" s="3"/>
      <c r="C194" s="3"/>
    </row>
    <row r="195" spans="1:3" x14ac:dyDescent="0.45">
      <c r="A195" s="3"/>
      <c r="B195" s="3"/>
      <c r="C195" s="3"/>
    </row>
    <row r="196" spans="1:3" x14ac:dyDescent="0.45">
      <c r="A196" s="3"/>
      <c r="B196" s="3"/>
      <c r="C196" s="3"/>
    </row>
    <row r="197" spans="1:3" x14ac:dyDescent="0.45">
      <c r="A197" s="3"/>
      <c r="B197" s="3"/>
      <c r="C197" s="3"/>
    </row>
    <row r="198" spans="1:3" x14ac:dyDescent="0.45">
      <c r="A198" s="3"/>
      <c r="B198" s="3"/>
      <c r="C198" s="3"/>
    </row>
    <row r="199" spans="1:3" x14ac:dyDescent="0.45">
      <c r="A199" s="3"/>
      <c r="B199" s="3"/>
      <c r="C199" s="3"/>
    </row>
    <row r="200" spans="1:3" x14ac:dyDescent="0.45">
      <c r="A200" s="3"/>
      <c r="B200" s="3"/>
      <c r="C200" s="3"/>
    </row>
    <row r="201" spans="1:3" x14ac:dyDescent="0.45">
      <c r="A201" s="3"/>
      <c r="B201" s="3"/>
      <c r="C201" s="3"/>
    </row>
    <row r="202" spans="1:3" x14ac:dyDescent="0.45">
      <c r="A202" s="3"/>
      <c r="B202" s="3"/>
      <c r="C202" s="3"/>
    </row>
    <row r="203" spans="1:3" x14ac:dyDescent="0.45">
      <c r="A203" s="3"/>
      <c r="B203" s="3"/>
      <c r="C203" s="3"/>
    </row>
    <row r="204" spans="1:3" x14ac:dyDescent="0.45">
      <c r="A204" s="3"/>
      <c r="B204" s="3"/>
      <c r="C204" s="3"/>
    </row>
    <row r="205" spans="1:3" x14ac:dyDescent="0.45">
      <c r="A205" s="3"/>
      <c r="B205" s="3"/>
      <c r="C205" s="3"/>
    </row>
    <row r="206" spans="1:3" x14ac:dyDescent="0.45">
      <c r="A206" s="3"/>
      <c r="B206" s="3"/>
      <c r="C206" s="3"/>
    </row>
    <row r="207" spans="1:3" x14ac:dyDescent="0.45">
      <c r="A207" s="3"/>
      <c r="B207" s="3"/>
      <c r="C207" s="3"/>
    </row>
    <row r="208" spans="1:3" x14ac:dyDescent="0.45">
      <c r="A208" s="3"/>
      <c r="B208" s="3"/>
      <c r="C208" s="3"/>
    </row>
    <row r="209" spans="1:3" x14ac:dyDescent="0.45">
      <c r="A209" s="3"/>
      <c r="B209" s="3"/>
      <c r="C209" s="3"/>
    </row>
    <row r="210" spans="1:3" x14ac:dyDescent="0.45">
      <c r="A210" s="3"/>
      <c r="B210" s="3"/>
      <c r="C210" s="3"/>
    </row>
    <row r="211" spans="1:3" x14ac:dyDescent="0.45">
      <c r="A211" s="3"/>
      <c r="B211" s="3"/>
      <c r="C211" s="3"/>
    </row>
    <row r="212" spans="1:3" x14ac:dyDescent="0.45">
      <c r="A212" s="3"/>
      <c r="B212" s="3"/>
      <c r="C212" s="3"/>
    </row>
    <row r="213" spans="1:3" x14ac:dyDescent="0.45">
      <c r="A213" s="3"/>
      <c r="B213" s="3"/>
      <c r="C213" s="3"/>
    </row>
    <row r="214" spans="1:3" x14ac:dyDescent="0.45">
      <c r="A214" s="3"/>
      <c r="B214" s="3"/>
      <c r="C214" s="3"/>
    </row>
    <row r="215" spans="1:3" x14ac:dyDescent="0.45">
      <c r="A215" s="3"/>
      <c r="B215" s="3"/>
      <c r="C215" s="3"/>
    </row>
    <row r="216" spans="1:3" x14ac:dyDescent="0.45">
      <c r="A216" s="3"/>
      <c r="B216" s="3"/>
      <c r="C216" s="3"/>
    </row>
    <row r="217" spans="1:3" x14ac:dyDescent="0.45">
      <c r="A217" s="3"/>
      <c r="B217" s="3"/>
      <c r="C217" s="3"/>
    </row>
    <row r="218" spans="1:3" x14ac:dyDescent="0.45">
      <c r="A218" s="3"/>
      <c r="B218" s="3"/>
      <c r="C218" s="3"/>
    </row>
    <row r="219" spans="1:3" x14ac:dyDescent="0.45">
      <c r="A219" s="3"/>
      <c r="B219" s="3"/>
      <c r="C219" s="3"/>
    </row>
    <row r="220" spans="1:3" x14ac:dyDescent="0.45">
      <c r="A220" s="3"/>
      <c r="B220" s="3"/>
      <c r="C220" s="3"/>
    </row>
    <row r="221" spans="1:3" x14ac:dyDescent="0.45">
      <c r="A221" s="3"/>
      <c r="B221" s="3"/>
      <c r="C221" s="3"/>
    </row>
    <row r="222" spans="1:3" x14ac:dyDescent="0.45">
      <c r="A222" s="3"/>
      <c r="B222" s="3"/>
      <c r="C222" s="3"/>
    </row>
    <row r="223" spans="1:3" x14ac:dyDescent="0.45">
      <c r="A223" s="3"/>
      <c r="B223" s="3"/>
      <c r="C223" s="3"/>
    </row>
    <row r="224" spans="1:3" x14ac:dyDescent="0.45">
      <c r="A224" s="3"/>
      <c r="B224" s="3"/>
      <c r="C224" s="3"/>
    </row>
    <row r="225" spans="1:3" x14ac:dyDescent="0.45">
      <c r="A225" s="3"/>
      <c r="B225" s="3"/>
      <c r="C225" s="3"/>
    </row>
    <row r="226" spans="1:3" x14ac:dyDescent="0.45">
      <c r="A226" s="3"/>
      <c r="B226" s="3"/>
      <c r="C226" s="3"/>
    </row>
    <row r="227" spans="1:3" x14ac:dyDescent="0.45">
      <c r="A227" s="3"/>
      <c r="B227" s="3"/>
      <c r="C227" s="3"/>
    </row>
    <row r="228" spans="1:3" x14ac:dyDescent="0.45">
      <c r="A228" s="3"/>
      <c r="B228" s="3"/>
      <c r="C228" s="3"/>
    </row>
    <row r="229" spans="1:3" x14ac:dyDescent="0.45">
      <c r="A229" s="3"/>
      <c r="B229" s="3"/>
      <c r="C229" s="3"/>
    </row>
    <row r="230" spans="1:3" x14ac:dyDescent="0.45">
      <c r="A230" s="3"/>
      <c r="B230" s="3"/>
      <c r="C230" s="3"/>
    </row>
    <row r="231" spans="1:3" x14ac:dyDescent="0.45">
      <c r="A231" s="3"/>
      <c r="B231" s="3"/>
      <c r="C231" s="3"/>
    </row>
    <row r="232" spans="1:3" x14ac:dyDescent="0.45">
      <c r="A232" s="3"/>
      <c r="B232" s="3"/>
      <c r="C232" s="3"/>
    </row>
    <row r="233" spans="1:3" x14ac:dyDescent="0.45">
      <c r="A233" s="3"/>
      <c r="B233" s="3"/>
      <c r="C233" s="3"/>
    </row>
    <row r="234" spans="1:3" x14ac:dyDescent="0.45">
      <c r="A234" s="3"/>
      <c r="B234" s="3"/>
      <c r="C234" s="3"/>
    </row>
    <row r="235" spans="1:3" x14ac:dyDescent="0.45">
      <c r="A235" s="3"/>
      <c r="B235" s="3"/>
      <c r="C235" s="3"/>
    </row>
    <row r="236" spans="1:3" x14ac:dyDescent="0.45">
      <c r="A236" s="3"/>
      <c r="B236" s="3"/>
      <c r="C236" s="3"/>
    </row>
    <row r="237" spans="1:3" x14ac:dyDescent="0.45">
      <c r="A237" s="3"/>
      <c r="B237" s="3"/>
      <c r="C237" s="3"/>
    </row>
    <row r="238" spans="1:3" x14ac:dyDescent="0.45">
      <c r="A238" s="3"/>
      <c r="B238" s="3"/>
      <c r="C238" s="3"/>
    </row>
    <row r="239" spans="1:3" x14ac:dyDescent="0.45">
      <c r="A239" s="3"/>
      <c r="B239" s="3"/>
      <c r="C239" s="3"/>
    </row>
    <row r="240" spans="1:3" x14ac:dyDescent="0.45">
      <c r="A240" s="3"/>
      <c r="B240" s="3"/>
      <c r="C240" s="3"/>
    </row>
    <row r="241" spans="1:3" x14ac:dyDescent="0.45">
      <c r="A241" s="3"/>
      <c r="B241" s="3"/>
      <c r="C241" s="3"/>
    </row>
    <row r="242" spans="1:3" x14ac:dyDescent="0.45">
      <c r="A242" s="3"/>
      <c r="B242" s="3"/>
      <c r="C242" s="3"/>
    </row>
    <row r="243" spans="1:3" x14ac:dyDescent="0.45">
      <c r="A243" s="3"/>
      <c r="B243" s="3"/>
      <c r="C243" s="3"/>
    </row>
    <row r="244" spans="1:3" x14ac:dyDescent="0.45">
      <c r="A244" s="3"/>
      <c r="B244" s="3"/>
      <c r="C244" s="3"/>
    </row>
    <row r="245" spans="1:3" x14ac:dyDescent="0.45">
      <c r="A245" s="3"/>
      <c r="B245" s="3"/>
      <c r="C245" s="3"/>
    </row>
    <row r="246" spans="1:3" x14ac:dyDescent="0.45">
      <c r="A246" s="3"/>
      <c r="B246" s="3"/>
      <c r="C246" s="3"/>
    </row>
    <row r="247" spans="1:3" x14ac:dyDescent="0.45">
      <c r="A247" s="3"/>
      <c r="B247" s="3"/>
      <c r="C247" s="3"/>
    </row>
    <row r="248" spans="1:3" x14ac:dyDescent="0.45">
      <c r="A248" s="3"/>
      <c r="B248" s="3"/>
      <c r="C248" s="3"/>
    </row>
    <row r="249" spans="1:3" x14ac:dyDescent="0.45">
      <c r="A249" s="3"/>
      <c r="B249" s="3"/>
      <c r="C249" s="3"/>
    </row>
    <row r="250" spans="1:3" x14ac:dyDescent="0.45">
      <c r="A250" s="3"/>
      <c r="B250" s="3"/>
      <c r="C250" s="3"/>
    </row>
    <row r="251" spans="1:3" x14ac:dyDescent="0.45">
      <c r="A251" s="3"/>
      <c r="B251" s="3"/>
      <c r="C251" s="3"/>
    </row>
    <row r="252" spans="1:3" x14ac:dyDescent="0.45">
      <c r="A252" s="3"/>
      <c r="B252" s="3"/>
      <c r="C252" s="3"/>
    </row>
    <row r="253" spans="1:3" x14ac:dyDescent="0.45">
      <c r="A253" s="3"/>
      <c r="B253" s="3"/>
      <c r="C253" s="3"/>
    </row>
    <row r="254" spans="1:3" x14ac:dyDescent="0.45">
      <c r="A254" s="3"/>
      <c r="B254" s="3"/>
      <c r="C254" s="3"/>
    </row>
    <row r="255" spans="1:3" x14ac:dyDescent="0.45">
      <c r="A255" s="3"/>
      <c r="B255" s="3"/>
      <c r="C255" s="3"/>
    </row>
    <row r="256" spans="1:3" x14ac:dyDescent="0.45">
      <c r="A256" s="3"/>
      <c r="B256" s="3"/>
      <c r="C256" s="3"/>
    </row>
    <row r="257" spans="1:3" x14ac:dyDescent="0.45">
      <c r="A257" s="3"/>
      <c r="B257" s="3"/>
      <c r="C257" s="3"/>
    </row>
    <row r="258" spans="1:3" x14ac:dyDescent="0.45">
      <c r="A258" s="3"/>
      <c r="B258" s="3"/>
      <c r="C258" s="3"/>
    </row>
    <row r="259" spans="1:3" x14ac:dyDescent="0.45">
      <c r="A259" s="3"/>
      <c r="B259" s="3"/>
      <c r="C259" s="3"/>
    </row>
    <row r="260" spans="1:3" x14ac:dyDescent="0.45">
      <c r="A260" s="3"/>
      <c r="B260" s="3"/>
      <c r="C260" s="3"/>
    </row>
    <row r="261" spans="1:3" x14ac:dyDescent="0.45">
      <c r="A261" s="3"/>
      <c r="B261" s="3"/>
      <c r="C261" s="3"/>
    </row>
    <row r="262" spans="1:3" x14ac:dyDescent="0.45">
      <c r="A262" s="3"/>
      <c r="B262" s="3"/>
      <c r="C262" s="3"/>
    </row>
    <row r="263" spans="1:3" x14ac:dyDescent="0.45">
      <c r="A263" s="3"/>
      <c r="B263" s="3"/>
      <c r="C263" s="3"/>
    </row>
    <row r="264" spans="1:3" x14ac:dyDescent="0.45">
      <c r="A264" s="3"/>
      <c r="B264" s="3"/>
      <c r="C264" s="3"/>
    </row>
    <row r="265" spans="1:3" x14ac:dyDescent="0.45">
      <c r="A265" s="3"/>
      <c r="B265" s="3"/>
      <c r="C265" s="3"/>
    </row>
    <row r="266" spans="1:3" x14ac:dyDescent="0.45">
      <c r="A266" s="3"/>
      <c r="B266" s="3"/>
      <c r="C266" s="3"/>
    </row>
    <row r="267" spans="1:3" x14ac:dyDescent="0.45">
      <c r="A267" s="3"/>
      <c r="B267" s="3"/>
      <c r="C267" s="3"/>
    </row>
    <row r="268" spans="1:3" x14ac:dyDescent="0.45">
      <c r="A268" s="3"/>
      <c r="B268" s="3"/>
      <c r="C268" s="3"/>
    </row>
    <row r="269" spans="1:3" x14ac:dyDescent="0.45">
      <c r="A269" s="3"/>
      <c r="B269" s="3"/>
      <c r="C269" s="3"/>
    </row>
    <row r="270" spans="1:3" x14ac:dyDescent="0.45">
      <c r="A270" s="3"/>
      <c r="B270" s="3"/>
      <c r="C270" s="3"/>
    </row>
    <row r="271" spans="1:3" x14ac:dyDescent="0.45">
      <c r="A271" s="3"/>
      <c r="B271" s="3"/>
      <c r="C271" s="3"/>
    </row>
    <row r="272" spans="1:3" x14ac:dyDescent="0.45">
      <c r="A272" s="3"/>
      <c r="B272" s="3"/>
      <c r="C272" s="3"/>
    </row>
    <row r="273" spans="1:3" x14ac:dyDescent="0.45">
      <c r="A273" s="3"/>
      <c r="B273" s="3"/>
      <c r="C273" s="3"/>
    </row>
    <row r="274" spans="1:3" x14ac:dyDescent="0.45">
      <c r="A274" s="3"/>
      <c r="B274" s="3"/>
      <c r="C274" s="3"/>
    </row>
    <row r="275" spans="1:3" x14ac:dyDescent="0.45">
      <c r="A275" s="3"/>
      <c r="B275" s="3"/>
      <c r="C275" s="3"/>
    </row>
    <row r="276" spans="1:3" x14ac:dyDescent="0.45">
      <c r="A276" s="3"/>
      <c r="B276" s="3"/>
      <c r="C276" s="3"/>
    </row>
    <row r="277" spans="1:3" x14ac:dyDescent="0.45">
      <c r="A277" s="3"/>
      <c r="B277" s="3"/>
      <c r="C277" s="3"/>
    </row>
    <row r="278" spans="1:3" x14ac:dyDescent="0.45">
      <c r="A278" s="3"/>
      <c r="B278" s="3"/>
      <c r="C278" s="3"/>
    </row>
    <row r="279" spans="1:3" x14ac:dyDescent="0.45">
      <c r="A279" s="3"/>
      <c r="B279" s="3"/>
      <c r="C279" s="3"/>
    </row>
    <row r="280" spans="1:3" x14ac:dyDescent="0.45">
      <c r="A280" s="3"/>
      <c r="B280" s="3"/>
      <c r="C280" s="3"/>
    </row>
    <row r="281" spans="1:3" x14ac:dyDescent="0.45">
      <c r="A281" s="3"/>
      <c r="B281" s="3"/>
      <c r="C281" s="3"/>
    </row>
    <row r="282" spans="1:3" x14ac:dyDescent="0.45">
      <c r="A282" s="3"/>
      <c r="B282" s="3"/>
      <c r="C282" s="3"/>
    </row>
    <row r="283" spans="1:3" x14ac:dyDescent="0.45">
      <c r="A283" s="3"/>
      <c r="B283" s="3"/>
      <c r="C283" s="3"/>
    </row>
    <row r="284" spans="1:3" x14ac:dyDescent="0.45">
      <c r="A284" s="3"/>
      <c r="B284" s="3"/>
      <c r="C284" s="3"/>
    </row>
    <row r="285" spans="1:3" x14ac:dyDescent="0.45">
      <c r="A285" s="3"/>
      <c r="B285" s="3"/>
      <c r="C285" s="3"/>
    </row>
    <row r="286" spans="1:3" x14ac:dyDescent="0.45">
      <c r="A286" s="3"/>
      <c r="B286" s="3"/>
      <c r="C286" s="3"/>
    </row>
    <row r="287" spans="1:3" x14ac:dyDescent="0.45">
      <c r="A287" s="3"/>
      <c r="B287" s="3"/>
      <c r="C287" s="3"/>
    </row>
    <row r="288" spans="1:3" x14ac:dyDescent="0.45">
      <c r="A288" s="3"/>
      <c r="B288" s="3"/>
      <c r="C288" s="3"/>
    </row>
    <row r="289" spans="1:3" x14ac:dyDescent="0.45">
      <c r="A289" s="3"/>
      <c r="B289" s="3"/>
      <c r="C289" s="3"/>
    </row>
    <row r="290" spans="1:3" x14ac:dyDescent="0.45">
      <c r="A290" s="3"/>
      <c r="B290" s="3"/>
      <c r="C290" s="3"/>
    </row>
    <row r="291" spans="1:3" x14ac:dyDescent="0.45">
      <c r="A291" s="3"/>
      <c r="B291" s="3"/>
      <c r="C291" s="3"/>
    </row>
    <row r="292" spans="1:3" x14ac:dyDescent="0.45">
      <c r="A292" s="3"/>
      <c r="B292" s="3"/>
      <c r="C292" s="3"/>
    </row>
    <row r="293" spans="1:3" x14ac:dyDescent="0.45">
      <c r="A293" s="3"/>
      <c r="B293" s="3"/>
      <c r="C293" s="3"/>
    </row>
    <row r="294" spans="1:3" x14ac:dyDescent="0.45">
      <c r="A294" s="3"/>
      <c r="B294" s="3"/>
      <c r="C294" s="3"/>
    </row>
    <row r="295" spans="1:3" x14ac:dyDescent="0.45">
      <c r="A295" s="3"/>
      <c r="B295" s="3"/>
      <c r="C295" s="3"/>
    </row>
    <row r="296" spans="1:3" x14ac:dyDescent="0.45">
      <c r="A296" s="3"/>
      <c r="B296" s="3"/>
      <c r="C296" s="3"/>
    </row>
    <row r="297" spans="1:3" x14ac:dyDescent="0.45">
      <c r="A297" s="3"/>
      <c r="B297" s="3"/>
      <c r="C297" s="3"/>
    </row>
    <row r="298" spans="1:3" x14ac:dyDescent="0.45">
      <c r="A298" s="3"/>
      <c r="B298" s="3"/>
      <c r="C298" s="3"/>
    </row>
    <row r="299" spans="1:3" x14ac:dyDescent="0.45">
      <c r="A299" s="3"/>
      <c r="B299" s="3"/>
      <c r="C299" s="3"/>
    </row>
    <row r="300" spans="1:3" x14ac:dyDescent="0.45">
      <c r="A300" s="3"/>
      <c r="B300" s="3"/>
      <c r="C300" s="3"/>
    </row>
    <row r="301" spans="1:3" x14ac:dyDescent="0.45">
      <c r="A301" s="3"/>
      <c r="B301" s="3"/>
      <c r="C301" s="3"/>
    </row>
    <row r="302" spans="1:3" x14ac:dyDescent="0.45">
      <c r="A302" s="3"/>
      <c r="B302" s="3"/>
      <c r="C302" s="3"/>
    </row>
    <row r="303" spans="1:3" x14ac:dyDescent="0.45">
      <c r="A303" s="3"/>
      <c r="B303" s="3"/>
      <c r="C303" s="3"/>
    </row>
    <row r="304" spans="1:3" x14ac:dyDescent="0.45">
      <c r="A304" s="3"/>
      <c r="B304" s="3"/>
      <c r="C304" s="3"/>
    </row>
    <row r="305" spans="1:3" x14ac:dyDescent="0.45">
      <c r="A305" s="3"/>
      <c r="B305" s="3"/>
      <c r="C305" s="3"/>
    </row>
    <row r="306" spans="1:3" x14ac:dyDescent="0.45">
      <c r="A306" s="3"/>
      <c r="B306" s="3"/>
      <c r="C306" s="3"/>
    </row>
    <row r="307" spans="1:3" x14ac:dyDescent="0.45">
      <c r="A307" s="3"/>
      <c r="B307" s="3"/>
      <c r="C307" s="3"/>
    </row>
    <row r="308" spans="1:3" x14ac:dyDescent="0.45">
      <c r="A308" s="3"/>
      <c r="B308" s="3"/>
      <c r="C308" s="3"/>
    </row>
    <row r="309" spans="1:3" x14ac:dyDescent="0.45">
      <c r="A309" s="3"/>
      <c r="B309" s="3"/>
      <c r="C309" s="3"/>
    </row>
    <row r="310" spans="1:3" x14ac:dyDescent="0.45">
      <c r="A310" s="3"/>
      <c r="B310" s="3"/>
      <c r="C310" s="3"/>
    </row>
    <row r="311" spans="1:3" x14ac:dyDescent="0.45">
      <c r="A311" s="3"/>
      <c r="B311" s="3"/>
      <c r="C311" s="3"/>
    </row>
    <row r="312" spans="1:3" x14ac:dyDescent="0.45">
      <c r="A312" s="3"/>
      <c r="B312" s="3"/>
      <c r="C312" s="3"/>
    </row>
    <row r="313" spans="1:3" x14ac:dyDescent="0.45">
      <c r="A313" s="3"/>
      <c r="B313" s="3"/>
      <c r="C313" s="3"/>
    </row>
    <row r="314" spans="1:3" x14ac:dyDescent="0.45">
      <c r="A314" s="3"/>
      <c r="B314" s="3"/>
      <c r="C314" s="3"/>
    </row>
    <row r="315" spans="1:3" x14ac:dyDescent="0.45">
      <c r="A315" s="3"/>
      <c r="B315" s="3"/>
      <c r="C315" s="3"/>
    </row>
    <row r="316" spans="1:3" x14ac:dyDescent="0.45">
      <c r="A316" s="3"/>
      <c r="B316" s="3"/>
      <c r="C316" s="3"/>
    </row>
    <row r="317" spans="1:3" x14ac:dyDescent="0.45">
      <c r="A317" s="3"/>
      <c r="B317" s="3"/>
      <c r="C317" s="3"/>
    </row>
    <row r="318" spans="1:3" x14ac:dyDescent="0.45">
      <c r="A318" s="3"/>
      <c r="B318" s="3"/>
      <c r="C318" s="3"/>
    </row>
    <row r="319" spans="1:3" x14ac:dyDescent="0.45">
      <c r="A319" s="3"/>
      <c r="B319" s="3"/>
      <c r="C319" s="3"/>
    </row>
    <row r="320" spans="1:3" x14ac:dyDescent="0.45">
      <c r="A320" s="3"/>
      <c r="B320" s="3"/>
      <c r="C320" s="3"/>
    </row>
    <row r="321" spans="1:3" x14ac:dyDescent="0.45">
      <c r="A321" s="3"/>
      <c r="B321" s="3"/>
      <c r="C321" s="3"/>
    </row>
    <row r="322" spans="1:3" x14ac:dyDescent="0.45">
      <c r="A322" s="3"/>
      <c r="B322" s="3"/>
      <c r="C322" s="3"/>
    </row>
    <row r="323" spans="1:3" x14ac:dyDescent="0.45">
      <c r="A323" s="3"/>
      <c r="B323" s="3"/>
      <c r="C323" s="3"/>
    </row>
    <row r="324" spans="1:3" x14ac:dyDescent="0.45">
      <c r="A324" s="3"/>
      <c r="B324" s="3"/>
      <c r="C324" s="3"/>
    </row>
    <row r="325" spans="1:3" x14ac:dyDescent="0.45">
      <c r="A325" s="3"/>
      <c r="B325" s="3"/>
      <c r="C325" s="3"/>
    </row>
    <row r="326" spans="1:3" x14ac:dyDescent="0.45">
      <c r="A326" s="3"/>
      <c r="B326" s="3"/>
      <c r="C326" s="3"/>
    </row>
    <row r="327" spans="1:3" x14ac:dyDescent="0.45">
      <c r="A327" s="3"/>
      <c r="B327" s="3"/>
      <c r="C327" s="3"/>
    </row>
    <row r="328" spans="1:3" x14ac:dyDescent="0.45">
      <c r="A328" s="3"/>
      <c r="B328" s="3"/>
      <c r="C328" s="3"/>
    </row>
    <row r="329" spans="1:3" x14ac:dyDescent="0.45">
      <c r="A329" s="3"/>
      <c r="B329" s="3"/>
      <c r="C329" s="3"/>
    </row>
    <row r="330" spans="1:3" x14ac:dyDescent="0.45">
      <c r="A330" s="3"/>
      <c r="B330" s="3"/>
      <c r="C330" s="3"/>
    </row>
    <row r="331" spans="1:3" x14ac:dyDescent="0.45">
      <c r="A331" s="3"/>
      <c r="B331" s="3"/>
      <c r="C331" s="3"/>
    </row>
    <row r="332" spans="1:3" x14ac:dyDescent="0.45">
      <c r="A332" s="3"/>
      <c r="B332" s="3"/>
      <c r="C332" s="3"/>
    </row>
    <row r="333" spans="1:3" x14ac:dyDescent="0.45">
      <c r="A333" s="3"/>
      <c r="B333" s="3"/>
      <c r="C333" s="3"/>
    </row>
    <row r="334" spans="1:3" x14ac:dyDescent="0.45">
      <c r="A334" s="3"/>
      <c r="B334" s="3"/>
      <c r="C334" s="3"/>
    </row>
    <row r="335" spans="1:3" x14ac:dyDescent="0.45">
      <c r="A335" s="3"/>
      <c r="B335" s="3"/>
      <c r="C335" s="3"/>
    </row>
    <row r="336" spans="1:3" x14ac:dyDescent="0.45">
      <c r="A336" s="3"/>
      <c r="B336" s="3"/>
      <c r="C336" s="3"/>
    </row>
    <row r="337" spans="1:3" x14ac:dyDescent="0.45">
      <c r="A337" s="3"/>
      <c r="B337" s="3"/>
      <c r="C337" s="3"/>
    </row>
    <row r="338" spans="1:3" x14ac:dyDescent="0.45">
      <c r="A338" s="3"/>
      <c r="B338" s="3"/>
      <c r="C338" s="3"/>
    </row>
    <row r="339" spans="1:3" x14ac:dyDescent="0.45">
      <c r="A339" s="3"/>
      <c r="B339" s="3"/>
      <c r="C339" s="3"/>
    </row>
    <row r="340" spans="1:3" x14ac:dyDescent="0.45">
      <c r="A340" s="3"/>
      <c r="B340" s="3"/>
      <c r="C340" s="3"/>
    </row>
    <row r="341" spans="1:3" x14ac:dyDescent="0.45">
      <c r="A341" s="3"/>
      <c r="B341" s="3"/>
      <c r="C341" s="3"/>
    </row>
    <row r="342" spans="1:3" x14ac:dyDescent="0.45">
      <c r="A342" s="3"/>
      <c r="B342" s="3"/>
      <c r="C342" s="3"/>
    </row>
    <row r="343" spans="1:3" x14ac:dyDescent="0.45">
      <c r="A343" s="3"/>
      <c r="B343" s="3"/>
      <c r="C343" s="3"/>
    </row>
    <row r="344" spans="1:3" x14ac:dyDescent="0.45">
      <c r="A344" s="3"/>
      <c r="B344" s="3"/>
      <c r="C344" s="3"/>
    </row>
    <row r="345" spans="1:3" x14ac:dyDescent="0.45">
      <c r="A345" s="3"/>
      <c r="B345" s="3"/>
      <c r="C345" s="3"/>
    </row>
    <row r="346" spans="1:3" x14ac:dyDescent="0.45">
      <c r="A346" s="3"/>
      <c r="B346" s="3"/>
      <c r="C346" s="3"/>
    </row>
    <row r="347" spans="1:3" x14ac:dyDescent="0.45">
      <c r="A347" s="3"/>
      <c r="B347" s="3"/>
      <c r="C347" s="3"/>
    </row>
    <row r="348" spans="1:3" x14ac:dyDescent="0.45">
      <c r="A348" s="3"/>
      <c r="B348" s="3"/>
      <c r="C348" s="3"/>
    </row>
    <row r="349" spans="1:3" x14ac:dyDescent="0.45">
      <c r="A349" s="3"/>
      <c r="B349" s="3"/>
      <c r="C349" s="3"/>
    </row>
    <row r="350" spans="1:3" x14ac:dyDescent="0.45">
      <c r="A350" s="3"/>
      <c r="B350" s="3"/>
      <c r="C350" s="3"/>
    </row>
    <row r="351" spans="1:3" x14ac:dyDescent="0.45">
      <c r="A351" s="3"/>
      <c r="B351" s="3"/>
      <c r="C351" s="3"/>
    </row>
    <row r="352" spans="1:3" x14ac:dyDescent="0.45">
      <c r="A352" s="3"/>
      <c r="B352" s="3"/>
      <c r="C352" s="3"/>
    </row>
    <row r="353" spans="1:3" x14ac:dyDescent="0.45">
      <c r="A353" s="3"/>
      <c r="B353" s="3"/>
      <c r="C353" s="3"/>
    </row>
    <row r="354" spans="1:3" x14ac:dyDescent="0.45">
      <c r="A354" s="3"/>
      <c r="B354" s="3"/>
      <c r="C354" s="3"/>
    </row>
    <row r="355" spans="1:3" x14ac:dyDescent="0.45">
      <c r="A355" s="3"/>
      <c r="B355" s="3"/>
      <c r="C355" s="3"/>
    </row>
    <row r="356" spans="1:3" x14ac:dyDescent="0.45">
      <c r="A356" s="3"/>
      <c r="B356" s="3"/>
      <c r="C356" s="3"/>
    </row>
    <row r="357" spans="1:3" x14ac:dyDescent="0.45">
      <c r="A357" s="3"/>
      <c r="B357" s="3"/>
      <c r="C357" s="3"/>
    </row>
    <row r="358" spans="1:3" x14ac:dyDescent="0.45">
      <c r="A358" s="3"/>
      <c r="B358" s="3"/>
      <c r="C358" s="3"/>
    </row>
    <row r="359" spans="1:3" x14ac:dyDescent="0.45">
      <c r="A359" s="3"/>
      <c r="B359" s="3"/>
      <c r="C359" s="3"/>
    </row>
    <row r="360" spans="1:3" x14ac:dyDescent="0.45">
      <c r="A360" s="3"/>
      <c r="B360" s="3"/>
      <c r="C360" s="3"/>
    </row>
    <row r="361" spans="1:3" x14ac:dyDescent="0.45">
      <c r="A361" s="3"/>
      <c r="B361" s="3"/>
      <c r="C361" s="3"/>
    </row>
    <row r="362" spans="1:3" x14ac:dyDescent="0.45">
      <c r="A362" s="3"/>
      <c r="B362" s="3"/>
      <c r="C362" s="3"/>
    </row>
    <row r="363" spans="1:3" x14ac:dyDescent="0.45">
      <c r="A363" s="3"/>
      <c r="B363" s="3"/>
      <c r="C363" s="3"/>
    </row>
    <row r="364" spans="1:3" x14ac:dyDescent="0.45">
      <c r="A364" s="3"/>
      <c r="B364" s="3"/>
      <c r="C364" s="3"/>
    </row>
    <row r="365" spans="1:3" x14ac:dyDescent="0.45">
      <c r="A365" s="3"/>
      <c r="B365" s="3"/>
      <c r="C365" s="3"/>
    </row>
    <row r="366" spans="1:3" x14ac:dyDescent="0.45">
      <c r="A366" s="3"/>
      <c r="B366" s="3"/>
      <c r="C366" s="3"/>
    </row>
    <row r="367" spans="1:3" x14ac:dyDescent="0.45">
      <c r="A367" s="3"/>
      <c r="B367" s="3"/>
      <c r="C367" s="3"/>
    </row>
    <row r="368" spans="1:3" x14ac:dyDescent="0.45">
      <c r="A368" s="3"/>
      <c r="B368" s="3"/>
      <c r="C368" s="3"/>
    </row>
    <row r="369" spans="1:3" x14ac:dyDescent="0.45">
      <c r="A369" s="3"/>
      <c r="B369" s="3"/>
      <c r="C369" s="3"/>
    </row>
    <row r="370" spans="1:3" x14ac:dyDescent="0.45">
      <c r="A370" s="3"/>
      <c r="B370" s="3"/>
      <c r="C370" s="3"/>
    </row>
    <row r="371" spans="1:3" x14ac:dyDescent="0.45">
      <c r="A371" s="3"/>
      <c r="B371" s="3"/>
      <c r="C371" s="3"/>
    </row>
    <row r="372" spans="1:3" x14ac:dyDescent="0.45">
      <c r="A372" s="3"/>
      <c r="B372" s="3"/>
      <c r="C372" s="3"/>
    </row>
    <row r="373" spans="1:3" x14ac:dyDescent="0.45">
      <c r="A373" s="3"/>
      <c r="B373" s="3"/>
      <c r="C373" s="3"/>
    </row>
    <row r="374" spans="1:3" x14ac:dyDescent="0.45">
      <c r="A374" s="3"/>
      <c r="B374" s="3"/>
      <c r="C374" s="3"/>
    </row>
    <row r="375" spans="1:3" x14ac:dyDescent="0.45">
      <c r="A375" s="3"/>
      <c r="B375" s="3"/>
      <c r="C375" s="3"/>
    </row>
    <row r="376" spans="1:3" x14ac:dyDescent="0.45">
      <c r="A376" s="3"/>
      <c r="B376" s="3"/>
      <c r="C376" s="3"/>
    </row>
    <row r="377" spans="1:3" x14ac:dyDescent="0.45">
      <c r="A377" s="3"/>
      <c r="B377" s="3"/>
      <c r="C377" s="3"/>
    </row>
    <row r="378" spans="1:3" x14ac:dyDescent="0.45">
      <c r="A378" s="3"/>
      <c r="B378" s="3"/>
      <c r="C378" s="3"/>
    </row>
    <row r="379" spans="1:3" x14ac:dyDescent="0.45">
      <c r="A379" s="3"/>
      <c r="B379" s="3"/>
      <c r="C379" s="3"/>
    </row>
    <row r="380" spans="1:3" x14ac:dyDescent="0.45">
      <c r="A380" s="3"/>
      <c r="B380" s="3"/>
      <c r="C380" s="3"/>
    </row>
    <row r="381" spans="1:3" x14ac:dyDescent="0.45">
      <c r="A381" s="3"/>
      <c r="B381" s="3"/>
      <c r="C381" s="3"/>
    </row>
    <row r="382" spans="1:3" x14ac:dyDescent="0.45">
      <c r="A382" s="3"/>
      <c r="B382" s="3"/>
      <c r="C382" s="3"/>
    </row>
    <row r="383" spans="1:3" x14ac:dyDescent="0.45">
      <c r="A383" s="3"/>
      <c r="B383" s="3"/>
      <c r="C383" s="3"/>
    </row>
    <row r="384" spans="1:3" x14ac:dyDescent="0.45">
      <c r="A384" s="3"/>
      <c r="B384" s="3"/>
      <c r="C384" s="3"/>
    </row>
    <row r="385" spans="1:3" x14ac:dyDescent="0.45">
      <c r="A385" s="3"/>
      <c r="B385" s="3"/>
      <c r="C385" s="3"/>
    </row>
    <row r="386" spans="1:3" x14ac:dyDescent="0.45">
      <c r="A386" s="3"/>
      <c r="B386" s="3"/>
      <c r="C386" s="3"/>
    </row>
    <row r="387" spans="1:3" x14ac:dyDescent="0.45">
      <c r="A387" s="3"/>
      <c r="B387" s="3"/>
      <c r="C387" s="3"/>
    </row>
  </sheetData>
  <mergeCells count="2">
    <mergeCell ref="D3:P3"/>
    <mergeCell ref="Q3:AC3"/>
  </mergeCells>
  <phoneticPr fontId="4"/>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83AB1-CA2E-4E6F-9698-F47A36FE47FB}">
  <sheetPr codeName="Sheet6">
    <tabColor theme="5"/>
  </sheetPr>
  <dimension ref="A1:AE382"/>
  <sheetViews>
    <sheetView workbookViewId="0">
      <selection activeCell="AE7" sqref="AE7"/>
    </sheetView>
  </sheetViews>
  <sheetFormatPr defaultRowHeight="15" x14ac:dyDescent="0.45"/>
  <cols>
    <col min="1" max="1" width="10.44140625" customWidth="1"/>
    <col min="2" max="2" width="9.44140625" customWidth="1"/>
    <col min="3" max="3" width="15.44140625" customWidth="1"/>
    <col min="4" max="4" width="7.5546875" customWidth="1"/>
    <col min="5" max="30" width="5.6640625" customWidth="1"/>
  </cols>
  <sheetData>
    <row r="1" spans="1:31" x14ac:dyDescent="0.45">
      <c r="A1" s="140" t="s">
        <v>1014</v>
      </c>
      <c r="B1" s="140"/>
      <c r="C1" s="140"/>
      <c r="D1" s="141"/>
      <c r="E1" s="141"/>
      <c r="F1" s="141"/>
      <c r="G1" s="141"/>
      <c r="H1" s="141"/>
      <c r="I1" s="140" t="s">
        <v>1015</v>
      </c>
      <c r="J1" s="86"/>
    </row>
    <row r="2" spans="1:31" x14ac:dyDescent="0.45">
      <c r="A2" s="140" t="s">
        <v>1016</v>
      </c>
      <c r="B2" s="142"/>
      <c r="C2" s="140"/>
      <c r="D2" s="141"/>
      <c r="E2" s="141"/>
      <c r="F2" s="141"/>
      <c r="G2" s="141"/>
      <c r="H2" s="141"/>
      <c r="I2" s="143" t="s">
        <v>1017</v>
      </c>
      <c r="J2" s="86"/>
      <c r="K2" s="67"/>
      <c r="L2" s="67"/>
      <c r="M2" s="67"/>
      <c r="N2" s="67"/>
      <c r="O2" s="67"/>
      <c r="P2" s="67"/>
      <c r="Q2" s="67"/>
      <c r="R2" s="67"/>
      <c r="S2" s="67"/>
      <c r="T2" s="67"/>
      <c r="U2" s="67"/>
      <c r="V2" s="67"/>
      <c r="W2" s="67"/>
      <c r="X2" s="67"/>
      <c r="Y2" s="67"/>
      <c r="Z2" s="67"/>
      <c r="AA2" s="67"/>
      <c r="AB2" s="67"/>
      <c r="AC2" s="67"/>
      <c r="AD2" s="67"/>
    </row>
    <row r="3" spans="1:31" x14ac:dyDescent="0.45">
      <c r="A3" s="9"/>
      <c r="B3" s="9"/>
      <c r="C3" s="9"/>
      <c r="D3" s="225" t="s">
        <v>1018</v>
      </c>
      <c r="E3" s="227" t="s">
        <v>1019</v>
      </c>
      <c r="F3" s="228"/>
      <c r="G3" s="228"/>
      <c r="H3" s="228"/>
      <c r="I3" s="228"/>
      <c r="J3" s="228"/>
      <c r="K3" s="228"/>
      <c r="L3" s="228"/>
      <c r="M3" s="228"/>
      <c r="N3" s="228"/>
      <c r="O3" s="228"/>
      <c r="P3" s="228"/>
      <c r="Q3" s="228"/>
      <c r="R3" s="230" t="s">
        <v>1020</v>
      </c>
      <c r="S3" s="230"/>
      <c r="T3" s="230"/>
      <c r="U3" s="230"/>
      <c r="V3" s="230"/>
      <c r="W3" s="230"/>
      <c r="X3" s="230"/>
      <c r="Y3" s="230"/>
      <c r="Z3" s="230"/>
      <c r="AA3" s="230"/>
      <c r="AB3" s="230"/>
      <c r="AC3" s="230"/>
      <c r="AD3" s="230"/>
    </row>
    <row r="4" spans="1:31" ht="36.75" customHeight="1" x14ac:dyDescent="0.45">
      <c r="A4" s="64" t="s">
        <v>211</v>
      </c>
      <c r="B4" s="64" t="s">
        <v>212</v>
      </c>
      <c r="C4" s="64" t="s">
        <v>213</v>
      </c>
      <c r="D4" s="226"/>
      <c r="E4" s="6" t="s">
        <v>1009</v>
      </c>
      <c r="F4" s="6" t="s">
        <v>606</v>
      </c>
      <c r="G4" s="6" t="s">
        <v>607</v>
      </c>
      <c r="H4" s="6" t="s">
        <v>608</v>
      </c>
      <c r="I4" s="6" t="s">
        <v>609</v>
      </c>
      <c r="J4" s="6" t="s">
        <v>610</v>
      </c>
      <c r="K4" s="6" t="s">
        <v>611</v>
      </c>
      <c r="L4" s="6" t="s">
        <v>612</v>
      </c>
      <c r="M4" s="6" t="s">
        <v>613</v>
      </c>
      <c r="N4" s="6" t="s">
        <v>614</v>
      </c>
      <c r="O4" s="6" t="s">
        <v>615</v>
      </c>
      <c r="P4" s="6" t="s">
        <v>616</v>
      </c>
      <c r="Q4" s="6" t="s">
        <v>617</v>
      </c>
      <c r="R4" s="6" t="s">
        <v>1009</v>
      </c>
      <c r="S4" s="6" t="s">
        <v>606</v>
      </c>
      <c r="T4" s="6" t="s">
        <v>607</v>
      </c>
      <c r="U4" s="6" t="s">
        <v>608</v>
      </c>
      <c r="V4" s="6" t="s">
        <v>609</v>
      </c>
      <c r="W4" s="6" t="s">
        <v>610</v>
      </c>
      <c r="X4" s="6" t="s">
        <v>611</v>
      </c>
      <c r="Y4" s="6" t="s">
        <v>612</v>
      </c>
      <c r="Z4" s="6" t="s">
        <v>613</v>
      </c>
      <c r="AA4" s="6" t="s">
        <v>614</v>
      </c>
      <c r="AB4" s="6" t="s">
        <v>615</v>
      </c>
      <c r="AC4" s="6" t="s">
        <v>616</v>
      </c>
      <c r="AD4" s="6" t="s">
        <v>617</v>
      </c>
    </row>
    <row r="5" spans="1:31" x14ac:dyDescent="0.45">
      <c r="A5" s="1" t="s">
        <v>618</v>
      </c>
      <c r="B5" s="1" t="s">
        <v>619</v>
      </c>
      <c r="C5" s="1" t="s">
        <v>620</v>
      </c>
      <c r="D5" s="10">
        <v>107226</v>
      </c>
      <c r="E5" s="10">
        <v>1</v>
      </c>
      <c r="F5" s="10">
        <v>196</v>
      </c>
      <c r="G5" s="10">
        <v>745</v>
      </c>
      <c r="H5" s="10">
        <v>2121</v>
      </c>
      <c r="I5" s="10">
        <v>4451</v>
      </c>
      <c r="J5" s="10">
        <v>7427</v>
      </c>
      <c r="K5" s="10">
        <v>9711</v>
      </c>
      <c r="L5" s="10">
        <v>12240</v>
      </c>
      <c r="M5" s="10">
        <v>14209</v>
      </c>
      <c r="N5" s="10">
        <v>13144</v>
      </c>
      <c r="O5" s="10">
        <v>10303</v>
      </c>
      <c r="P5" s="10">
        <v>4685</v>
      </c>
      <c r="Q5" s="10">
        <v>5718</v>
      </c>
      <c r="R5" s="111">
        <v>0</v>
      </c>
      <c r="S5" s="111">
        <v>112</v>
      </c>
      <c r="T5" s="111">
        <v>548</v>
      </c>
      <c r="U5" s="111">
        <v>1639</v>
      </c>
      <c r="V5" s="111">
        <v>2813</v>
      </c>
      <c r="W5" s="111">
        <v>3521</v>
      </c>
      <c r="X5" s="111">
        <v>3430</v>
      </c>
      <c r="Y5" s="111">
        <v>3114</v>
      </c>
      <c r="Z5" s="111">
        <v>2651</v>
      </c>
      <c r="AA5" s="111">
        <v>1831</v>
      </c>
      <c r="AB5" s="111">
        <v>1277</v>
      </c>
      <c r="AC5" s="111">
        <v>632</v>
      </c>
      <c r="AD5" s="111">
        <v>707</v>
      </c>
      <c r="AE5" s="112"/>
    </row>
    <row r="6" spans="1:31" x14ac:dyDescent="0.45">
      <c r="A6" s="2" t="s">
        <v>217</v>
      </c>
      <c r="B6" s="2" t="s">
        <v>3</v>
      </c>
      <c r="C6" s="2" t="s">
        <v>621</v>
      </c>
      <c r="D6" s="11">
        <v>3481</v>
      </c>
      <c r="E6" s="11">
        <v>0</v>
      </c>
      <c r="F6" s="11">
        <v>16</v>
      </c>
      <c r="G6" s="11">
        <v>21</v>
      </c>
      <c r="H6" s="11">
        <v>68</v>
      </c>
      <c r="I6" s="11">
        <v>146</v>
      </c>
      <c r="J6" s="11">
        <v>241</v>
      </c>
      <c r="K6" s="11">
        <v>370</v>
      </c>
      <c r="L6" s="11">
        <v>443</v>
      </c>
      <c r="M6" s="11">
        <v>536</v>
      </c>
      <c r="N6" s="11">
        <v>469</v>
      </c>
      <c r="O6" s="11">
        <v>345</v>
      </c>
      <c r="P6" s="11">
        <v>140</v>
      </c>
      <c r="Q6" s="11">
        <v>155</v>
      </c>
      <c r="R6" s="113">
        <v>0</v>
      </c>
      <c r="S6" s="113">
        <v>2</v>
      </c>
      <c r="T6" s="113">
        <v>14</v>
      </c>
      <c r="U6" s="113">
        <v>42</v>
      </c>
      <c r="V6" s="113">
        <v>67</v>
      </c>
      <c r="W6" s="113">
        <v>67</v>
      </c>
      <c r="X6" s="113">
        <v>81</v>
      </c>
      <c r="Y6" s="113">
        <v>97</v>
      </c>
      <c r="Z6" s="113">
        <v>75</v>
      </c>
      <c r="AA6" s="113">
        <v>44</v>
      </c>
      <c r="AB6" s="113">
        <v>20</v>
      </c>
      <c r="AC6" s="113">
        <v>8</v>
      </c>
      <c r="AD6" s="113">
        <v>14</v>
      </c>
    </row>
    <row r="7" spans="1:31" x14ac:dyDescent="0.45">
      <c r="A7" s="3" t="s">
        <v>219</v>
      </c>
      <c r="B7" s="3" t="s">
        <v>3</v>
      </c>
      <c r="C7" s="3" t="s">
        <v>622</v>
      </c>
      <c r="D7" s="69">
        <v>269</v>
      </c>
      <c r="E7" s="69">
        <v>0</v>
      </c>
      <c r="F7" s="69">
        <v>0</v>
      </c>
      <c r="G7" s="69">
        <v>1</v>
      </c>
      <c r="H7" s="69">
        <v>3</v>
      </c>
      <c r="I7" s="69">
        <v>9</v>
      </c>
      <c r="J7" s="69">
        <v>8</v>
      </c>
      <c r="K7" s="69">
        <v>24</v>
      </c>
      <c r="L7" s="69">
        <v>37</v>
      </c>
      <c r="M7" s="69">
        <v>59</v>
      </c>
      <c r="N7" s="69">
        <v>38</v>
      </c>
      <c r="O7" s="69">
        <v>33</v>
      </c>
      <c r="P7" s="69">
        <v>14</v>
      </c>
      <c r="Q7" s="69">
        <v>17</v>
      </c>
      <c r="R7" s="114">
        <v>0</v>
      </c>
      <c r="S7" s="114">
        <v>0</v>
      </c>
      <c r="T7" s="114">
        <v>0</v>
      </c>
      <c r="U7" s="114">
        <v>0</v>
      </c>
      <c r="V7" s="114">
        <v>5</v>
      </c>
      <c r="W7" s="114">
        <v>2</v>
      </c>
      <c r="X7" s="114">
        <v>6</v>
      </c>
      <c r="Y7" s="114">
        <v>7</v>
      </c>
      <c r="Z7" s="114">
        <v>3</v>
      </c>
      <c r="AA7" s="114">
        <v>2</v>
      </c>
      <c r="AB7" s="114">
        <v>1</v>
      </c>
      <c r="AC7" s="114">
        <v>0</v>
      </c>
      <c r="AD7" s="114">
        <v>0</v>
      </c>
    </row>
    <row r="8" spans="1:31" x14ac:dyDescent="0.45">
      <c r="A8" s="3" t="s">
        <v>219</v>
      </c>
      <c r="B8" s="3" t="s">
        <v>3</v>
      </c>
      <c r="C8" s="3" t="s">
        <v>623</v>
      </c>
      <c r="D8" s="69">
        <v>4</v>
      </c>
      <c r="E8" s="69">
        <v>0</v>
      </c>
      <c r="F8" s="69">
        <v>0</v>
      </c>
      <c r="G8" s="69">
        <v>0</v>
      </c>
      <c r="H8" s="69">
        <v>0</v>
      </c>
      <c r="I8" s="69">
        <v>0</v>
      </c>
      <c r="J8" s="69">
        <v>0</v>
      </c>
      <c r="K8" s="69">
        <v>0</v>
      </c>
      <c r="L8" s="69">
        <v>0</v>
      </c>
      <c r="M8" s="69">
        <v>1</v>
      </c>
      <c r="N8" s="69">
        <v>0</v>
      </c>
      <c r="O8" s="69">
        <v>3</v>
      </c>
      <c r="P8" s="69">
        <v>0</v>
      </c>
      <c r="Q8" s="69">
        <v>0</v>
      </c>
      <c r="R8" s="114">
        <v>0</v>
      </c>
      <c r="S8" s="114">
        <v>0</v>
      </c>
      <c r="T8" s="114">
        <v>0</v>
      </c>
      <c r="U8" s="114">
        <v>0</v>
      </c>
      <c r="V8" s="114">
        <v>0</v>
      </c>
      <c r="W8" s="114">
        <v>0</v>
      </c>
      <c r="X8" s="114">
        <v>0</v>
      </c>
      <c r="Y8" s="114">
        <v>0</v>
      </c>
      <c r="Z8" s="114">
        <v>0</v>
      </c>
      <c r="AA8" s="114">
        <v>0</v>
      </c>
      <c r="AB8" s="114">
        <v>0</v>
      </c>
      <c r="AC8" s="114">
        <v>0</v>
      </c>
      <c r="AD8" s="114">
        <v>0</v>
      </c>
    </row>
    <row r="9" spans="1:31" x14ac:dyDescent="0.45">
      <c r="A9" s="3" t="s">
        <v>219</v>
      </c>
      <c r="B9" s="3" t="s">
        <v>3</v>
      </c>
      <c r="C9" s="3" t="s">
        <v>624</v>
      </c>
      <c r="D9" s="69">
        <v>6</v>
      </c>
      <c r="E9" s="69">
        <v>0</v>
      </c>
      <c r="F9" s="69">
        <v>0</v>
      </c>
      <c r="G9" s="69">
        <v>0</v>
      </c>
      <c r="H9" s="69">
        <v>0</v>
      </c>
      <c r="I9" s="69">
        <v>0</v>
      </c>
      <c r="J9" s="69">
        <v>0</v>
      </c>
      <c r="K9" s="69">
        <v>0</v>
      </c>
      <c r="L9" s="69">
        <v>0</v>
      </c>
      <c r="M9" s="69">
        <v>2</v>
      </c>
      <c r="N9" s="69">
        <v>0</v>
      </c>
      <c r="O9" s="69">
        <v>1</v>
      </c>
      <c r="P9" s="69">
        <v>1</v>
      </c>
      <c r="Q9" s="69">
        <v>1</v>
      </c>
      <c r="R9" s="114">
        <v>0</v>
      </c>
      <c r="S9" s="114">
        <v>0</v>
      </c>
      <c r="T9" s="114">
        <v>0</v>
      </c>
      <c r="U9" s="114">
        <v>0</v>
      </c>
      <c r="V9" s="114">
        <v>0</v>
      </c>
      <c r="W9" s="114">
        <v>1</v>
      </c>
      <c r="X9" s="114">
        <v>0</v>
      </c>
      <c r="Y9" s="114">
        <v>0</v>
      </c>
      <c r="Z9" s="114">
        <v>0</v>
      </c>
      <c r="AA9" s="114">
        <v>0</v>
      </c>
      <c r="AB9" s="114">
        <v>0</v>
      </c>
      <c r="AC9" s="114">
        <v>0</v>
      </c>
      <c r="AD9" s="114">
        <v>0</v>
      </c>
    </row>
    <row r="10" spans="1:31" x14ac:dyDescent="0.45">
      <c r="A10" s="3" t="s">
        <v>219</v>
      </c>
      <c r="B10" s="3" t="s">
        <v>3</v>
      </c>
      <c r="C10" s="3" t="s">
        <v>625</v>
      </c>
      <c r="D10" s="69">
        <v>1930</v>
      </c>
      <c r="E10" s="69">
        <v>0</v>
      </c>
      <c r="F10" s="69">
        <v>9</v>
      </c>
      <c r="G10" s="69">
        <v>12</v>
      </c>
      <c r="H10" s="69">
        <v>46</v>
      </c>
      <c r="I10" s="69">
        <v>88</v>
      </c>
      <c r="J10" s="69">
        <v>155</v>
      </c>
      <c r="K10" s="69">
        <v>207</v>
      </c>
      <c r="L10" s="69">
        <v>225</v>
      </c>
      <c r="M10" s="69">
        <v>248</v>
      </c>
      <c r="N10" s="69">
        <v>238</v>
      </c>
      <c r="O10" s="69">
        <v>178</v>
      </c>
      <c r="P10" s="69">
        <v>68</v>
      </c>
      <c r="Q10" s="69">
        <v>81</v>
      </c>
      <c r="R10" s="114">
        <v>0</v>
      </c>
      <c r="S10" s="114">
        <v>1</v>
      </c>
      <c r="T10" s="114">
        <v>10</v>
      </c>
      <c r="U10" s="114">
        <v>33</v>
      </c>
      <c r="V10" s="114">
        <v>50</v>
      </c>
      <c r="W10" s="114">
        <v>48</v>
      </c>
      <c r="X10" s="114">
        <v>53</v>
      </c>
      <c r="Y10" s="114">
        <v>70</v>
      </c>
      <c r="Z10" s="114">
        <v>46</v>
      </c>
      <c r="AA10" s="114">
        <v>30</v>
      </c>
      <c r="AB10" s="114">
        <v>18</v>
      </c>
      <c r="AC10" s="114">
        <v>6</v>
      </c>
      <c r="AD10" s="114">
        <v>10</v>
      </c>
    </row>
    <row r="11" spans="1:31" x14ac:dyDescent="0.45">
      <c r="A11" s="3" t="s">
        <v>219</v>
      </c>
      <c r="B11" s="3" t="s">
        <v>3</v>
      </c>
      <c r="C11" s="3" t="s">
        <v>626</v>
      </c>
      <c r="D11" s="69">
        <v>148</v>
      </c>
      <c r="E11" s="69">
        <v>0</v>
      </c>
      <c r="F11" s="69">
        <v>2</v>
      </c>
      <c r="G11" s="69">
        <v>2</v>
      </c>
      <c r="H11" s="69">
        <v>2</v>
      </c>
      <c r="I11" s="69">
        <v>3</v>
      </c>
      <c r="J11" s="69">
        <v>9</v>
      </c>
      <c r="K11" s="69">
        <v>14</v>
      </c>
      <c r="L11" s="69">
        <v>20</v>
      </c>
      <c r="M11" s="69">
        <v>20</v>
      </c>
      <c r="N11" s="69">
        <v>24</v>
      </c>
      <c r="O11" s="69">
        <v>16</v>
      </c>
      <c r="P11" s="69">
        <v>7</v>
      </c>
      <c r="Q11" s="69">
        <v>9</v>
      </c>
      <c r="R11" s="114">
        <v>0</v>
      </c>
      <c r="S11" s="114">
        <v>0</v>
      </c>
      <c r="T11" s="114">
        <v>1</v>
      </c>
      <c r="U11" s="114">
        <v>1</v>
      </c>
      <c r="V11" s="114">
        <v>1</v>
      </c>
      <c r="W11" s="114">
        <v>0</v>
      </c>
      <c r="X11" s="114">
        <v>3</v>
      </c>
      <c r="Y11" s="114">
        <v>2</v>
      </c>
      <c r="Z11" s="114">
        <v>7</v>
      </c>
      <c r="AA11" s="114">
        <v>4</v>
      </c>
      <c r="AB11" s="114">
        <v>1</v>
      </c>
      <c r="AC11" s="114">
        <v>0</v>
      </c>
      <c r="AD11" s="114">
        <v>0</v>
      </c>
    </row>
    <row r="12" spans="1:31" x14ac:dyDescent="0.45">
      <c r="A12" s="3" t="s">
        <v>219</v>
      </c>
      <c r="B12" s="3" t="s">
        <v>3</v>
      </c>
      <c r="C12" s="3" t="s">
        <v>627</v>
      </c>
      <c r="D12" s="69">
        <v>101</v>
      </c>
      <c r="E12" s="69">
        <v>0</v>
      </c>
      <c r="F12" s="69">
        <v>0</v>
      </c>
      <c r="G12" s="69">
        <v>0</v>
      </c>
      <c r="H12" s="69">
        <v>1</v>
      </c>
      <c r="I12" s="69">
        <v>5</v>
      </c>
      <c r="J12" s="69">
        <v>8</v>
      </c>
      <c r="K12" s="69">
        <v>11</v>
      </c>
      <c r="L12" s="69">
        <v>19</v>
      </c>
      <c r="M12" s="69">
        <v>13</v>
      </c>
      <c r="N12" s="69">
        <v>16</v>
      </c>
      <c r="O12" s="69">
        <v>9</v>
      </c>
      <c r="P12" s="69">
        <v>3</v>
      </c>
      <c r="Q12" s="69">
        <v>4</v>
      </c>
      <c r="R12" s="114">
        <v>0</v>
      </c>
      <c r="S12" s="114">
        <v>0</v>
      </c>
      <c r="T12" s="114">
        <v>0</v>
      </c>
      <c r="U12" s="114">
        <v>2</v>
      </c>
      <c r="V12" s="114">
        <v>1</v>
      </c>
      <c r="W12" s="114">
        <v>1</v>
      </c>
      <c r="X12" s="114">
        <v>4</v>
      </c>
      <c r="Y12" s="114">
        <v>4</v>
      </c>
      <c r="Z12" s="114">
        <v>0</v>
      </c>
      <c r="AA12" s="114">
        <v>0</v>
      </c>
      <c r="AB12" s="114">
        <v>0</v>
      </c>
      <c r="AC12" s="114">
        <v>0</v>
      </c>
      <c r="AD12" s="114">
        <v>0</v>
      </c>
    </row>
    <row r="13" spans="1:31" x14ac:dyDescent="0.45">
      <c r="A13" s="3" t="s">
        <v>219</v>
      </c>
      <c r="B13" s="3" t="s">
        <v>3</v>
      </c>
      <c r="C13" s="3" t="s">
        <v>628</v>
      </c>
      <c r="D13" s="69">
        <v>41</v>
      </c>
      <c r="E13" s="69">
        <v>0</v>
      </c>
      <c r="F13" s="69">
        <v>0</v>
      </c>
      <c r="G13" s="69">
        <v>0</v>
      </c>
      <c r="H13" s="69">
        <v>0</v>
      </c>
      <c r="I13" s="69">
        <v>3</v>
      </c>
      <c r="J13" s="69">
        <v>0</v>
      </c>
      <c r="K13" s="69">
        <v>9</v>
      </c>
      <c r="L13" s="69">
        <v>6</v>
      </c>
      <c r="M13" s="69">
        <v>6</v>
      </c>
      <c r="N13" s="69">
        <v>5</v>
      </c>
      <c r="O13" s="69">
        <v>4</v>
      </c>
      <c r="P13" s="69">
        <v>3</v>
      </c>
      <c r="Q13" s="69">
        <v>3</v>
      </c>
      <c r="R13" s="114">
        <v>0</v>
      </c>
      <c r="S13" s="114">
        <v>0</v>
      </c>
      <c r="T13" s="114">
        <v>0</v>
      </c>
      <c r="U13" s="114">
        <v>0</v>
      </c>
      <c r="V13" s="114">
        <v>0</v>
      </c>
      <c r="W13" s="114">
        <v>0</v>
      </c>
      <c r="X13" s="114">
        <v>0</v>
      </c>
      <c r="Y13" s="114">
        <v>0</v>
      </c>
      <c r="Z13" s="114">
        <v>2</v>
      </c>
      <c r="AA13" s="114">
        <v>0</v>
      </c>
      <c r="AB13" s="114">
        <v>0</v>
      </c>
      <c r="AC13" s="114">
        <v>0</v>
      </c>
      <c r="AD13" s="114">
        <v>0</v>
      </c>
    </row>
    <row r="14" spans="1:31" x14ac:dyDescent="0.45">
      <c r="A14" s="3" t="s">
        <v>219</v>
      </c>
      <c r="B14" s="3" t="s">
        <v>3</v>
      </c>
      <c r="C14" s="3" t="s">
        <v>629</v>
      </c>
      <c r="D14" s="69">
        <v>19</v>
      </c>
      <c r="E14" s="69">
        <v>0</v>
      </c>
      <c r="F14" s="69">
        <v>0</v>
      </c>
      <c r="G14" s="69">
        <v>0</v>
      </c>
      <c r="H14" s="69">
        <v>0</v>
      </c>
      <c r="I14" s="69">
        <v>0</v>
      </c>
      <c r="J14" s="69">
        <v>0</v>
      </c>
      <c r="K14" s="69">
        <v>1</v>
      </c>
      <c r="L14" s="69">
        <v>6</v>
      </c>
      <c r="M14" s="69">
        <v>3</v>
      </c>
      <c r="N14" s="69">
        <v>1</v>
      </c>
      <c r="O14" s="69">
        <v>4</v>
      </c>
      <c r="P14" s="69">
        <v>2</v>
      </c>
      <c r="Q14" s="69">
        <v>0</v>
      </c>
      <c r="R14" s="114">
        <v>0</v>
      </c>
      <c r="S14" s="114">
        <v>0</v>
      </c>
      <c r="T14" s="114">
        <v>0</v>
      </c>
      <c r="U14" s="114">
        <v>0</v>
      </c>
      <c r="V14" s="114">
        <v>0</v>
      </c>
      <c r="W14" s="114">
        <v>0</v>
      </c>
      <c r="X14" s="114">
        <v>0</v>
      </c>
      <c r="Y14" s="114">
        <v>1</v>
      </c>
      <c r="Z14" s="114">
        <v>1</v>
      </c>
      <c r="AA14" s="114">
        <v>0</v>
      </c>
      <c r="AB14" s="114">
        <v>0</v>
      </c>
      <c r="AC14" s="114">
        <v>0</v>
      </c>
      <c r="AD14" s="114">
        <v>0</v>
      </c>
    </row>
    <row r="15" spans="1:31" x14ac:dyDescent="0.45">
      <c r="A15" s="3" t="s">
        <v>219</v>
      </c>
      <c r="B15" s="3" t="s">
        <v>3</v>
      </c>
      <c r="C15" s="3" t="s">
        <v>630</v>
      </c>
      <c r="D15" s="69">
        <v>104</v>
      </c>
      <c r="E15" s="69">
        <v>0</v>
      </c>
      <c r="F15" s="69">
        <v>0</v>
      </c>
      <c r="G15" s="69">
        <v>2</v>
      </c>
      <c r="H15" s="69">
        <v>1</v>
      </c>
      <c r="I15" s="69">
        <v>3</v>
      </c>
      <c r="J15" s="69">
        <v>7</v>
      </c>
      <c r="K15" s="69">
        <v>11</v>
      </c>
      <c r="L15" s="69">
        <v>15</v>
      </c>
      <c r="M15" s="69">
        <v>20</v>
      </c>
      <c r="N15" s="69">
        <v>20</v>
      </c>
      <c r="O15" s="69">
        <v>7</v>
      </c>
      <c r="P15" s="69">
        <v>2</v>
      </c>
      <c r="Q15" s="69">
        <v>7</v>
      </c>
      <c r="R15" s="114">
        <v>0</v>
      </c>
      <c r="S15" s="114">
        <v>0</v>
      </c>
      <c r="T15" s="114">
        <v>1</v>
      </c>
      <c r="U15" s="114">
        <v>1</v>
      </c>
      <c r="V15" s="114">
        <v>1</v>
      </c>
      <c r="W15" s="114">
        <v>2</v>
      </c>
      <c r="X15" s="114">
        <v>1</v>
      </c>
      <c r="Y15" s="114">
        <v>2</v>
      </c>
      <c r="Z15" s="114">
        <v>0</v>
      </c>
      <c r="AA15" s="114">
        <v>0</v>
      </c>
      <c r="AB15" s="114">
        <v>0</v>
      </c>
      <c r="AC15" s="114">
        <v>1</v>
      </c>
      <c r="AD15" s="114">
        <v>0</v>
      </c>
    </row>
    <row r="16" spans="1:31" x14ac:dyDescent="0.45">
      <c r="A16" s="3" t="s">
        <v>219</v>
      </c>
      <c r="B16" s="3" t="s">
        <v>3</v>
      </c>
      <c r="C16" s="3" t="s">
        <v>631</v>
      </c>
      <c r="D16" s="69">
        <v>108</v>
      </c>
      <c r="E16" s="69">
        <v>0</v>
      </c>
      <c r="F16" s="69">
        <v>0</v>
      </c>
      <c r="G16" s="69">
        <v>1</v>
      </c>
      <c r="H16" s="69">
        <v>4</v>
      </c>
      <c r="I16" s="69">
        <v>0</v>
      </c>
      <c r="J16" s="69">
        <v>8</v>
      </c>
      <c r="K16" s="69">
        <v>17</v>
      </c>
      <c r="L16" s="69">
        <v>18</v>
      </c>
      <c r="M16" s="69">
        <v>21</v>
      </c>
      <c r="N16" s="69">
        <v>19</v>
      </c>
      <c r="O16" s="69">
        <v>13</v>
      </c>
      <c r="P16" s="69">
        <v>3</v>
      </c>
      <c r="Q16" s="69">
        <v>2</v>
      </c>
      <c r="R16" s="114">
        <v>0</v>
      </c>
      <c r="S16" s="114">
        <v>0</v>
      </c>
      <c r="T16" s="114">
        <v>0</v>
      </c>
      <c r="U16" s="114">
        <v>1</v>
      </c>
      <c r="V16" s="114">
        <v>0</v>
      </c>
      <c r="W16" s="114">
        <v>0</v>
      </c>
      <c r="X16" s="114">
        <v>0</v>
      </c>
      <c r="Y16" s="114">
        <v>0</v>
      </c>
      <c r="Z16" s="114">
        <v>0</v>
      </c>
      <c r="AA16" s="114">
        <v>0</v>
      </c>
      <c r="AB16" s="114">
        <v>0</v>
      </c>
      <c r="AC16" s="114">
        <v>0</v>
      </c>
      <c r="AD16" s="114">
        <v>1</v>
      </c>
    </row>
    <row r="17" spans="1:30" x14ac:dyDescent="0.45">
      <c r="A17" s="3" t="s">
        <v>219</v>
      </c>
      <c r="B17" s="3" t="s">
        <v>3</v>
      </c>
      <c r="C17" s="3" t="s">
        <v>632</v>
      </c>
      <c r="D17" s="69">
        <v>29</v>
      </c>
      <c r="E17" s="69">
        <v>0</v>
      </c>
      <c r="F17" s="69">
        <v>0</v>
      </c>
      <c r="G17" s="69">
        <v>0</v>
      </c>
      <c r="H17" s="69">
        <v>0</v>
      </c>
      <c r="I17" s="69">
        <v>0</v>
      </c>
      <c r="J17" s="69">
        <v>1</v>
      </c>
      <c r="K17" s="69">
        <v>3</v>
      </c>
      <c r="L17" s="69">
        <v>7</v>
      </c>
      <c r="M17" s="69">
        <v>6</v>
      </c>
      <c r="N17" s="69">
        <v>2</v>
      </c>
      <c r="O17" s="69">
        <v>5</v>
      </c>
      <c r="P17" s="69">
        <v>0</v>
      </c>
      <c r="Q17" s="69">
        <v>1</v>
      </c>
      <c r="R17" s="114">
        <v>0</v>
      </c>
      <c r="S17" s="114">
        <v>0</v>
      </c>
      <c r="T17" s="114">
        <v>1</v>
      </c>
      <c r="U17" s="114">
        <v>0</v>
      </c>
      <c r="V17" s="114">
        <v>1</v>
      </c>
      <c r="W17" s="114">
        <v>0</v>
      </c>
      <c r="X17" s="114">
        <v>1</v>
      </c>
      <c r="Y17" s="114">
        <v>0</v>
      </c>
      <c r="Z17" s="114">
        <v>0</v>
      </c>
      <c r="AA17" s="114">
        <v>0</v>
      </c>
      <c r="AB17" s="114">
        <v>0</v>
      </c>
      <c r="AC17" s="114">
        <v>0</v>
      </c>
      <c r="AD17" s="114">
        <v>1</v>
      </c>
    </row>
    <row r="18" spans="1:30" x14ac:dyDescent="0.45">
      <c r="A18" s="3" t="s">
        <v>219</v>
      </c>
      <c r="B18" s="3" t="s">
        <v>3</v>
      </c>
      <c r="C18" s="3" t="s">
        <v>633</v>
      </c>
      <c r="D18" s="69">
        <v>262</v>
      </c>
      <c r="E18" s="69">
        <v>0</v>
      </c>
      <c r="F18" s="69">
        <v>3</v>
      </c>
      <c r="G18" s="69">
        <v>2</v>
      </c>
      <c r="H18" s="69">
        <v>3</v>
      </c>
      <c r="I18" s="69">
        <v>14</v>
      </c>
      <c r="J18" s="69">
        <v>13</v>
      </c>
      <c r="K18" s="69">
        <v>13</v>
      </c>
      <c r="L18" s="69">
        <v>28</v>
      </c>
      <c r="M18" s="69">
        <v>54</v>
      </c>
      <c r="N18" s="69">
        <v>46</v>
      </c>
      <c r="O18" s="69">
        <v>23</v>
      </c>
      <c r="P18" s="69">
        <v>14</v>
      </c>
      <c r="Q18" s="69">
        <v>15</v>
      </c>
      <c r="R18" s="114">
        <v>0</v>
      </c>
      <c r="S18" s="114">
        <v>0</v>
      </c>
      <c r="T18" s="114">
        <v>0</v>
      </c>
      <c r="U18" s="114">
        <v>0</v>
      </c>
      <c r="V18" s="114">
        <v>2</v>
      </c>
      <c r="W18" s="114">
        <v>6</v>
      </c>
      <c r="X18" s="114">
        <v>6</v>
      </c>
      <c r="Y18" s="114">
        <v>5</v>
      </c>
      <c r="Z18" s="114">
        <v>9</v>
      </c>
      <c r="AA18" s="114">
        <v>4</v>
      </c>
      <c r="AB18" s="114">
        <v>0</v>
      </c>
      <c r="AC18" s="114">
        <v>1</v>
      </c>
      <c r="AD18" s="114">
        <v>1</v>
      </c>
    </row>
    <row r="19" spans="1:30" x14ac:dyDescent="0.45">
      <c r="A19" s="3" t="s">
        <v>219</v>
      </c>
      <c r="B19" s="3" t="s">
        <v>3</v>
      </c>
      <c r="C19" s="3" t="s">
        <v>634</v>
      </c>
      <c r="D19" s="69">
        <v>19</v>
      </c>
      <c r="E19" s="69">
        <v>0</v>
      </c>
      <c r="F19" s="69">
        <v>0</v>
      </c>
      <c r="G19" s="69">
        <v>0</v>
      </c>
      <c r="H19" s="69">
        <v>0</v>
      </c>
      <c r="I19" s="69">
        <v>1</v>
      </c>
      <c r="J19" s="69">
        <v>1</v>
      </c>
      <c r="K19" s="69">
        <v>3</v>
      </c>
      <c r="L19" s="69">
        <v>3</v>
      </c>
      <c r="M19" s="69">
        <v>2</v>
      </c>
      <c r="N19" s="69">
        <v>3</v>
      </c>
      <c r="O19" s="69">
        <v>3</v>
      </c>
      <c r="P19" s="69">
        <v>3</v>
      </c>
      <c r="Q19" s="69">
        <v>0</v>
      </c>
      <c r="R19" s="114">
        <v>0</v>
      </c>
      <c r="S19" s="114">
        <v>0</v>
      </c>
      <c r="T19" s="114">
        <v>0</v>
      </c>
      <c r="U19" s="114">
        <v>0</v>
      </c>
      <c r="V19" s="114">
        <v>0</v>
      </c>
      <c r="W19" s="114">
        <v>0</v>
      </c>
      <c r="X19" s="114">
        <v>0</v>
      </c>
      <c r="Y19" s="114">
        <v>0</v>
      </c>
      <c r="Z19" s="114">
        <v>0</v>
      </c>
      <c r="AA19" s="114">
        <v>0</v>
      </c>
      <c r="AB19" s="114">
        <v>0</v>
      </c>
      <c r="AC19" s="114">
        <v>0</v>
      </c>
      <c r="AD19" s="114">
        <v>0</v>
      </c>
    </row>
    <row r="20" spans="1:30" x14ac:dyDescent="0.45">
      <c r="A20" s="3" t="s">
        <v>219</v>
      </c>
      <c r="B20" s="3" t="s">
        <v>3</v>
      </c>
      <c r="C20" s="3" t="s">
        <v>635</v>
      </c>
      <c r="D20" s="69">
        <v>14</v>
      </c>
      <c r="E20" s="69">
        <v>0</v>
      </c>
      <c r="F20" s="69">
        <v>0</v>
      </c>
      <c r="G20" s="69">
        <v>0</v>
      </c>
      <c r="H20" s="69">
        <v>0</v>
      </c>
      <c r="I20" s="69">
        <v>0</v>
      </c>
      <c r="J20" s="69">
        <v>0</v>
      </c>
      <c r="K20" s="69">
        <v>2</v>
      </c>
      <c r="L20" s="69">
        <v>1</v>
      </c>
      <c r="M20" s="69">
        <v>2</v>
      </c>
      <c r="N20" s="69">
        <v>3</v>
      </c>
      <c r="O20" s="69">
        <v>4</v>
      </c>
      <c r="P20" s="69">
        <v>1</v>
      </c>
      <c r="Q20" s="69">
        <v>1</v>
      </c>
      <c r="R20" s="114">
        <v>0</v>
      </c>
      <c r="S20" s="114">
        <v>0</v>
      </c>
      <c r="T20" s="114">
        <v>0</v>
      </c>
      <c r="U20" s="114">
        <v>0</v>
      </c>
      <c r="V20" s="114">
        <v>0</v>
      </c>
      <c r="W20" s="114">
        <v>0</v>
      </c>
      <c r="X20" s="114">
        <v>0</v>
      </c>
      <c r="Y20" s="114">
        <v>0</v>
      </c>
      <c r="Z20" s="114">
        <v>0</v>
      </c>
      <c r="AA20" s="114">
        <v>0</v>
      </c>
      <c r="AB20" s="114">
        <v>0</v>
      </c>
      <c r="AC20" s="114">
        <v>0</v>
      </c>
      <c r="AD20" s="114">
        <v>0</v>
      </c>
    </row>
    <row r="21" spans="1:30" x14ac:dyDescent="0.45">
      <c r="A21" s="3" t="s">
        <v>219</v>
      </c>
      <c r="B21" s="3" t="s">
        <v>3</v>
      </c>
      <c r="C21" s="3" t="s">
        <v>636</v>
      </c>
      <c r="D21" s="69">
        <v>22</v>
      </c>
      <c r="E21" s="69">
        <v>0</v>
      </c>
      <c r="F21" s="69">
        <v>0</v>
      </c>
      <c r="G21" s="69">
        <v>0</v>
      </c>
      <c r="H21" s="69">
        <v>0</v>
      </c>
      <c r="I21" s="69">
        <v>1</v>
      </c>
      <c r="J21" s="69">
        <v>1</v>
      </c>
      <c r="K21" s="69">
        <v>3</v>
      </c>
      <c r="L21" s="69">
        <v>2</v>
      </c>
      <c r="M21" s="69">
        <v>4</v>
      </c>
      <c r="N21" s="69">
        <v>7</v>
      </c>
      <c r="O21" s="69">
        <v>2</v>
      </c>
      <c r="P21" s="69">
        <v>0</v>
      </c>
      <c r="Q21" s="69">
        <v>1</v>
      </c>
      <c r="R21" s="114">
        <v>0</v>
      </c>
      <c r="S21" s="114">
        <v>0</v>
      </c>
      <c r="T21" s="114">
        <v>0</v>
      </c>
      <c r="U21" s="114">
        <v>0</v>
      </c>
      <c r="V21" s="114">
        <v>0</v>
      </c>
      <c r="W21" s="114">
        <v>1</v>
      </c>
      <c r="X21" s="114">
        <v>0</v>
      </c>
      <c r="Y21" s="114">
        <v>0</v>
      </c>
      <c r="Z21" s="114">
        <v>0</v>
      </c>
      <c r="AA21" s="114">
        <v>0</v>
      </c>
      <c r="AB21" s="114">
        <v>0</v>
      </c>
      <c r="AC21" s="114">
        <v>0</v>
      </c>
      <c r="AD21" s="114">
        <v>0</v>
      </c>
    </row>
    <row r="22" spans="1:30" x14ac:dyDescent="0.45">
      <c r="A22" s="3" t="s">
        <v>219</v>
      </c>
      <c r="B22" s="3" t="s">
        <v>3</v>
      </c>
      <c r="C22" s="3" t="s">
        <v>637</v>
      </c>
      <c r="D22" s="69">
        <v>15</v>
      </c>
      <c r="E22" s="69">
        <v>0</v>
      </c>
      <c r="F22" s="69">
        <v>0</v>
      </c>
      <c r="G22" s="69">
        <v>0</v>
      </c>
      <c r="H22" s="69">
        <v>2</v>
      </c>
      <c r="I22" s="69">
        <v>0</v>
      </c>
      <c r="J22" s="69">
        <v>2</v>
      </c>
      <c r="K22" s="69">
        <v>3</v>
      </c>
      <c r="L22" s="69">
        <v>2</v>
      </c>
      <c r="M22" s="69">
        <v>2</v>
      </c>
      <c r="N22" s="69">
        <v>3</v>
      </c>
      <c r="O22" s="69">
        <v>1</v>
      </c>
      <c r="P22" s="69">
        <v>0</v>
      </c>
      <c r="Q22" s="69">
        <v>0</v>
      </c>
      <c r="R22" s="114">
        <v>0</v>
      </c>
      <c r="S22" s="114">
        <v>0</v>
      </c>
      <c r="T22" s="114">
        <v>0</v>
      </c>
      <c r="U22" s="114">
        <v>0</v>
      </c>
      <c r="V22" s="114">
        <v>0</v>
      </c>
      <c r="W22" s="114">
        <v>0</v>
      </c>
      <c r="X22" s="114">
        <v>0</v>
      </c>
      <c r="Y22" s="114">
        <v>0</v>
      </c>
      <c r="Z22" s="114">
        <v>0</v>
      </c>
      <c r="AA22" s="114">
        <v>0</v>
      </c>
      <c r="AB22" s="114">
        <v>0</v>
      </c>
      <c r="AC22" s="114">
        <v>0</v>
      </c>
      <c r="AD22" s="114">
        <v>0</v>
      </c>
    </row>
    <row r="23" spans="1:30" x14ac:dyDescent="0.45">
      <c r="A23" s="3" t="s">
        <v>219</v>
      </c>
      <c r="B23" s="3" t="s">
        <v>3</v>
      </c>
      <c r="C23" s="3" t="s">
        <v>638</v>
      </c>
      <c r="D23" s="69">
        <v>89</v>
      </c>
      <c r="E23" s="69">
        <v>0</v>
      </c>
      <c r="F23" s="69">
        <v>0</v>
      </c>
      <c r="G23" s="69">
        <v>0</v>
      </c>
      <c r="H23" s="69">
        <v>1</v>
      </c>
      <c r="I23" s="69">
        <v>3</v>
      </c>
      <c r="J23" s="69">
        <v>2</v>
      </c>
      <c r="K23" s="69">
        <v>13</v>
      </c>
      <c r="L23" s="69">
        <v>11</v>
      </c>
      <c r="M23" s="69">
        <v>24</v>
      </c>
      <c r="N23" s="69">
        <v>10</v>
      </c>
      <c r="O23" s="69">
        <v>6</v>
      </c>
      <c r="P23" s="69">
        <v>6</v>
      </c>
      <c r="Q23" s="69">
        <v>3</v>
      </c>
      <c r="R23" s="114">
        <v>0</v>
      </c>
      <c r="S23" s="114">
        <v>0</v>
      </c>
      <c r="T23" s="114">
        <v>0</v>
      </c>
      <c r="U23" s="114">
        <v>1</v>
      </c>
      <c r="V23" s="114">
        <v>2</v>
      </c>
      <c r="W23" s="114">
        <v>1</v>
      </c>
      <c r="X23" s="114">
        <v>2</v>
      </c>
      <c r="Y23" s="114">
        <v>2</v>
      </c>
      <c r="Z23" s="114">
        <v>2</v>
      </c>
      <c r="AA23" s="114">
        <v>0</v>
      </c>
      <c r="AB23" s="114">
        <v>0</v>
      </c>
      <c r="AC23" s="114">
        <v>0</v>
      </c>
      <c r="AD23" s="114">
        <v>0</v>
      </c>
    </row>
    <row r="24" spans="1:30" x14ac:dyDescent="0.45">
      <c r="A24" s="3" t="s">
        <v>219</v>
      </c>
      <c r="B24" s="3" t="s">
        <v>3</v>
      </c>
      <c r="C24" s="3" t="s">
        <v>639</v>
      </c>
      <c r="D24" s="69">
        <v>20</v>
      </c>
      <c r="E24" s="69">
        <v>0</v>
      </c>
      <c r="F24" s="69">
        <v>0</v>
      </c>
      <c r="G24" s="69">
        <v>0</v>
      </c>
      <c r="H24" s="69">
        <v>1</v>
      </c>
      <c r="I24" s="69">
        <v>1</v>
      </c>
      <c r="J24" s="69">
        <v>0</v>
      </c>
      <c r="K24" s="69">
        <v>5</v>
      </c>
      <c r="L24" s="69">
        <v>3</v>
      </c>
      <c r="M24" s="69">
        <v>0</v>
      </c>
      <c r="N24" s="69">
        <v>2</v>
      </c>
      <c r="O24" s="69">
        <v>2</v>
      </c>
      <c r="P24" s="69">
        <v>1</v>
      </c>
      <c r="Q24" s="69">
        <v>2</v>
      </c>
      <c r="R24" s="114">
        <v>0</v>
      </c>
      <c r="S24" s="114">
        <v>0</v>
      </c>
      <c r="T24" s="114">
        <v>0</v>
      </c>
      <c r="U24" s="114">
        <v>1</v>
      </c>
      <c r="V24" s="114">
        <v>0</v>
      </c>
      <c r="W24" s="114">
        <v>0</v>
      </c>
      <c r="X24" s="114">
        <v>1</v>
      </c>
      <c r="Y24" s="114">
        <v>1</v>
      </c>
      <c r="Z24" s="114">
        <v>0</v>
      </c>
      <c r="AA24" s="114">
        <v>0</v>
      </c>
      <c r="AB24" s="114">
        <v>0</v>
      </c>
      <c r="AC24" s="114">
        <v>0</v>
      </c>
      <c r="AD24" s="114">
        <v>0</v>
      </c>
    </row>
    <row r="25" spans="1:30" x14ac:dyDescent="0.45">
      <c r="A25" s="3" t="s">
        <v>219</v>
      </c>
      <c r="B25" s="3" t="s">
        <v>3</v>
      </c>
      <c r="C25" s="3" t="s">
        <v>640</v>
      </c>
      <c r="D25" s="69">
        <v>172</v>
      </c>
      <c r="E25" s="69">
        <v>0</v>
      </c>
      <c r="F25" s="69">
        <v>1</v>
      </c>
      <c r="G25" s="69">
        <v>1</v>
      </c>
      <c r="H25" s="69">
        <v>3</v>
      </c>
      <c r="I25" s="69">
        <v>12</v>
      </c>
      <c r="J25" s="69">
        <v>21</v>
      </c>
      <c r="K25" s="69">
        <v>20</v>
      </c>
      <c r="L25" s="69">
        <v>22</v>
      </c>
      <c r="M25" s="69">
        <v>31</v>
      </c>
      <c r="N25" s="69">
        <v>18</v>
      </c>
      <c r="O25" s="69">
        <v>19</v>
      </c>
      <c r="P25" s="69">
        <v>5</v>
      </c>
      <c r="Q25" s="69">
        <v>3</v>
      </c>
      <c r="R25" s="114">
        <v>0</v>
      </c>
      <c r="S25" s="114">
        <v>1</v>
      </c>
      <c r="T25" s="114">
        <v>0</v>
      </c>
      <c r="U25" s="114">
        <v>1</v>
      </c>
      <c r="V25" s="114">
        <v>4</v>
      </c>
      <c r="W25" s="114">
        <v>2</v>
      </c>
      <c r="X25" s="114">
        <v>1</v>
      </c>
      <c r="Y25" s="114">
        <v>1</v>
      </c>
      <c r="Z25" s="114">
        <v>2</v>
      </c>
      <c r="AA25" s="114">
        <v>3</v>
      </c>
      <c r="AB25" s="114">
        <v>0</v>
      </c>
      <c r="AC25" s="114">
        <v>0</v>
      </c>
      <c r="AD25" s="114">
        <v>1</v>
      </c>
    </row>
    <row r="26" spans="1:30" x14ac:dyDescent="0.45">
      <c r="A26" s="3" t="s">
        <v>219</v>
      </c>
      <c r="B26" s="3" t="s">
        <v>3</v>
      </c>
      <c r="C26" s="3" t="s">
        <v>641</v>
      </c>
      <c r="D26" s="69">
        <v>96</v>
      </c>
      <c r="E26" s="69">
        <v>0</v>
      </c>
      <c r="F26" s="69">
        <v>1</v>
      </c>
      <c r="G26" s="69">
        <v>0</v>
      </c>
      <c r="H26" s="69">
        <v>0</v>
      </c>
      <c r="I26" s="69">
        <v>3</v>
      </c>
      <c r="J26" s="69">
        <v>4</v>
      </c>
      <c r="K26" s="69">
        <v>10</v>
      </c>
      <c r="L26" s="69">
        <v>16</v>
      </c>
      <c r="M26" s="69">
        <v>18</v>
      </c>
      <c r="N26" s="69">
        <v>13</v>
      </c>
      <c r="O26" s="69">
        <v>9</v>
      </c>
      <c r="P26" s="69">
        <v>4</v>
      </c>
      <c r="Q26" s="69">
        <v>4</v>
      </c>
      <c r="R26" s="114">
        <v>0</v>
      </c>
      <c r="S26" s="114">
        <v>0</v>
      </c>
      <c r="T26" s="114">
        <v>1</v>
      </c>
      <c r="U26" s="114">
        <v>1</v>
      </c>
      <c r="V26" s="114">
        <v>0</v>
      </c>
      <c r="W26" s="114">
        <v>3</v>
      </c>
      <c r="X26" s="114">
        <v>3</v>
      </c>
      <c r="Y26" s="114">
        <v>2</v>
      </c>
      <c r="Z26" s="114">
        <v>3</v>
      </c>
      <c r="AA26" s="114">
        <v>1</v>
      </c>
      <c r="AB26" s="114">
        <v>0</v>
      </c>
      <c r="AC26" s="114">
        <v>0</v>
      </c>
      <c r="AD26" s="114">
        <v>0</v>
      </c>
    </row>
    <row r="27" spans="1:30" x14ac:dyDescent="0.45">
      <c r="A27" s="3" t="s">
        <v>219</v>
      </c>
      <c r="B27" s="3" t="s">
        <v>3</v>
      </c>
      <c r="C27" s="3" t="s">
        <v>642</v>
      </c>
      <c r="D27" s="69">
        <v>13</v>
      </c>
      <c r="E27" s="69">
        <v>0</v>
      </c>
      <c r="F27" s="69">
        <v>0</v>
      </c>
      <c r="G27" s="69">
        <v>0</v>
      </c>
      <c r="H27" s="69">
        <v>1</v>
      </c>
      <c r="I27" s="69">
        <v>0</v>
      </c>
      <c r="J27" s="69">
        <v>1</v>
      </c>
      <c r="K27" s="69">
        <v>1</v>
      </c>
      <c r="L27" s="69">
        <v>2</v>
      </c>
      <c r="M27" s="69">
        <v>0</v>
      </c>
      <c r="N27" s="69">
        <v>1</v>
      </c>
      <c r="O27" s="69">
        <v>3</v>
      </c>
      <c r="P27" s="69">
        <v>3</v>
      </c>
      <c r="Q27" s="69">
        <v>1</v>
      </c>
      <c r="R27" s="114">
        <v>0</v>
      </c>
      <c r="S27" s="114">
        <v>0</v>
      </c>
      <c r="T27" s="114">
        <v>0</v>
      </c>
      <c r="U27" s="114">
        <v>0</v>
      </c>
      <c r="V27" s="114">
        <v>0</v>
      </c>
      <c r="W27" s="114">
        <v>0</v>
      </c>
      <c r="X27" s="114">
        <v>0</v>
      </c>
      <c r="Y27" s="114">
        <v>0</v>
      </c>
      <c r="Z27" s="114">
        <v>0</v>
      </c>
      <c r="AA27" s="114">
        <v>0</v>
      </c>
      <c r="AB27" s="114">
        <v>0</v>
      </c>
      <c r="AC27" s="114">
        <v>0</v>
      </c>
      <c r="AD27" s="114">
        <v>0</v>
      </c>
    </row>
    <row r="28" spans="1:30" x14ac:dyDescent="0.45">
      <c r="A28" s="2" t="s">
        <v>217</v>
      </c>
      <c r="B28" s="2" t="s">
        <v>4</v>
      </c>
      <c r="C28" s="2" t="s">
        <v>643</v>
      </c>
      <c r="D28" s="11">
        <v>844</v>
      </c>
      <c r="E28" s="11">
        <v>0</v>
      </c>
      <c r="F28" s="11">
        <v>2</v>
      </c>
      <c r="G28" s="11">
        <v>7</v>
      </c>
      <c r="H28" s="11">
        <v>5</v>
      </c>
      <c r="I28" s="11">
        <v>17</v>
      </c>
      <c r="J28" s="11">
        <v>39</v>
      </c>
      <c r="K28" s="11">
        <v>87</v>
      </c>
      <c r="L28" s="11">
        <v>112</v>
      </c>
      <c r="M28" s="11">
        <v>121</v>
      </c>
      <c r="N28" s="11">
        <v>142</v>
      </c>
      <c r="O28" s="11">
        <v>100</v>
      </c>
      <c r="P28" s="11">
        <v>43</v>
      </c>
      <c r="Q28" s="11">
        <v>49</v>
      </c>
      <c r="R28" s="113">
        <v>0</v>
      </c>
      <c r="S28" s="113">
        <v>2</v>
      </c>
      <c r="T28" s="113">
        <v>1</v>
      </c>
      <c r="U28" s="113">
        <v>2</v>
      </c>
      <c r="V28" s="113">
        <v>10</v>
      </c>
      <c r="W28" s="113">
        <v>16</v>
      </c>
      <c r="X28" s="113">
        <v>16</v>
      </c>
      <c r="Y28" s="113">
        <v>22</v>
      </c>
      <c r="Z28" s="113">
        <v>25</v>
      </c>
      <c r="AA28" s="113">
        <v>10</v>
      </c>
      <c r="AB28" s="113">
        <v>11</v>
      </c>
      <c r="AC28" s="113">
        <v>3</v>
      </c>
      <c r="AD28" s="113">
        <v>2</v>
      </c>
    </row>
    <row r="29" spans="1:30" x14ac:dyDescent="0.45">
      <c r="A29" s="3" t="s">
        <v>219</v>
      </c>
      <c r="B29" s="3" t="s">
        <v>4</v>
      </c>
      <c r="C29" s="3" t="s">
        <v>644</v>
      </c>
      <c r="D29" s="69">
        <v>209</v>
      </c>
      <c r="E29" s="69">
        <v>0</v>
      </c>
      <c r="F29" s="69">
        <v>0</v>
      </c>
      <c r="G29" s="69">
        <v>0</v>
      </c>
      <c r="H29" s="69">
        <v>0</v>
      </c>
      <c r="I29" s="69">
        <v>2</v>
      </c>
      <c r="J29" s="69">
        <v>9</v>
      </c>
      <c r="K29" s="69">
        <v>17</v>
      </c>
      <c r="L29" s="69">
        <v>28</v>
      </c>
      <c r="M29" s="69">
        <v>30</v>
      </c>
      <c r="N29" s="69">
        <v>40</v>
      </c>
      <c r="O29" s="69">
        <v>36</v>
      </c>
      <c r="P29" s="69">
        <v>11</v>
      </c>
      <c r="Q29" s="69">
        <v>4</v>
      </c>
      <c r="R29" s="114">
        <v>0</v>
      </c>
      <c r="S29" s="114">
        <v>0</v>
      </c>
      <c r="T29" s="114">
        <v>0</v>
      </c>
      <c r="U29" s="114">
        <v>0</v>
      </c>
      <c r="V29" s="114">
        <v>4</v>
      </c>
      <c r="W29" s="114">
        <v>2</v>
      </c>
      <c r="X29" s="114">
        <v>4</v>
      </c>
      <c r="Y29" s="114">
        <v>7</v>
      </c>
      <c r="Z29" s="114">
        <v>6</v>
      </c>
      <c r="AA29" s="114">
        <v>4</v>
      </c>
      <c r="AB29" s="114">
        <v>5</v>
      </c>
      <c r="AC29" s="114">
        <v>0</v>
      </c>
      <c r="AD29" s="114">
        <v>0</v>
      </c>
    </row>
    <row r="30" spans="1:30" x14ac:dyDescent="0.45">
      <c r="A30" s="3" t="s">
        <v>219</v>
      </c>
      <c r="B30" s="3" t="s">
        <v>4</v>
      </c>
      <c r="C30" s="3" t="s">
        <v>645</v>
      </c>
      <c r="D30" s="69">
        <v>218</v>
      </c>
      <c r="E30" s="69">
        <v>0</v>
      </c>
      <c r="F30" s="69">
        <v>0</v>
      </c>
      <c r="G30" s="69">
        <v>2</v>
      </c>
      <c r="H30" s="69">
        <v>2</v>
      </c>
      <c r="I30" s="69">
        <v>4</v>
      </c>
      <c r="J30" s="69">
        <v>12</v>
      </c>
      <c r="K30" s="69">
        <v>28</v>
      </c>
      <c r="L30" s="69">
        <v>33</v>
      </c>
      <c r="M30" s="69">
        <v>28</v>
      </c>
      <c r="N30" s="69">
        <v>31</v>
      </c>
      <c r="O30" s="69">
        <v>21</v>
      </c>
      <c r="P30" s="69">
        <v>11</v>
      </c>
      <c r="Q30" s="69">
        <v>14</v>
      </c>
      <c r="R30" s="114">
        <v>0</v>
      </c>
      <c r="S30" s="114">
        <v>1</v>
      </c>
      <c r="T30" s="114">
        <v>1</v>
      </c>
      <c r="U30" s="114">
        <v>0</v>
      </c>
      <c r="V30" s="114">
        <v>1</v>
      </c>
      <c r="W30" s="114">
        <v>5</v>
      </c>
      <c r="X30" s="114">
        <v>3</v>
      </c>
      <c r="Y30" s="114">
        <v>7</v>
      </c>
      <c r="Z30" s="114">
        <v>7</v>
      </c>
      <c r="AA30" s="114">
        <v>1</v>
      </c>
      <c r="AB30" s="114">
        <v>3</v>
      </c>
      <c r="AC30" s="114">
        <v>1</v>
      </c>
      <c r="AD30" s="114">
        <v>2</v>
      </c>
    </row>
    <row r="31" spans="1:30" x14ac:dyDescent="0.45">
      <c r="A31" s="3" t="s">
        <v>219</v>
      </c>
      <c r="B31" s="3" t="s">
        <v>4</v>
      </c>
      <c r="C31" s="3" t="s">
        <v>646</v>
      </c>
      <c r="D31" s="69">
        <v>236</v>
      </c>
      <c r="E31" s="69">
        <v>0</v>
      </c>
      <c r="F31" s="69">
        <v>1</v>
      </c>
      <c r="G31" s="69">
        <v>4</v>
      </c>
      <c r="H31" s="69">
        <v>2</v>
      </c>
      <c r="I31" s="69">
        <v>5</v>
      </c>
      <c r="J31" s="69">
        <v>8</v>
      </c>
      <c r="K31" s="69">
        <v>18</v>
      </c>
      <c r="L31" s="69">
        <v>28</v>
      </c>
      <c r="M31" s="69">
        <v>36</v>
      </c>
      <c r="N31" s="69">
        <v>43</v>
      </c>
      <c r="O31" s="69">
        <v>31</v>
      </c>
      <c r="P31" s="69">
        <v>13</v>
      </c>
      <c r="Q31" s="69">
        <v>14</v>
      </c>
      <c r="R31" s="114">
        <v>0</v>
      </c>
      <c r="S31" s="114">
        <v>0</v>
      </c>
      <c r="T31" s="114">
        <v>0</v>
      </c>
      <c r="U31" s="114">
        <v>2</v>
      </c>
      <c r="V31" s="114">
        <v>1</v>
      </c>
      <c r="W31" s="114">
        <v>8</v>
      </c>
      <c r="X31" s="114">
        <v>5</v>
      </c>
      <c r="Y31" s="114">
        <v>5</v>
      </c>
      <c r="Z31" s="114">
        <v>6</v>
      </c>
      <c r="AA31" s="114">
        <v>4</v>
      </c>
      <c r="AB31" s="114">
        <v>1</v>
      </c>
      <c r="AC31" s="114">
        <v>1</v>
      </c>
      <c r="AD31" s="114">
        <v>0</v>
      </c>
    </row>
    <row r="32" spans="1:30" x14ac:dyDescent="0.45">
      <c r="A32" s="3" t="s">
        <v>219</v>
      </c>
      <c r="B32" s="3" t="s">
        <v>4</v>
      </c>
      <c r="C32" s="3" t="s">
        <v>647</v>
      </c>
      <c r="D32" s="69">
        <v>64</v>
      </c>
      <c r="E32" s="69">
        <v>0</v>
      </c>
      <c r="F32" s="69">
        <v>0</v>
      </c>
      <c r="G32" s="69">
        <v>1</v>
      </c>
      <c r="H32" s="69">
        <v>0</v>
      </c>
      <c r="I32" s="69">
        <v>2</v>
      </c>
      <c r="J32" s="69">
        <v>3</v>
      </c>
      <c r="K32" s="69">
        <v>11</v>
      </c>
      <c r="L32" s="69">
        <v>9</v>
      </c>
      <c r="M32" s="69">
        <v>7</v>
      </c>
      <c r="N32" s="69">
        <v>7</v>
      </c>
      <c r="O32" s="69">
        <v>3</v>
      </c>
      <c r="P32" s="69">
        <v>2</v>
      </c>
      <c r="Q32" s="69">
        <v>9</v>
      </c>
      <c r="R32" s="114">
        <v>0</v>
      </c>
      <c r="S32" s="114">
        <v>0</v>
      </c>
      <c r="T32" s="114">
        <v>0</v>
      </c>
      <c r="U32" s="114">
        <v>0</v>
      </c>
      <c r="V32" s="114">
        <v>2</v>
      </c>
      <c r="W32" s="114">
        <v>0</v>
      </c>
      <c r="X32" s="114">
        <v>1</v>
      </c>
      <c r="Y32" s="114">
        <v>1</v>
      </c>
      <c r="Z32" s="114">
        <v>3</v>
      </c>
      <c r="AA32" s="114">
        <v>1</v>
      </c>
      <c r="AB32" s="114">
        <v>1</v>
      </c>
      <c r="AC32" s="114">
        <v>1</v>
      </c>
      <c r="AD32" s="114">
        <v>0</v>
      </c>
    </row>
    <row r="33" spans="1:30" x14ac:dyDescent="0.45">
      <c r="A33" s="3" t="s">
        <v>219</v>
      </c>
      <c r="B33" s="3" t="s">
        <v>4</v>
      </c>
      <c r="C33" s="3" t="s">
        <v>648</v>
      </c>
      <c r="D33" s="69">
        <v>84</v>
      </c>
      <c r="E33" s="69">
        <v>0</v>
      </c>
      <c r="F33" s="69">
        <v>1</v>
      </c>
      <c r="G33" s="69">
        <v>0</v>
      </c>
      <c r="H33" s="69">
        <v>0</v>
      </c>
      <c r="I33" s="69">
        <v>4</v>
      </c>
      <c r="J33" s="69">
        <v>5</v>
      </c>
      <c r="K33" s="69">
        <v>8</v>
      </c>
      <c r="L33" s="69">
        <v>7</v>
      </c>
      <c r="M33" s="69">
        <v>15</v>
      </c>
      <c r="N33" s="69">
        <v>13</v>
      </c>
      <c r="O33" s="69">
        <v>9</v>
      </c>
      <c r="P33" s="69">
        <v>4</v>
      </c>
      <c r="Q33" s="69">
        <v>6</v>
      </c>
      <c r="R33" s="114">
        <v>0</v>
      </c>
      <c r="S33" s="114">
        <v>1</v>
      </c>
      <c r="T33" s="114">
        <v>0</v>
      </c>
      <c r="U33" s="114">
        <v>0</v>
      </c>
      <c r="V33" s="114">
        <v>2</v>
      </c>
      <c r="W33" s="114">
        <v>1</v>
      </c>
      <c r="X33" s="114">
        <v>2</v>
      </c>
      <c r="Y33" s="114">
        <v>2</v>
      </c>
      <c r="Z33" s="114">
        <v>3</v>
      </c>
      <c r="AA33" s="114">
        <v>0</v>
      </c>
      <c r="AB33" s="114">
        <v>1</v>
      </c>
      <c r="AC33" s="114">
        <v>0</v>
      </c>
      <c r="AD33" s="114">
        <v>0</v>
      </c>
    </row>
    <row r="34" spans="1:30" x14ac:dyDescent="0.45">
      <c r="A34" s="3" t="s">
        <v>219</v>
      </c>
      <c r="B34" s="3" t="s">
        <v>4</v>
      </c>
      <c r="C34" s="3" t="s">
        <v>649</v>
      </c>
      <c r="D34" s="69">
        <v>33</v>
      </c>
      <c r="E34" s="69">
        <v>0</v>
      </c>
      <c r="F34" s="69">
        <v>0</v>
      </c>
      <c r="G34" s="69">
        <v>0</v>
      </c>
      <c r="H34" s="69">
        <v>1</v>
      </c>
      <c r="I34" s="69">
        <v>0</v>
      </c>
      <c r="J34" s="69">
        <v>2</v>
      </c>
      <c r="K34" s="69">
        <v>5</v>
      </c>
      <c r="L34" s="69">
        <v>7</v>
      </c>
      <c r="M34" s="69">
        <v>5</v>
      </c>
      <c r="N34" s="69">
        <v>8</v>
      </c>
      <c r="O34" s="69">
        <v>0</v>
      </c>
      <c r="P34" s="69">
        <v>2</v>
      </c>
      <c r="Q34" s="69">
        <v>2</v>
      </c>
      <c r="R34" s="114">
        <v>0</v>
      </c>
      <c r="S34" s="114">
        <v>0</v>
      </c>
      <c r="T34" s="114">
        <v>0</v>
      </c>
      <c r="U34" s="114">
        <v>0</v>
      </c>
      <c r="V34" s="114">
        <v>0</v>
      </c>
      <c r="W34" s="114">
        <v>0</v>
      </c>
      <c r="X34" s="114">
        <v>1</v>
      </c>
      <c r="Y34" s="114">
        <v>0</v>
      </c>
      <c r="Z34" s="114">
        <v>0</v>
      </c>
      <c r="AA34" s="114">
        <v>0</v>
      </c>
      <c r="AB34" s="114">
        <v>0</v>
      </c>
      <c r="AC34" s="114">
        <v>0</v>
      </c>
      <c r="AD34" s="114">
        <v>0</v>
      </c>
    </row>
    <row r="35" spans="1:30" x14ac:dyDescent="0.45">
      <c r="A35" s="2" t="s">
        <v>217</v>
      </c>
      <c r="B35" s="2" t="s">
        <v>5</v>
      </c>
      <c r="C35" s="2" t="s">
        <v>650</v>
      </c>
      <c r="D35" s="11">
        <v>803</v>
      </c>
      <c r="E35" s="11">
        <v>0</v>
      </c>
      <c r="F35" s="11">
        <v>0</v>
      </c>
      <c r="G35" s="11">
        <v>0</v>
      </c>
      <c r="H35" s="11">
        <v>13</v>
      </c>
      <c r="I35" s="11">
        <v>27</v>
      </c>
      <c r="J35" s="11">
        <v>48</v>
      </c>
      <c r="K35" s="11">
        <v>86</v>
      </c>
      <c r="L35" s="11">
        <v>94</v>
      </c>
      <c r="M35" s="11">
        <v>126</v>
      </c>
      <c r="N35" s="11">
        <v>116</v>
      </c>
      <c r="O35" s="11">
        <v>104</v>
      </c>
      <c r="P35" s="11">
        <v>41</v>
      </c>
      <c r="Q35" s="11">
        <v>49</v>
      </c>
      <c r="R35" s="113">
        <v>0</v>
      </c>
      <c r="S35" s="113">
        <v>0</v>
      </c>
      <c r="T35" s="113">
        <v>1</v>
      </c>
      <c r="U35" s="113">
        <v>2</v>
      </c>
      <c r="V35" s="113">
        <v>10</v>
      </c>
      <c r="W35" s="113">
        <v>12</v>
      </c>
      <c r="X35" s="113">
        <v>14</v>
      </c>
      <c r="Y35" s="113">
        <v>15</v>
      </c>
      <c r="Z35" s="113">
        <v>14</v>
      </c>
      <c r="AA35" s="113">
        <v>13</v>
      </c>
      <c r="AB35" s="113">
        <v>10</v>
      </c>
      <c r="AC35" s="113">
        <v>4</v>
      </c>
      <c r="AD35" s="113">
        <v>4</v>
      </c>
    </row>
    <row r="36" spans="1:30" x14ac:dyDescent="0.45">
      <c r="A36" s="3" t="s">
        <v>219</v>
      </c>
      <c r="B36" s="3" t="s">
        <v>5</v>
      </c>
      <c r="C36" s="3" t="s">
        <v>651</v>
      </c>
      <c r="D36" s="69">
        <v>360</v>
      </c>
      <c r="E36" s="69">
        <v>0</v>
      </c>
      <c r="F36" s="69">
        <v>0</v>
      </c>
      <c r="G36" s="69">
        <v>0</v>
      </c>
      <c r="H36" s="69">
        <v>4</v>
      </c>
      <c r="I36" s="69">
        <v>20</v>
      </c>
      <c r="J36" s="69">
        <v>17</v>
      </c>
      <c r="K36" s="69">
        <v>30</v>
      </c>
      <c r="L36" s="69">
        <v>37</v>
      </c>
      <c r="M36" s="69">
        <v>57</v>
      </c>
      <c r="N36" s="69">
        <v>50</v>
      </c>
      <c r="O36" s="69">
        <v>51</v>
      </c>
      <c r="P36" s="69">
        <v>23</v>
      </c>
      <c r="Q36" s="69">
        <v>23</v>
      </c>
      <c r="R36" s="114">
        <v>0</v>
      </c>
      <c r="S36" s="114">
        <v>0</v>
      </c>
      <c r="T36" s="114">
        <v>0</v>
      </c>
      <c r="U36" s="114">
        <v>0</v>
      </c>
      <c r="V36" s="114">
        <v>5</v>
      </c>
      <c r="W36" s="114">
        <v>7</v>
      </c>
      <c r="X36" s="114">
        <v>5</v>
      </c>
      <c r="Y36" s="114">
        <v>8</v>
      </c>
      <c r="Z36" s="114">
        <v>7</v>
      </c>
      <c r="AA36" s="114">
        <v>7</v>
      </c>
      <c r="AB36" s="114">
        <v>5</v>
      </c>
      <c r="AC36" s="114">
        <v>3</v>
      </c>
      <c r="AD36" s="114">
        <v>1</v>
      </c>
    </row>
    <row r="37" spans="1:30" x14ac:dyDescent="0.45">
      <c r="A37" s="3" t="s">
        <v>219</v>
      </c>
      <c r="B37" s="3" t="s">
        <v>5</v>
      </c>
      <c r="C37" s="3" t="s">
        <v>652</v>
      </c>
      <c r="D37" s="69">
        <v>144</v>
      </c>
      <c r="E37" s="69">
        <v>0</v>
      </c>
      <c r="F37" s="69">
        <v>0</v>
      </c>
      <c r="G37" s="69">
        <v>0</v>
      </c>
      <c r="H37" s="69">
        <v>2</v>
      </c>
      <c r="I37" s="69">
        <v>1</v>
      </c>
      <c r="J37" s="69">
        <v>13</v>
      </c>
      <c r="K37" s="69">
        <v>22</v>
      </c>
      <c r="L37" s="69">
        <v>19</v>
      </c>
      <c r="M37" s="69">
        <v>21</v>
      </c>
      <c r="N37" s="69">
        <v>21</v>
      </c>
      <c r="O37" s="69">
        <v>14</v>
      </c>
      <c r="P37" s="69">
        <v>10</v>
      </c>
      <c r="Q37" s="69">
        <v>3</v>
      </c>
      <c r="R37" s="114">
        <v>0</v>
      </c>
      <c r="S37" s="114">
        <v>0</v>
      </c>
      <c r="T37" s="114">
        <v>1</v>
      </c>
      <c r="U37" s="114">
        <v>0</v>
      </c>
      <c r="V37" s="114">
        <v>2</v>
      </c>
      <c r="W37" s="114">
        <v>3</v>
      </c>
      <c r="X37" s="114">
        <v>2</v>
      </c>
      <c r="Y37" s="114">
        <v>5</v>
      </c>
      <c r="Z37" s="114">
        <v>1</v>
      </c>
      <c r="AA37" s="114">
        <v>2</v>
      </c>
      <c r="AB37" s="114">
        <v>1</v>
      </c>
      <c r="AC37" s="114">
        <v>1</v>
      </c>
      <c r="AD37" s="114">
        <v>0</v>
      </c>
    </row>
    <row r="38" spans="1:30" x14ac:dyDescent="0.45">
      <c r="A38" s="3" t="s">
        <v>219</v>
      </c>
      <c r="B38" s="3" t="s">
        <v>5</v>
      </c>
      <c r="C38" s="3" t="s">
        <v>653</v>
      </c>
      <c r="D38" s="69">
        <v>84</v>
      </c>
      <c r="E38" s="69">
        <v>0</v>
      </c>
      <c r="F38" s="69">
        <v>0</v>
      </c>
      <c r="G38" s="69">
        <v>0</v>
      </c>
      <c r="H38" s="69">
        <v>4</v>
      </c>
      <c r="I38" s="69">
        <v>1</v>
      </c>
      <c r="J38" s="69">
        <v>6</v>
      </c>
      <c r="K38" s="69">
        <v>10</v>
      </c>
      <c r="L38" s="69">
        <v>8</v>
      </c>
      <c r="M38" s="69">
        <v>12</v>
      </c>
      <c r="N38" s="69">
        <v>12</v>
      </c>
      <c r="O38" s="69">
        <v>9</v>
      </c>
      <c r="P38" s="69">
        <v>4</v>
      </c>
      <c r="Q38" s="69">
        <v>6</v>
      </c>
      <c r="R38" s="114">
        <v>0</v>
      </c>
      <c r="S38" s="114">
        <v>0</v>
      </c>
      <c r="T38" s="114">
        <v>0</v>
      </c>
      <c r="U38" s="114">
        <v>1</v>
      </c>
      <c r="V38" s="114">
        <v>0</v>
      </c>
      <c r="W38" s="114">
        <v>2</v>
      </c>
      <c r="X38" s="114">
        <v>3</v>
      </c>
      <c r="Y38" s="114">
        <v>0</v>
      </c>
      <c r="Z38" s="114">
        <v>2</v>
      </c>
      <c r="AA38" s="114">
        <v>3</v>
      </c>
      <c r="AB38" s="114">
        <v>1</v>
      </c>
      <c r="AC38" s="114">
        <v>0</v>
      </c>
      <c r="AD38" s="114">
        <v>0</v>
      </c>
    </row>
    <row r="39" spans="1:30" x14ac:dyDescent="0.45">
      <c r="A39" s="3" t="s">
        <v>219</v>
      </c>
      <c r="B39" s="3" t="s">
        <v>5</v>
      </c>
      <c r="C39" s="3" t="s">
        <v>654</v>
      </c>
      <c r="D39" s="69">
        <v>77</v>
      </c>
      <c r="E39" s="69">
        <v>0</v>
      </c>
      <c r="F39" s="69">
        <v>0</v>
      </c>
      <c r="G39" s="69">
        <v>0</v>
      </c>
      <c r="H39" s="69">
        <v>1</v>
      </c>
      <c r="I39" s="69">
        <v>4</v>
      </c>
      <c r="J39" s="69">
        <v>4</v>
      </c>
      <c r="K39" s="69">
        <v>9</v>
      </c>
      <c r="L39" s="69">
        <v>8</v>
      </c>
      <c r="M39" s="69">
        <v>11</v>
      </c>
      <c r="N39" s="69">
        <v>13</v>
      </c>
      <c r="O39" s="69">
        <v>10</v>
      </c>
      <c r="P39" s="69">
        <v>2</v>
      </c>
      <c r="Q39" s="69">
        <v>4</v>
      </c>
      <c r="R39" s="114">
        <v>0</v>
      </c>
      <c r="S39" s="114">
        <v>0</v>
      </c>
      <c r="T39" s="114">
        <v>0</v>
      </c>
      <c r="U39" s="114">
        <v>1</v>
      </c>
      <c r="V39" s="114">
        <v>2</v>
      </c>
      <c r="W39" s="114">
        <v>0</v>
      </c>
      <c r="X39" s="114">
        <v>4</v>
      </c>
      <c r="Y39" s="114">
        <v>2</v>
      </c>
      <c r="Z39" s="114">
        <v>1</v>
      </c>
      <c r="AA39" s="114">
        <v>1</v>
      </c>
      <c r="AB39" s="114">
        <v>0</v>
      </c>
      <c r="AC39" s="114">
        <v>0</v>
      </c>
      <c r="AD39" s="114">
        <v>0</v>
      </c>
    </row>
    <row r="40" spans="1:30" x14ac:dyDescent="0.45">
      <c r="A40" s="3" t="s">
        <v>219</v>
      </c>
      <c r="B40" s="3" t="s">
        <v>5</v>
      </c>
      <c r="C40" s="3" t="s">
        <v>655</v>
      </c>
      <c r="D40" s="69">
        <v>32</v>
      </c>
      <c r="E40" s="69">
        <v>0</v>
      </c>
      <c r="F40" s="69">
        <v>0</v>
      </c>
      <c r="G40" s="69">
        <v>0</v>
      </c>
      <c r="H40" s="69">
        <v>0</v>
      </c>
      <c r="I40" s="69">
        <v>0</v>
      </c>
      <c r="J40" s="69">
        <v>2</v>
      </c>
      <c r="K40" s="69">
        <v>3</v>
      </c>
      <c r="L40" s="69">
        <v>4</v>
      </c>
      <c r="M40" s="69">
        <v>6</v>
      </c>
      <c r="N40" s="69">
        <v>4</v>
      </c>
      <c r="O40" s="69">
        <v>5</v>
      </c>
      <c r="P40" s="69">
        <v>1</v>
      </c>
      <c r="Q40" s="69">
        <v>4</v>
      </c>
      <c r="R40" s="114">
        <v>0</v>
      </c>
      <c r="S40" s="114">
        <v>0</v>
      </c>
      <c r="T40" s="114">
        <v>0</v>
      </c>
      <c r="U40" s="114">
        <v>0</v>
      </c>
      <c r="V40" s="114">
        <v>0</v>
      </c>
      <c r="W40" s="114">
        <v>0</v>
      </c>
      <c r="X40" s="114">
        <v>0</v>
      </c>
      <c r="Y40" s="114">
        <v>0</v>
      </c>
      <c r="Z40" s="114">
        <v>1</v>
      </c>
      <c r="AA40" s="114">
        <v>0</v>
      </c>
      <c r="AB40" s="114">
        <v>1</v>
      </c>
      <c r="AC40" s="114">
        <v>0</v>
      </c>
      <c r="AD40" s="114">
        <v>1</v>
      </c>
    </row>
    <row r="41" spans="1:30" x14ac:dyDescent="0.45">
      <c r="A41" s="3" t="s">
        <v>219</v>
      </c>
      <c r="B41" s="3" t="s">
        <v>5</v>
      </c>
      <c r="C41" s="3" t="s">
        <v>656</v>
      </c>
      <c r="D41" s="69">
        <v>20</v>
      </c>
      <c r="E41" s="69">
        <v>0</v>
      </c>
      <c r="F41" s="69">
        <v>0</v>
      </c>
      <c r="G41" s="69">
        <v>0</v>
      </c>
      <c r="H41" s="69">
        <v>1</v>
      </c>
      <c r="I41" s="69">
        <v>0</v>
      </c>
      <c r="J41" s="69">
        <v>0</v>
      </c>
      <c r="K41" s="69">
        <v>3</v>
      </c>
      <c r="L41" s="69">
        <v>4</v>
      </c>
      <c r="M41" s="69">
        <v>4</v>
      </c>
      <c r="N41" s="69">
        <v>3</v>
      </c>
      <c r="O41" s="69">
        <v>2</v>
      </c>
      <c r="P41" s="69">
        <v>1</v>
      </c>
      <c r="Q41" s="69">
        <v>1</v>
      </c>
      <c r="R41" s="114">
        <v>0</v>
      </c>
      <c r="S41" s="114">
        <v>0</v>
      </c>
      <c r="T41" s="114">
        <v>0</v>
      </c>
      <c r="U41" s="114">
        <v>0</v>
      </c>
      <c r="V41" s="114">
        <v>0</v>
      </c>
      <c r="W41" s="114">
        <v>0</v>
      </c>
      <c r="X41" s="114">
        <v>0</v>
      </c>
      <c r="Y41" s="114">
        <v>0</v>
      </c>
      <c r="Z41" s="114">
        <v>0</v>
      </c>
      <c r="AA41" s="114">
        <v>0</v>
      </c>
      <c r="AB41" s="114">
        <v>1</v>
      </c>
      <c r="AC41" s="114">
        <v>0</v>
      </c>
      <c r="AD41" s="114">
        <v>0</v>
      </c>
    </row>
    <row r="42" spans="1:30" x14ac:dyDescent="0.45">
      <c r="A42" s="3" t="s">
        <v>219</v>
      </c>
      <c r="B42" s="3" t="s">
        <v>5</v>
      </c>
      <c r="C42" s="3" t="s">
        <v>657</v>
      </c>
      <c r="D42" s="69">
        <v>38</v>
      </c>
      <c r="E42" s="69">
        <v>0</v>
      </c>
      <c r="F42" s="69">
        <v>0</v>
      </c>
      <c r="G42" s="69">
        <v>0</v>
      </c>
      <c r="H42" s="69">
        <v>0</v>
      </c>
      <c r="I42" s="69">
        <v>0</v>
      </c>
      <c r="J42" s="69">
        <v>2</v>
      </c>
      <c r="K42" s="69">
        <v>5</v>
      </c>
      <c r="L42" s="69">
        <v>6</v>
      </c>
      <c r="M42" s="69">
        <v>6</v>
      </c>
      <c r="N42" s="69">
        <v>6</v>
      </c>
      <c r="O42" s="69">
        <v>7</v>
      </c>
      <c r="P42" s="69">
        <v>0</v>
      </c>
      <c r="Q42" s="69">
        <v>3</v>
      </c>
      <c r="R42" s="114">
        <v>0</v>
      </c>
      <c r="S42" s="114">
        <v>0</v>
      </c>
      <c r="T42" s="114">
        <v>0</v>
      </c>
      <c r="U42" s="114">
        <v>0</v>
      </c>
      <c r="V42" s="114">
        <v>0</v>
      </c>
      <c r="W42" s="114">
        <v>0</v>
      </c>
      <c r="X42" s="114">
        <v>0</v>
      </c>
      <c r="Y42" s="114">
        <v>0</v>
      </c>
      <c r="Z42" s="114">
        <v>2</v>
      </c>
      <c r="AA42" s="114">
        <v>0</v>
      </c>
      <c r="AB42" s="114">
        <v>0</v>
      </c>
      <c r="AC42" s="114">
        <v>0</v>
      </c>
      <c r="AD42" s="114">
        <v>1</v>
      </c>
    </row>
    <row r="43" spans="1:30" x14ac:dyDescent="0.45">
      <c r="A43" s="3" t="s">
        <v>219</v>
      </c>
      <c r="B43" s="3" t="s">
        <v>5</v>
      </c>
      <c r="C43" s="3" t="s">
        <v>658</v>
      </c>
      <c r="D43" s="69">
        <v>22</v>
      </c>
      <c r="E43" s="69">
        <v>0</v>
      </c>
      <c r="F43" s="69">
        <v>0</v>
      </c>
      <c r="G43" s="69">
        <v>0</v>
      </c>
      <c r="H43" s="69">
        <v>0</v>
      </c>
      <c r="I43" s="69">
        <v>0</v>
      </c>
      <c r="J43" s="69">
        <v>0</v>
      </c>
      <c r="K43" s="69">
        <v>1</v>
      </c>
      <c r="L43" s="69">
        <v>4</v>
      </c>
      <c r="M43" s="69">
        <v>6</v>
      </c>
      <c r="N43" s="69">
        <v>3</v>
      </c>
      <c r="O43" s="69">
        <v>3</v>
      </c>
      <c r="P43" s="69">
        <v>0</v>
      </c>
      <c r="Q43" s="69">
        <v>4</v>
      </c>
      <c r="R43" s="114">
        <v>0</v>
      </c>
      <c r="S43" s="114">
        <v>0</v>
      </c>
      <c r="T43" s="114">
        <v>0</v>
      </c>
      <c r="U43" s="114">
        <v>0</v>
      </c>
      <c r="V43" s="114">
        <v>0</v>
      </c>
      <c r="W43" s="114">
        <v>0</v>
      </c>
      <c r="X43" s="114">
        <v>0</v>
      </c>
      <c r="Y43" s="114">
        <v>0</v>
      </c>
      <c r="Z43" s="114">
        <v>0</v>
      </c>
      <c r="AA43" s="114">
        <v>0</v>
      </c>
      <c r="AB43" s="114">
        <v>0</v>
      </c>
      <c r="AC43" s="114">
        <v>0</v>
      </c>
      <c r="AD43" s="114">
        <v>1</v>
      </c>
    </row>
    <row r="44" spans="1:30" x14ac:dyDescent="0.45">
      <c r="A44" s="3" t="s">
        <v>219</v>
      </c>
      <c r="B44" s="3" t="s">
        <v>5</v>
      </c>
      <c r="C44" s="3" t="s">
        <v>659</v>
      </c>
      <c r="D44" s="69">
        <v>26</v>
      </c>
      <c r="E44" s="69">
        <v>0</v>
      </c>
      <c r="F44" s="69">
        <v>0</v>
      </c>
      <c r="G44" s="69">
        <v>0</v>
      </c>
      <c r="H44" s="69">
        <v>1</v>
      </c>
      <c r="I44" s="69">
        <v>1</v>
      </c>
      <c r="J44" s="69">
        <v>4</v>
      </c>
      <c r="K44" s="69">
        <v>3</v>
      </c>
      <c r="L44" s="69">
        <v>4</v>
      </c>
      <c r="M44" s="69">
        <v>3</v>
      </c>
      <c r="N44" s="69">
        <v>4</v>
      </c>
      <c r="O44" s="69">
        <v>3</v>
      </c>
      <c r="P44" s="69">
        <v>0</v>
      </c>
      <c r="Q44" s="69">
        <v>1</v>
      </c>
      <c r="R44" s="114">
        <v>0</v>
      </c>
      <c r="S44" s="114">
        <v>0</v>
      </c>
      <c r="T44" s="114">
        <v>0</v>
      </c>
      <c r="U44" s="114">
        <v>0</v>
      </c>
      <c r="V44" s="114">
        <v>1</v>
      </c>
      <c r="W44" s="114">
        <v>0</v>
      </c>
      <c r="X44" s="114">
        <v>0</v>
      </c>
      <c r="Y44" s="114">
        <v>0</v>
      </c>
      <c r="Z44" s="114">
        <v>0</v>
      </c>
      <c r="AA44" s="114">
        <v>0</v>
      </c>
      <c r="AB44" s="114">
        <v>1</v>
      </c>
      <c r="AC44" s="114">
        <v>0</v>
      </c>
      <c r="AD44" s="114">
        <v>0</v>
      </c>
    </row>
    <row r="45" spans="1:30" x14ac:dyDescent="0.45">
      <c r="A45" s="2" t="s">
        <v>217</v>
      </c>
      <c r="B45" s="2" t="s">
        <v>6</v>
      </c>
      <c r="C45" s="2" t="s">
        <v>660</v>
      </c>
      <c r="D45" s="11">
        <v>1816</v>
      </c>
      <c r="E45" s="11">
        <v>0</v>
      </c>
      <c r="F45" s="11">
        <v>3</v>
      </c>
      <c r="G45" s="11">
        <v>8</v>
      </c>
      <c r="H45" s="11">
        <v>54</v>
      </c>
      <c r="I45" s="11">
        <v>68</v>
      </c>
      <c r="J45" s="11">
        <v>112</v>
      </c>
      <c r="K45" s="11">
        <v>165</v>
      </c>
      <c r="L45" s="11">
        <v>226</v>
      </c>
      <c r="M45" s="11">
        <v>236</v>
      </c>
      <c r="N45" s="11">
        <v>210</v>
      </c>
      <c r="O45" s="11">
        <v>234</v>
      </c>
      <c r="P45" s="11">
        <v>101</v>
      </c>
      <c r="Q45" s="11">
        <v>93</v>
      </c>
      <c r="R45" s="113">
        <v>0</v>
      </c>
      <c r="S45" s="113">
        <v>2</v>
      </c>
      <c r="T45" s="113">
        <v>8</v>
      </c>
      <c r="U45" s="113">
        <v>27</v>
      </c>
      <c r="V45" s="113">
        <v>25</v>
      </c>
      <c r="W45" s="113">
        <v>47</v>
      </c>
      <c r="X45" s="113">
        <v>46</v>
      </c>
      <c r="Y45" s="113">
        <v>55</v>
      </c>
      <c r="Z45" s="113">
        <v>35</v>
      </c>
      <c r="AA45" s="113">
        <v>18</v>
      </c>
      <c r="AB45" s="113">
        <v>22</v>
      </c>
      <c r="AC45" s="113">
        <v>13</v>
      </c>
      <c r="AD45" s="113">
        <v>8</v>
      </c>
    </row>
    <row r="46" spans="1:30" x14ac:dyDescent="0.45">
      <c r="A46" s="3" t="s">
        <v>219</v>
      </c>
      <c r="B46" s="3" t="s">
        <v>6</v>
      </c>
      <c r="C46" s="3" t="s">
        <v>661</v>
      </c>
      <c r="D46" s="69">
        <v>90</v>
      </c>
      <c r="E46" s="69">
        <v>0</v>
      </c>
      <c r="F46" s="69">
        <v>0</v>
      </c>
      <c r="G46" s="69">
        <v>1</v>
      </c>
      <c r="H46" s="69">
        <v>5</v>
      </c>
      <c r="I46" s="69">
        <v>4</v>
      </c>
      <c r="J46" s="69">
        <v>5</v>
      </c>
      <c r="K46" s="69">
        <v>9</v>
      </c>
      <c r="L46" s="69">
        <v>10</v>
      </c>
      <c r="M46" s="69">
        <v>13</v>
      </c>
      <c r="N46" s="69">
        <v>10</v>
      </c>
      <c r="O46" s="69">
        <v>14</v>
      </c>
      <c r="P46" s="69">
        <v>6</v>
      </c>
      <c r="Q46" s="69">
        <v>3</v>
      </c>
      <c r="R46" s="114">
        <v>0</v>
      </c>
      <c r="S46" s="114">
        <v>0</v>
      </c>
      <c r="T46" s="114">
        <v>0</v>
      </c>
      <c r="U46" s="114">
        <v>1</v>
      </c>
      <c r="V46" s="114">
        <v>0</v>
      </c>
      <c r="W46" s="114">
        <v>3</v>
      </c>
      <c r="X46" s="114">
        <v>1</v>
      </c>
      <c r="Y46" s="114">
        <v>2</v>
      </c>
      <c r="Z46" s="114">
        <v>1</v>
      </c>
      <c r="AA46" s="114">
        <v>1</v>
      </c>
      <c r="AB46" s="114">
        <v>1</v>
      </c>
      <c r="AC46" s="114">
        <v>0</v>
      </c>
      <c r="AD46" s="114">
        <v>0</v>
      </c>
    </row>
    <row r="47" spans="1:30" x14ac:dyDescent="0.45">
      <c r="A47" s="3" t="s">
        <v>219</v>
      </c>
      <c r="B47" s="3" t="s">
        <v>6</v>
      </c>
      <c r="C47" s="3" t="s">
        <v>662</v>
      </c>
      <c r="D47" s="69">
        <v>1381</v>
      </c>
      <c r="E47" s="69">
        <v>0</v>
      </c>
      <c r="F47" s="69">
        <v>2</v>
      </c>
      <c r="G47" s="69">
        <v>6</v>
      </c>
      <c r="H47" s="69">
        <v>44</v>
      </c>
      <c r="I47" s="69">
        <v>46</v>
      </c>
      <c r="J47" s="69">
        <v>89</v>
      </c>
      <c r="K47" s="69">
        <v>127</v>
      </c>
      <c r="L47" s="69">
        <v>167</v>
      </c>
      <c r="M47" s="69">
        <v>172</v>
      </c>
      <c r="N47" s="69">
        <v>156</v>
      </c>
      <c r="O47" s="69">
        <v>164</v>
      </c>
      <c r="P47" s="69">
        <v>78</v>
      </c>
      <c r="Q47" s="69">
        <v>73</v>
      </c>
      <c r="R47" s="114">
        <v>0</v>
      </c>
      <c r="S47" s="114">
        <v>1</v>
      </c>
      <c r="T47" s="114">
        <v>7</v>
      </c>
      <c r="U47" s="114">
        <v>25</v>
      </c>
      <c r="V47" s="114">
        <v>22</v>
      </c>
      <c r="W47" s="114">
        <v>38</v>
      </c>
      <c r="X47" s="114">
        <v>36</v>
      </c>
      <c r="Y47" s="114">
        <v>45</v>
      </c>
      <c r="Z47" s="114">
        <v>27</v>
      </c>
      <c r="AA47" s="114">
        <v>16</v>
      </c>
      <c r="AB47" s="114">
        <v>21</v>
      </c>
      <c r="AC47" s="114">
        <v>13</v>
      </c>
      <c r="AD47" s="114">
        <v>6</v>
      </c>
    </row>
    <row r="48" spans="1:30" x14ac:dyDescent="0.45">
      <c r="A48" s="3" t="s">
        <v>219</v>
      </c>
      <c r="B48" s="3" t="s">
        <v>6</v>
      </c>
      <c r="C48" s="3" t="s">
        <v>663</v>
      </c>
      <c r="D48" s="69">
        <v>152</v>
      </c>
      <c r="E48" s="69">
        <v>0</v>
      </c>
      <c r="F48" s="69">
        <v>0</v>
      </c>
      <c r="G48" s="69">
        <v>0</v>
      </c>
      <c r="H48" s="69">
        <v>2</v>
      </c>
      <c r="I48" s="69">
        <v>12</v>
      </c>
      <c r="J48" s="69">
        <v>7</v>
      </c>
      <c r="K48" s="69">
        <v>15</v>
      </c>
      <c r="L48" s="69">
        <v>17</v>
      </c>
      <c r="M48" s="69">
        <v>20</v>
      </c>
      <c r="N48" s="69">
        <v>24</v>
      </c>
      <c r="O48" s="69">
        <v>23</v>
      </c>
      <c r="P48" s="69">
        <v>8</v>
      </c>
      <c r="Q48" s="69">
        <v>5</v>
      </c>
      <c r="R48" s="114">
        <v>0</v>
      </c>
      <c r="S48" s="114">
        <v>1</v>
      </c>
      <c r="T48" s="114">
        <v>0</v>
      </c>
      <c r="U48" s="114">
        <v>0</v>
      </c>
      <c r="V48" s="114">
        <v>0</v>
      </c>
      <c r="W48" s="114">
        <v>2</v>
      </c>
      <c r="X48" s="114">
        <v>6</v>
      </c>
      <c r="Y48" s="114">
        <v>2</v>
      </c>
      <c r="Z48" s="114">
        <v>5</v>
      </c>
      <c r="AA48" s="114">
        <v>1</v>
      </c>
      <c r="AB48" s="114">
        <v>0</v>
      </c>
      <c r="AC48" s="114">
        <v>0</v>
      </c>
      <c r="AD48" s="114">
        <v>2</v>
      </c>
    </row>
    <row r="49" spans="1:30" x14ac:dyDescent="0.45">
      <c r="A49" s="3" t="s">
        <v>219</v>
      </c>
      <c r="B49" s="3" t="s">
        <v>6</v>
      </c>
      <c r="C49" s="3" t="s">
        <v>664</v>
      </c>
      <c r="D49" s="69">
        <v>193</v>
      </c>
      <c r="E49" s="69">
        <v>0</v>
      </c>
      <c r="F49" s="69">
        <v>1</v>
      </c>
      <c r="G49" s="69">
        <v>1</v>
      </c>
      <c r="H49" s="69">
        <v>3</v>
      </c>
      <c r="I49" s="69">
        <v>6</v>
      </c>
      <c r="J49" s="69">
        <v>11</v>
      </c>
      <c r="K49" s="69">
        <v>14</v>
      </c>
      <c r="L49" s="69">
        <v>32</v>
      </c>
      <c r="M49" s="69">
        <v>31</v>
      </c>
      <c r="N49" s="69">
        <v>20</v>
      </c>
      <c r="O49" s="69">
        <v>33</v>
      </c>
      <c r="P49" s="69">
        <v>9</v>
      </c>
      <c r="Q49" s="69">
        <v>12</v>
      </c>
      <c r="R49" s="114">
        <v>0</v>
      </c>
      <c r="S49" s="114">
        <v>0</v>
      </c>
      <c r="T49" s="114">
        <v>1</v>
      </c>
      <c r="U49" s="114">
        <v>1</v>
      </c>
      <c r="V49" s="114">
        <v>3</v>
      </c>
      <c r="W49" s="114">
        <v>4</v>
      </c>
      <c r="X49" s="114">
        <v>3</v>
      </c>
      <c r="Y49" s="114">
        <v>6</v>
      </c>
      <c r="Z49" s="114">
        <v>2</v>
      </c>
      <c r="AA49" s="114">
        <v>0</v>
      </c>
      <c r="AB49" s="114">
        <v>0</v>
      </c>
      <c r="AC49" s="114">
        <v>0</v>
      </c>
      <c r="AD49" s="114">
        <v>0</v>
      </c>
    </row>
    <row r="50" spans="1:30" x14ac:dyDescent="0.45">
      <c r="A50" s="2" t="s">
        <v>217</v>
      </c>
      <c r="B50" s="2" t="s">
        <v>7</v>
      </c>
      <c r="C50" s="2" t="s">
        <v>665</v>
      </c>
      <c r="D50" s="11">
        <v>690</v>
      </c>
      <c r="E50" s="11">
        <v>0</v>
      </c>
      <c r="F50" s="11">
        <v>0</v>
      </c>
      <c r="G50" s="11">
        <v>3</v>
      </c>
      <c r="H50" s="11">
        <v>6</v>
      </c>
      <c r="I50" s="11">
        <v>23</v>
      </c>
      <c r="J50" s="11">
        <v>43</v>
      </c>
      <c r="K50" s="11">
        <v>66</v>
      </c>
      <c r="L50" s="11">
        <v>94</v>
      </c>
      <c r="M50" s="11">
        <v>103</v>
      </c>
      <c r="N50" s="11">
        <v>111</v>
      </c>
      <c r="O50" s="11">
        <v>69</v>
      </c>
      <c r="P50" s="11">
        <v>37</v>
      </c>
      <c r="Q50" s="11">
        <v>41</v>
      </c>
      <c r="R50" s="113">
        <v>0</v>
      </c>
      <c r="S50" s="113">
        <v>0</v>
      </c>
      <c r="T50" s="113">
        <v>0</v>
      </c>
      <c r="U50" s="113">
        <v>4</v>
      </c>
      <c r="V50" s="113">
        <v>8</v>
      </c>
      <c r="W50" s="113">
        <v>13</v>
      </c>
      <c r="X50" s="113">
        <v>17</v>
      </c>
      <c r="Y50" s="113">
        <v>14</v>
      </c>
      <c r="Z50" s="113">
        <v>12</v>
      </c>
      <c r="AA50" s="113">
        <v>11</v>
      </c>
      <c r="AB50" s="113">
        <v>6</v>
      </c>
      <c r="AC50" s="113">
        <v>3</v>
      </c>
      <c r="AD50" s="113">
        <v>6</v>
      </c>
    </row>
    <row r="51" spans="1:30" x14ac:dyDescent="0.45">
      <c r="A51" s="3" t="s">
        <v>219</v>
      </c>
      <c r="B51" s="3" t="s">
        <v>7</v>
      </c>
      <c r="C51" s="3" t="s">
        <v>264</v>
      </c>
      <c r="D51" s="69">
        <v>126</v>
      </c>
      <c r="E51" s="69">
        <v>0</v>
      </c>
      <c r="F51" s="69">
        <v>0</v>
      </c>
      <c r="G51" s="69">
        <v>0</v>
      </c>
      <c r="H51" s="69">
        <v>0</v>
      </c>
      <c r="I51" s="69">
        <v>3</v>
      </c>
      <c r="J51" s="69">
        <v>9</v>
      </c>
      <c r="K51" s="69">
        <v>9</v>
      </c>
      <c r="L51" s="69">
        <v>18</v>
      </c>
      <c r="M51" s="69">
        <v>17</v>
      </c>
      <c r="N51" s="69">
        <v>17</v>
      </c>
      <c r="O51" s="69">
        <v>16</v>
      </c>
      <c r="P51" s="69">
        <v>14</v>
      </c>
      <c r="Q51" s="69">
        <v>11</v>
      </c>
      <c r="R51" s="114">
        <v>0</v>
      </c>
      <c r="S51" s="114">
        <v>0</v>
      </c>
      <c r="T51" s="114">
        <v>0</v>
      </c>
      <c r="U51" s="114">
        <v>1</v>
      </c>
      <c r="V51" s="114">
        <v>1</v>
      </c>
      <c r="W51" s="114">
        <v>1</v>
      </c>
      <c r="X51" s="114">
        <v>1</v>
      </c>
      <c r="Y51" s="114">
        <v>3</v>
      </c>
      <c r="Z51" s="114">
        <v>0</v>
      </c>
      <c r="AA51" s="114">
        <v>0</v>
      </c>
      <c r="AB51" s="114">
        <v>3</v>
      </c>
      <c r="AC51" s="114">
        <v>1</v>
      </c>
      <c r="AD51" s="114">
        <v>1</v>
      </c>
    </row>
    <row r="52" spans="1:30" x14ac:dyDescent="0.45">
      <c r="A52" s="3" t="s">
        <v>219</v>
      </c>
      <c r="B52" s="3" t="s">
        <v>7</v>
      </c>
      <c r="C52" s="3" t="s">
        <v>265</v>
      </c>
      <c r="D52" s="69">
        <v>387</v>
      </c>
      <c r="E52" s="69">
        <v>0</v>
      </c>
      <c r="F52" s="69">
        <v>0</v>
      </c>
      <c r="G52" s="69">
        <v>3</v>
      </c>
      <c r="H52" s="69">
        <v>5</v>
      </c>
      <c r="I52" s="69">
        <v>15</v>
      </c>
      <c r="J52" s="69">
        <v>26</v>
      </c>
      <c r="K52" s="69">
        <v>35</v>
      </c>
      <c r="L52" s="69">
        <v>51</v>
      </c>
      <c r="M52" s="69">
        <v>60</v>
      </c>
      <c r="N52" s="69">
        <v>62</v>
      </c>
      <c r="O52" s="69">
        <v>31</v>
      </c>
      <c r="P52" s="69">
        <v>17</v>
      </c>
      <c r="Q52" s="69">
        <v>15</v>
      </c>
      <c r="R52" s="114">
        <v>0</v>
      </c>
      <c r="S52" s="114">
        <v>0</v>
      </c>
      <c r="T52" s="114">
        <v>0</v>
      </c>
      <c r="U52" s="114">
        <v>3</v>
      </c>
      <c r="V52" s="114">
        <v>7</v>
      </c>
      <c r="W52" s="114">
        <v>11</v>
      </c>
      <c r="X52" s="114">
        <v>11</v>
      </c>
      <c r="Y52" s="114">
        <v>6</v>
      </c>
      <c r="Z52" s="114">
        <v>11</v>
      </c>
      <c r="AA52" s="114">
        <v>11</v>
      </c>
      <c r="AB52" s="114">
        <v>3</v>
      </c>
      <c r="AC52" s="114">
        <v>2</v>
      </c>
      <c r="AD52" s="114">
        <v>2</v>
      </c>
    </row>
    <row r="53" spans="1:30" x14ac:dyDescent="0.45">
      <c r="A53" s="3" t="s">
        <v>219</v>
      </c>
      <c r="B53" s="3" t="s">
        <v>7</v>
      </c>
      <c r="C53" s="3" t="s">
        <v>266</v>
      </c>
      <c r="D53" s="69">
        <v>177</v>
      </c>
      <c r="E53" s="69">
        <v>0</v>
      </c>
      <c r="F53" s="69">
        <v>0</v>
      </c>
      <c r="G53" s="69">
        <v>0</v>
      </c>
      <c r="H53" s="69">
        <v>1</v>
      </c>
      <c r="I53" s="69">
        <v>5</v>
      </c>
      <c r="J53" s="69">
        <v>8</v>
      </c>
      <c r="K53" s="69">
        <v>22</v>
      </c>
      <c r="L53" s="69">
        <v>25</v>
      </c>
      <c r="M53" s="69">
        <v>26</v>
      </c>
      <c r="N53" s="69">
        <v>32</v>
      </c>
      <c r="O53" s="69">
        <v>22</v>
      </c>
      <c r="P53" s="69">
        <v>6</v>
      </c>
      <c r="Q53" s="69">
        <v>15</v>
      </c>
      <c r="R53" s="114">
        <v>0</v>
      </c>
      <c r="S53" s="114">
        <v>0</v>
      </c>
      <c r="T53" s="114">
        <v>0</v>
      </c>
      <c r="U53" s="114">
        <v>0</v>
      </c>
      <c r="V53" s="114">
        <v>0</v>
      </c>
      <c r="W53" s="114">
        <v>1</v>
      </c>
      <c r="X53" s="114">
        <v>5</v>
      </c>
      <c r="Y53" s="114">
        <v>5</v>
      </c>
      <c r="Z53" s="114">
        <v>1</v>
      </c>
      <c r="AA53" s="114">
        <v>0</v>
      </c>
      <c r="AB53" s="114">
        <v>0</v>
      </c>
      <c r="AC53" s="114">
        <v>0</v>
      </c>
      <c r="AD53" s="114">
        <v>3</v>
      </c>
    </row>
    <row r="54" spans="1:30" x14ac:dyDescent="0.45">
      <c r="A54" s="2" t="s">
        <v>217</v>
      </c>
      <c r="B54" s="2" t="s">
        <v>26</v>
      </c>
      <c r="C54" s="2" t="s">
        <v>674</v>
      </c>
      <c r="D54" s="11">
        <v>813</v>
      </c>
      <c r="E54" s="11">
        <v>0</v>
      </c>
      <c r="F54" s="11">
        <v>0</v>
      </c>
      <c r="G54" s="11">
        <v>4</v>
      </c>
      <c r="H54" s="11">
        <v>8</v>
      </c>
      <c r="I54" s="11">
        <v>31</v>
      </c>
      <c r="J54" s="11">
        <v>36</v>
      </c>
      <c r="K54" s="11">
        <v>76</v>
      </c>
      <c r="L54" s="11">
        <v>91</v>
      </c>
      <c r="M54" s="11">
        <v>137</v>
      </c>
      <c r="N54" s="11">
        <v>127</v>
      </c>
      <c r="O54" s="11">
        <v>88</v>
      </c>
      <c r="P54" s="11">
        <v>42</v>
      </c>
      <c r="Q54" s="11">
        <v>49</v>
      </c>
      <c r="R54" s="113">
        <v>0</v>
      </c>
      <c r="S54" s="113">
        <v>0</v>
      </c>
      <c r="T54" s="113">
        <v>1</v>
      </c>
      <c r="U54" s="113">
        <v>7</v>
      </c>
      <c r="V54" s="113">
        <v>9</v>
      </c>
      <c r="W54" s="113">
        <v>17</v>
      </c>
      <c r="X54" s="113">
        <v>19</v>
      </c>
      <c r="Y54" s="113">
        <v>15</v>
      </c>
      <c r="Z54" s="113">
        <v>23</v>
      </c>
      <c r="AA54" s="113">
        <v>13</v>
      </c>
      <c r="AB54" s="113">
        <v>10</v>
      </c>
      <c r="AC54" s="113">
        <v>6</v>
      </c>
      <c r="AD54" s="113">
        <v>4</v>
      </c>
    </row>
    <row r="55" spans="1:30" x14ac:dyDescent="0.45">
      <c r="A55" s="3" t="s">
        <v>219</v>
      </c>
      <c r="B55" s="3" t="s">
        <v>26</v>
      </c>
      <c r="C55" s="3" t="s">
        <v>675</v>
      </c>
      <c r="D55" s="69">
        <v>444</v>
      </c>
      <c r="E55" s="69">
        <v>0</v>
      </c>
      <c r="F55" s="69">
        <v>0</v>
      </c>
      <c r="G55" s="69">
        <v>0</v>
      </c>
      <c r="H55" s="69">
        <v>4</v>
      </c>
      <c r="I55" s="69">
        <v>11</v>
      </c>
      <c r="J55" s="69">
        <v>21</v>
      </c>
      <c r="K55" s="69">
        <v>41</v>
      </c>
      <c r="L55" s="69">
        <v>53</v>
      </c>
      <c r="M55" s="69">
        <v>78</v>
      </c>
      <c r="N55" s="69">
        <v>75</v>
      </c>
      <c r="O55" s="69">
        <v>39</v>
      </c>
      <c r="P55" s="69">
        <v>24</v>
      </c>
      <c r="Q55" s="69">
        <v>25</v>
      </c>
      <c r="R55" s="114">
        <v>0</v>
      </c>
      <c r="S55" s="114">
        <v>0</v>
      </c>
      <c r="T55" s="114">
        <v>0</v>
      </c>
      <c r="U55" s="114">
        <v>4</v>
      </c>
      <c r="V55" s="114">
        <v>5</v>
      </c>
      <c r="W55" s="114">
        <v>9</v>
      </c>
      <c r="X55" s="114">
        <v>14</v>
      </c>
      <c r="Y55" s="114">
        <v>8</v>
      </c>
      <c r="Z55" s="114">
        <v>16</v>
      </c>
      <c r="AA55" s="114">
        <v>7</v>
      </c>
      <c r="AB55" s="114">
        <v>5</v>
      </c>
      <c r="AC55" s="114">
        <v>3</v>
      </c>
      <c r="AD55" s="114">
        <v>2</v>
      </c>
    </row>
    <row r="56" spans="1:30" x14ac:dyDescent="0.45">
      <c r="A56" s="3" t="s">
        <v>219</v>
      </c>
      <c r="B56" s="3" t="s">
        <v>26</v>
      </c>
      <c r="C56" s="3" t="s">
        <v>676</v>
      </c>
      <c r="D56" s="69">
        <v>35</v>
      </c>
      <c r="E56" s="69">
        <v>0</v>
      </c>
      <c r="F56" s="69">
        <v>0</v>
      </c>
      <c r="G56" s="69">
        <v>2</v>
      </c>
      <c r="H56" s="69">
        <v>0</v>
      </c>
      <c r="I56" s="69">
        <v>3</v>
      </c>
      <c r="J56" s="69">
        <v>3</v>
      </c>
      <c r="K56" s="69">
        <v>4</v>
      </c>
      <c r="L56" s="69">
        <v>3</v>
      </c>
      <c r="M56" s="69">
        <v>5</v>
      </c>
      <c r="N56" s="69">
        <v>3</v>
      </c>
      <c r="O56" s="69">
        <v>3</v>
      </c>
      <c r="P56" s="69">
        <v>2</v>
      </c>
      <c r="Q56" s="69">
        <v>3</v>
      </c>
      <c r="R56" s="114">
        <v>0</v>
      </c>
      <c r="S56" s="114">
        <v>0</v>
      </c>
      <c r="T56" s="114">
        <v>0</v>
      </c>
      <c r="U56" s="114">
        <v>0</v>
      </c>
      <c r="V56" s="114">
        <v>0</v>
      </c>
      <c r="W56" s="114">
        <v>1</v>
      </c>
      <c r="X56" s="114">
        <v>1</v>
      </c>
      <c r="Y56" s="114">
        <v>0</v>
      </c>
      <c r="Z56" s="114">
        <v>1</v>
      </c>
      <c r="AA56" s="114">
        <v>1</v>
      </c>
      <c r="AB56" s="114">
        <v>0</v>
      </c>
      <c r="AC56" s="114">
        <v>0</v>
      </c>
      <c r="AD56" s="114">
        <v>0</v>
      </c>
    </row>
    <row r="57" spans="1:30" x14ac:dyDescent="0.45">
      <c r="A57" s="3" t="s">
        <v>219</v>
      </c>
      <c r="B57" s="3" t="s">
        <v>26</v>
      </c>
      <c r="C57" s="3" t="s">
        <v>677</v>
      </c>
      <c r="D57" s="69">
        <v>124</v>
      </c>
      <c r="E57" s="69">
        <v>0</v>
      </c>
      <c r="F57" s="69">
        <v>0</v>
      </c>
      <c r="G57" s="69">
        <v>0</v>
      </c>
      <c r="H57" s="69">
        <v>2</v>
      </c>
      <c r="I57" s="69">
        <v>4</v>
      </c>
      <c r="J57" s="69">
        <v>5</v>
      </c>
      <c r="K57" s="69">
        <v>11</v>
      </c>
      <c r="L57" s="69">
        <v>16</v>
      </c>
      <c r="M57" s="69">
        <v>20</v>
      </c>
      <c r="N57" s="69">
        <v>25</v>
      </c>
      <c r="O57" s="69">
        <v>16</v>
      </c>
      <c r="P57" s="69">
        <v>8</v>
      </c>
      <c r="Q57" s="69">
        <v>8</v>
      </c>
      <c r="R57" s="114">
        <v>0</v>
      </c>
      <c r="S57" s="114">
        <v>0</v>
      </c>
      <c r="T57" s="114">
        <v>0</v>
      </c>
      <c r="U57" s="114">
        <v>1</v>
      </c>
      <c r="V57" s="114">
        <v>0</v>
      </c>
      <c r="W57" s="114">
        <v>1</v>
      </c>
      <c r="X57" s="114">
        <v>0</v>
      </c>
      <c r="Y57" s="114">
        <v>2</v>
      </c>
      <c r="Z57" s="114">
        <v>3</v>
      </c>
      <c r="AA57" s="114">
        <v>2</v>
      </c>
      <c r="AB57" s="114">
        <v>0</v>
      </c>
      <c r="AC57" s="114">
        <v>0</v>
      </c>
      <c r="AD57" s="114">
        <v>0</v>
      </c>
    </row>
    <row r="58" spans="1:30" x14ac:dyDescent="0.45">
      <c r="A58" s="3" t="s">
        <v>219</v>
      </c>
      <c r="B58" s="3" t="s">
        <v>26</v>
      </c>
      <c r="C58" s="3" t="s">
        <v>678</v>
      </c>
      <c r="D58" s="69">
        <v>210</v>
      </c>
      <c r="E58" s="69">
        <v>0</v>
      </c>
      <c r="F58" s="69">
        <v>0</v>
      </c>
      <c r="G58" s="69">
        <v>2</v>
      </c>
      <c r="H58" s="69">
        <v>2</v>
      </c>
      <c r="I58" s="69">
        <v>13</v>
      </c>
      <c r="J58" s="69">
        <v>7</v>
      </c>
      <c r="K58" s="69">
        <v>20</v>
      </c>
      <c r="L58" s="69">
        <v>19</v>
      </c>
      <c r="M58" s="69">
        <v>34</v>
      </c>
      <c r="N58" s="69">
        <v>24</v>
      </c>
      <c r="O58" s="69">
        <v>30</v>
      </c>
      <c r="P58" s="69">
        <v>8</v>
      </c>
      <c r="Q58" s="69">
        <v>13</v>
      </c>
      <c r="R58" s="114">
        <v>0</v>
      </c>
      <c r="S58" s="114">
        <v>0</v>
      </c>
      <c r="T58" s="114">
        <v>1</v>
      </c>
      <c r="U58" s="114">
        <v>2</v>
      </c>
      <c r="V58" s="114">
        <v>4</v>
      </c>
      <c r="W58" s="114">
        <v>6</v>
      </c>
      <c r="X58" s="114">
        <v>4</v>
      </c>
      <c r="Y58" s="114">
        <v>5</v>
      </c>
      <c r="Z58" s="114">
        <v>3</v>
      </c>
      <c r="AA58" s="114">
        <v>3</v>
      </c>
      <c r="AB58" s="114">
        <v>5</v>
      </c>
      <c r="AC58" s="114">
        <v>3</v>
      </c>
      <c r="AD58" s="114">
        <v>2</v>
      </c>
    </row>
    <row r="59" spans="1:30" x14ac:dyDescent="0.45">
      <c r="A59" s="2" t="s">
        <v>217</v>
      </c>
      <c r="B59" s="2" t="s">
        <v>54</v>
      </c>
      <c r="C59" s="2" t="s">
        <v>679</v>
      </c>
      <c r="D59" s="11">
        <v>1318</v>
      </c>
      <c r="E59" s="11">
        <v>0</v>
      </c>
      <c r="F59" s="11">
        <v>0</v>
      </c>
      <c r="G59" s="11">
        <v>7</v>
      </c>
      <c r="H59" s="11">
        <v>9</v>
      </c>
      <c r="I59" s="11">
        <v>31</v>
      </c>
      <c r="J59" s="11">
        <v>64</v>
      </c>
      <c r="K59" s="11">
        <v>121</v>
      </c>
      <c r="L59" s="11">
        <v>191</v>
      </c>
      <c r="M59" s="11">
        <v>218</v>
      </c>
      <c r="N59" s="11">
        <v>201</v>
      </c>
      <c r="O59" s="11">
        <v>156</v>
      </c>
      <c r="P59" s="11">
        <v>64</v>
      </c>
      <c r="Q59" s="11">
        <v>70</v>
      </c>
      <c r="R59" s="113">
        <v>0</v>
      </c>
      <c r="S59" s="113">
        <v>2</v>
      </c>
      <c r="T59" s="113">
        <v>4</v>
      </c>
      <c r="U59" s="113">
        <v>12</v>
      </c>
      <c r="V59" s="113">
        <v>13</v>
      </c>
      <c r="W59" s="113">
        <v>17</v>
      </c>
      <c r="X59" s="113">
        <v>25</v>
      </c>
      <c r="Y59" s="113">
        <v>43</v>
      </c>
      <c r="Z59" s="113">
        <v>18</v>
      </c>
      <c r="AA59" s="113">
        <v>20</v>
      </c>
      <c r="AB59" s="113">
        <v>15</v>
      </c>
      <c r="AC59" s="113">
        <v>10</v>
      </c>
      <c r="AD59" s="113">
        <v>7</v>
      </c>
    </row>
    <row r="60" spans="1:30" x14ac:dyDescent="0.45">
      <c r="A60" s="3" t="s">
        <v>219</v>
      </c>
      <c r="B60" s="3" t="s">
        <v>54</v>
      </c>
      <c r="C60" s="3" t="s">
        <v>680</v>
      </c>
      <c r="D60" s="69">
        <v>379</v>
      </c>
      <c r="E60" s="69">
        <v>0</v>
      </c>
      <c r="F60" s="69">
        <v>0</v>
      </c>
      <c r="G60" s="69">
        <v>2</v>
      </c>
      <c r="H60" s="69">
        <v>5</v>
      </c>
      <c r="I60" s="69">
        <v>11</v>
      </c>
      <c r="J60" s="69">
        <v>19</v>
      </c>
      <c r="K60" s="69">
        <v>30</v>
      </c>
      <c r="L60" s="69">
        <v>52</v>
      </c>
      <c r="M60" s="69">
        <v>50</v>
      </c>
      <c r="N60" s="69">
        <v>62</v>
      </c>
      <c r="O60" s="69">
        <v>44</v>
      </c>
      <c r="P60" s="69">
        <v>23</v>
      </c>
      <c r="Q60" s="69">
        <v>22</v>
      </c>
      <c r="R60" s="114">
        <v>0</v>
      </c>
      <c r="S60" s="114">
        <v>0</v>
      </c>
      <c r="T60" s="114">
        <v>2</v>
      </c>
      <c r="U60" s="114">
        <v>6</v>
      </c>
      <c r="V60" s="114">
        <v>3</v>
      </c>
      <c r="W60" s="114">
        <v>5</v>
      </c>
      <c r="X60" s="114">
        <v>8</v>
      </c>
      <c r="Y60" s="114">
        <v>10</v>
      </c>
      <c r="Z60" s="114">
        <v>7</v>
      </c>
      <c r="AA60" s="114">
        <v>8</v>
      </c>
      <c r="AB60" s="114">
        <v>4</v>
      </c>
      <c r="AC60" s="114">
        <v>4</v>
      </c>
      <c r="AD60" s="114">
        <v>2</v>
      </c>
    </row>
    <row r="61" spans="1:30" x14ac:dyDescent="0.45">
      <c r="A61" s="3" t="s">
        <v>219</v>
      </c>
      <c r="B61" s="3" t="s">
        <v>54</v>
      </c>
      <c r="C61" s="3" t="s">
        <v>681</v>
      </c>
      <c r="D61" s="69">
        <v>384</v>
      </c>
      <c r="E61" s="69">
        <v>0</v>
      </c>
      <c r="F61" s="69">
        <v>0</v>
      </c>
      <c r="G61" s="69">
        <v>3</v>
      </c>
      <c r="H61" s="69">
        <v>1</v>
      </c>
      <c r="I61" s="69">
        <v>13</v>
      </c>
      <c r="J61" s="69">
        <v>16</v>
      </c>
      <c r="K61" s="69">
        <v>39</v>
      </c>
      <c r="L61" s="69">
        <v>53</v>
      </c>
      <c r="M61" s="69">
        <v>62</v>
      </c>
      <c r="N61" s="69">
        <v>52</v>
      </c>
      <c r="O61" s="69">
        <v>51</v>
      </c>
      <c r="P61" s="69">
        <v>18</v>
      </c>
      <c r="Q61" s="69">
        <v>18</v>
      </c>
      <c r="R61" s="114">
        <v>0</v>
      </c>
      <c r="S61" s="114">
        <v>2</v>
      </c>
      <c r="T61" s="114">
        <v>0</v>
      </c>
      <c r="U61" s="114">
        <v>4</v>
      </c>
      <c r="V61" s="114">
        <v>5</v>
      </c>
      <c r="W61" s="114">
        <v>7</v>
      </c>
      <c r="X61" s="114">
        <v>10</v>
      </c>
      <c r="Y61" s="114">
        <v>15</v>
      </c>
      <c r="Z61" s="114">
        <v>3</v>
      </c>
      <c r="AA61" s="114">
        <v>4</v>
      </c>
      <c r="AB61" s="114">
        <v>5</v>
      </c>
      <c r="AC61" s="114">
        <v>1</v>
      </c>
      <c r="AD61" s="114">
        <v>2</v>
      </c>
    </row>
    <row r="62" spans="1:30" x14ac:dyDescent="0.45">
      <c r="A62" s="3" t="s">
        <v>219</v>
      </c>
      <c r="B62" s="3" t="s">
        <v>54</v>
      </c>
      <c r="C62" s="3" t="s">
        <v>682</v>
      </c>
      <c r="D62" s="69">
        <v>93</v>
      </c>
      <c r="E62" s="69">
        <v>0</v>
      </c>
      <c r="F62" s="69">
        <v>0</v>
      </c>
      <c r="G62" s="69">
        <v>0</v>
      </c>
      <c r="H62" s="69">
        <v>2</v>
      </c>
      <c r="I62" s="69">
        <v>0</v>
      </c>
      <c r="J62" s="69">
        <v>8</v>
      </c>
      <c r="K62" s="69">
        <v>9</v>
      </c>
      <c r="L62" s="69">
        <v>10</v>
      </c>
      <c r="M62" s="69">
        <v>14</v>
      </c>
      <c r="N62" s="69">
        <v>10</v>
      </c>
      <c r="O62" s="69">
        <v>10</v>
      </c>
      <c r="P62" s="69">
        <v>6</v>
      </c>
      <c r="Q62" s="69">
        <v>12</v>
      </c>
      <c r="R62" s="114">
        <v>0</v>
      </c>
      <c r="S62" s="114">
        <v>0</v>
      </c>
      <c r="T62" s="114">
        <v>1</v>
      </c>
      <c r="U62" s="114">
        <v>1</v>
      </c>
      <c r="V62" s="114">
        <v>0</v>
      </c>
      <c r="W62" s="114">
        <v>0</v>
      </c>
      <c r="X62" s="114">
        <v>2</v>
      </c>
      <c r="Y62" s="114">
        <v>2</v>
      </c>
      <c r="Z62" s="114">
        <v>1</v>
      </c>
      <c r="AA62" s="114">
        <v>1</v>
      </c>
      <c r="AB62" s="114">
        <v>0</v>
      </c>
      <c r="AC62" s="114">
        <v>1</v>
      </c>
      <c r="AD62" s="114">
        <v>3</v>
      </c>
    </row>
    <row r="63" spans="1:30" x14ac:dyDescent="0.45">
      <c r="A63" s="3" t="s">
        <v>219</v>
      </c>
      <c r="B63" s="3" t="s">
        <v>54</v>
      </c>
      <c r="C63" s="3" t="s">
        <v>683</v>
      </c>
      <c r="D63" s="69">
        <v>72</v>
      </c>
      <c r="E63" s="69">
        <v>0</v>
      </c>
      <c r="F63" s="69">
        <v>0</v>
      </c>
      <c r="G63" s="69">
        <v>0</v>
      </c>
      <c r="H63" s="69">
        <v>0</v>
      </c>
      <c r="I63" s="69">
        <v>2</v>
      </c>
      <c r="J63" s="69">
        <v>5</v>
      </c>
      <c r="K63" s="69">
        <v>9</v>
      </c>
      <c r="L63" s="69">
        <v>9</v>
      </c>
      <c r="M63" s="69">
        <v>17</v>
      </c>
      <c r="N63" s="69">
        <v>13</v>
      </c>
      <c r="O63" s="69">
        <v>6</v>
      </c>
      <c r="P63" s="69">
        <v>1</v>
      </c>
      <c r="Q63" s="69">
        <v>5</v>
      </c>
      <c r="R63" s="114">
        <v>0</v>
      </c>
      <c r="S63" s="114">
        <v>0</v>
      </c>
      <c r="T63" s="114">
        <v>0</v>
      </c>
      <c r="U63" s="114">
        <v>0</v>
      </c>
      <c r="V63" s="114">
        <v>0</v>
      </c>
      <c r="W63" s="114">
        <v>0</v>
      </c>
      <c r="X63" s="114">
        <v>1</v>
      </c>
      <c r="Y63" s="114">
        <v>1</v>
      </c>
      <c r="Z63" s="114">
        <v>1</v>
      </c>
      <c r="AA63" s="114">
        <v>0</v>
      </c>
      <c r="AB63" s="114">
        <v>2</v>
      </c>
      <c r="AC63" s="114">
        <v>0</v>
      </c>
      <c r="AD63" s="114">
        <v>0</v>
      </c>
    </row>
    <row r="64" spans="1:30" x14ac:dyDescent="0.45">
      <c r="A64" s="3" t="s">
        <v>219</v>
      </c>
      <c r="B64" s="3" t="s">
        <v>54</v>
      </c>
      <c r="C64" s="3" t="s">
        <v>684</v>
      </c>
      <c r="D64" s="69">
        <v>247</v>
      </c>
      <c r="E64" s="69">
        <v>0</v>
      </c>
      <c r="F64" s="69">
        <v>0</v>
      </c>
      <c r="G64" s="69">
        <v>0</v>
      </c>
      <c r="H64" s="69">
        <v>0</v>
      </c>
      <c r="I64" s="69">
        <v>4</v>
      </c>
      <c r="J64" s="69">
        <v>12</v>
      </c>
      <c r="K64" s="69">
        <v>19</v>
      </c>
      <c r="L64" s="69">
        <v>46</v>
      </c>
      <c r="M64" s="69">
        <v>44</v>
      </c>
      <c r="N64" s="69">
        <v>41</v>
      </c>
      <c r="O64" s="69">
        <v>25</v>
      </c>
      <c r="P64" s="69">
        <v>11</v>
      </c>
      <c r="Q64" s="69">
        <v>10</v>
      </c>
      <c r="R64" s="114">
        <v>0</v>
      </c>
      <c r="S64" s="114">
        <v>0</v>
      </c>
      <c r="T64" s="114">
        <v>1</v>
      </c>
      <c r="U64" s="114">
        <v>0</v>
      </c>
      <c r="V64" s="114">
        <v>5</v>
      </c>
      <c r="W64" s="114">
        <v>3</v>
      </c>
      <c r="X64" s="114">
        <v>3</v>
      </c>
      <c r="Y64" s="114">
        <v>9</v>
      </c>
      <c r="Z64" s="114">
        <v>3</v>
      </c>
      <c r="AA64" s="114">
        <v>6</v>
      </c>
      <c r="AB64" s="114">
        <v>3</v>
      </c>
      <c r="AC64" s="114">
        <v>2</v>
      </c>
      <c r="AD64" s="114">
        <v>0</v>
      </c>
    </row>
    <row r="65" spans="1:30" x14ac:dyDescent="0.45">
      <c r="A65" s="3" t="s">
        <v>219</v>
      </c>
      <c r="B65" s="3" t="s">
        <v>54</v>
      </c>
      <c r="C65" s="3" t="s">
        <v>685</v>
      </c>
      <c r="D65" s="69">
        <v>143</v>
      </c>
      <c r="E65" s="69">
        <v>0</v>
      </c>
      <c r="F65" s="69">
        <v>0</v>
      </c>
      <c r="G65" s="69">
        <v>2</v>
      </c>
      <c r="H65" s="69">
        <v>1</v>
      </c>
      <c r="I65" s="69">
        <v>1</v>
      </c>
      <c r="J65" s="69">
        <v>4</v>
      </c>
      <c r="K65" s="69">
        <v>15</v>
      </c>
      <c r="L65" s="69">
        <v>21</v>
      </c>
      <c r="M65" s="69">
        <v>31</v>
      </c>
      <c r="N65" s="69">
        <v>23</v>
      </c>
      <c r="O65" s="69">
        <v>20</v>
      </c>
      <c r="P65" s="69">
        <v>5</v>
      </c>
      <c r="Q65" s="69">
        <v>3</v>
      </c>
      <c r="R65" s="114">
        <v>0</v>
      </c>
      <c r="S65" s="114">
        <v>0</v>
      </c>
      <c r="T65" s="114">
        <v>0</v>
      </c>
      <c r="U65" s="114">
        <v>1</v>
      </c>
      <c r="V65" s="114">
        <v>0</v>
      </c>
      <c r="W65" s="114">
        <v>2</v>
      </c>
      <c r="X65" s="114">
        <v>1</v>
      </c>
      <c r="Y65" s="114">
        <v>6</v>
      </c>
      <c r="Z65" s="114">
        <v>3</v>
      </c>
      <c r="AA65" s="114">
        <v>1</v>
      </c>
      <c r="AB65" s="114">
        <v>1</v>
      </c>
      <c r="AC65" s="114">
        <v>2</v>
      </c>
      <c r="AD65" s="114">
        <v>0</v>
      </c>
    </row>
    <row r="66" spans="1:30" x14ac:dyDescent="0.45">
      <c r="A66" s="2" t="s">
        <v>217</v>
      </c>
      <c r="B66" s="2" t="s">
        <v>57</v>
      </c>
      <c r="C66" s="2" t="s">
        <v>686</v>
      </c>
      <c r="D66" s="11">
        <v>1772</v>
      </c>
      <c r="E66" s="11">
        <v>0</v>
      </c>
      <c r="F66" s="11">
        <v>3</v>
      </c>
      <c r="G66" s="11">
        <v>12</v>
      </c>
      <c r="H66" s="11">
        <v>32</v>
      </c>
      <c r="I66" s="11">
        <v>77</v>
      </c>
      <c r="J66" s="11">
        <v>113</v>
      </c>
      <c r="K66" s="11">
        <v>157</v>
      </c>
      <c r="L66" s="11">
        <v>205</v>
      </c>
      <c r="M66" s="11">
        <v>246</v>
      </c>
      <c r="N66" s="11">
        <v>235</v>
      </c>
      <c r="O66" s="11">
        <v>162</v>
      </c>
      <c r="P66" s="11">
        <v>83</v>
      </c>
      <c r="Q66" s="11">
        <v>91</v>
      </c>
      <c r="R66" s="113">
        <v>0</v>
      </c>
      <c r="S66" s="113">
        <v>3</v>
      </c>
      <c r="T66" s="113">
        <v>10</v>
      </c>
      <c r="U66" s="113">
        <v>20</v>
      </c>
      <c r="V66" s="113">
        <v>42</v>
      </c>
      <c r="W66" s="113">
        <v>52</v>
      </c>
      <c r="X66" s="113">
        <v>51</v>
      </c>
      <c r="Y66" s="113">
        <v>54</v>
      </c>
      <c r="Z66" s="113">
        <v>42</v>
      </c>
      <c r="AA66" s="113">
        <v>35</v>
      </c>
      <c r="AB66" s="113">
        <v>25</v>
      </c>
      <c r="AC66" s="113">
        <v>11</v>
      </c>
      <c r="AD66" s="113">
        <v>11</v>
      </c>
    </row>
    <row r="67" spans="1:30" x14ac:dyDescent="0.45">
      <c r="A67" s="3" t="s">
        <v>219</v>
      </c>
      <c r="B67" s="3" t="s">
        <v>57</v>
      </c>
      <c r="C67" s="3" t="s">
        <v>687</v>
      </c>
      <c r="D67" s="69">
        <v>356</v>
      </c>
      <c r="E67" s="69">
        <v>0</v>
      </c>
      <c r="F67" s="69">
        <v>0</v>
      </c>
      <c r="G67" s="69">
        <v>3</v>
      </c>
      <c r="H67" s="69">
        <v>7</v>
      </c>
      <c r="I67" s="69">
        <v>17</v>
      </c>
      <c r="J67" s="69">
        <v>21</v>
      </c>
      <c r="K67" s="69">
        <v>27</v>
      </c>
      <c r="L67" s="69">
        <v>40</v>
      </c>
      <c r="M67" s="69">
        <v>42</v>
      </c>
      <c r="N67" s="69">
        <v>57</v>
      </c>
      <c r="O67" s="69">
        <v>36</v>
      </c>
      <c r="P67" s="69">
        <v>14</v>
      </c>
      <c r="Q67" s="69">
        <v>24</v>
      </c>
      <c r="R67" s="114">
        <v>0</v>
      </c>
      <c r="S67" s="114">
        <v>0</v>
      </c>
      <c r="T67" s="114">
        <v>4</v>
      </c>
      <c r="U67" s="114">
        <v>1</v>
      </c>
      <c r="V67" s="114">
        <v>5</v>
      </c>
      <c r="W67" s="114">
        <v>13</v>
      </c>
      <c r="X67" s="114">
        <v>9</v>
      </c>
      <c r="Y67" s="114">
        <v>14</v>
      </c>
      <c r="Z67" s="114">
        <v>7</v>
      </c>
      <c r="AA67" s="114">
        <v>6</v>
      </c>
      <c r="AB67" s="114">
        <v>5</v>
      </c>
      <c r="AC67" s="114">
        <v>0</v>
      </c>
      <c r="AD67" s="114">
        <v>4</v>
      </c>
    </row>
    <row r="68" spans="1:30" x14ac:dyDescent="0.45">
      <c r="A68" s="3" t="s">
        <v>219</v>
      </c>
      <c r="B68" s="3" t="s">
        <v>57</v>
      </c>
      <c r="C68" s="3" t="s">
        <v>688</v>
      </c>
      <c r="D68" s="69">
        <v>118</v>
      </c>
      <c r="E68" s="69">
        <v>0</v>
      </c>
      <c r="F68" s="69">
        <v>0</v>
      </c>
      <c r="G68" s="69">
        <v>0</v>
      </c>
      <c r="H68" s="69">
        <v>1</v>
      </c>
      <c r="I68" s="69">
        <v>2</v>
      </c>
      <c r="J68" s="69">
        <v>3</v>
      </c>
      <c r="K68" s="69">
        <v>12</v>
      </c>
      <c r="L68" s="69">
        <v>22</v>
      </c>
      <c r="M68" s="69">
        <v>13</v>
      </c>
      <c r="N68" s="69">
        <v>21</v>
      </c>
      <c r="O68" s="69">
        <v>6</v>
      </c>
      <c r="P68" s="69">
        <v>8</v>
      </c>
      <c r="Q68" s="69">
        <v>11</v>
      </c>
      <c r="R68" s="114">
        <v>0</v>
      </c>
      <c r="S68" s="114">
        <v>0</v>
      </c>
      <c r="T68" s="114">
        <v>2</v>
      </c>
      <c r="U68" s="114">
        <v>1</v>
      </c>
      <c r="V68" s="114">
        <v>1</v>
      </c>
      <c r="W68" s="114">
        <v>4</v>
      </c>
      <c r="X68" s="114">
        <v>3</v>
      </c>
      <c r="Y68" s="114">
        <v>1</v>
      </c>
      <c r="Z68" s="114">
        <v>2</v>
      </c>
      <c r="AA68" s="114">
        <v>3</v>
      </c>
      <c r="AB68" s="114">
        <v>0</v>
      </c>
      <c r="AC68" s="114">
        <v>0</v>
      </c>
      <c r="AD68" s="114">
        <v>2</v>
      </c>
    </row>
    <row r="69" spans="1:30" x14ac:dyDescent="0.45">
      <c r="A69" s="3" t="s">
        <v>219</v>
      </c>
      <c r="B69" s="3" t="s">
        <v>57</v>
      </c>
      <c r="C69" s="3" t="s">
        <v>689</v>
      </c>
      <c r="D69" s="69">
        <v>181</v>
      </c>
      <c r="E69" s="69">
        <v>0</v>
      </c>
      <c r="F69" s="69">
        <v>2</v>
      </c>
      <c r="G69" s="69">
        <v>3</v>
      </c>
      <c r="H69" s="69">
        <v>1</v>
      </c>
      <c r="I69" s="69">
        <v>11</v>
      </c>
      <c r="J69" s="69">
        <v>14</v>
      </c>
      <c r="K69" s="69">
        <v>18</v>
      </c>
      <c r="L69" s="69">
        <v>20</v>
      </c>
      <c r="M69" s="69">
        <v>30</v>
      </c>
      <c r="N69" s="69">
        <v>24</v>
      </c>
      <c r="O69" s="69">
        <v>7</v>
      </c>
      <c r="P69" s="69">
        <v>8</v>
      </c>
      <c r="Q69" s="69">
        <v>15</v>
      </c>
      <c r="R69" s="114">
        <v>0</v>
      </c>
      <c r="S69" s="114">
        <v>1</v>
      </c>
      <c r="T69" s="114">
        <v>0</v>
      </c>
      <c r="U69" s="114">
        <v>3</v>
      </c>
      <c r="V69" s="114">
        <v>8</v>
      </c>
      <c r="W69" s="114">
        <v>4</v>
      </c>
      <c r="X69" s="114">
        <v>5</v>
      </c>
      <c r="Y69" s="114">
        <v>2</v>
      </c>
      <c r="Z69" s="114">
        <v>2</v>
      </c>
      <c r="AA69" s="114">
        <v>1</v>
      </c>
      <c r="AB69" s="114">
        <v>2</v>
      </c>
      <c r="AC69" s="114">
        <v>0</v>
      </c>
      <c r="AD69" s="114">
        <v>0</v>
      </c>
    </row>
    <row r="70" spans="1:30" x14ac:dyDescent="0.45">
      <c r="A70" s="3" t="s">
        <v>219</v>
      </c>
      <c r="B70" s="3" t="s">
        <v>57</v>
      </c>
      <c r="C70" s="3" t="s">
        <v>690</v>
      </c>
      <c r="D70" s="69">
        <v>112</v>
      </c>
      <c r="E70" s="69">
        <v>0</v>
      </c>
      <c r="F70" s="69">
        <v>0</v>
      </c>
      <c r="G70" s="69">
        <v>2</v>
      </c>
      <c r="H70" s="69">
        <v>1</v>
      </c>
      <c r="I70" s="69">
        <v>5</v>
      </c>
      <c r="J70" s="69">
        <v>9</v>
      </c>
      <c r="K70" s="69">
        <v>14</v>
      </c>
      <c r="L70" s="69">
        <v>8</v>
      </c>
      <c r="M70" s="69">
        <v>11</v>
      </c>
      <c r="N70" s="69">
        <v>16</v>
      </c>
      <c r="O70" s="69">
        <v>15</v>
      </c>
      <c r="P70" s="69">
        <v>7</v>
      </c>
      <c r="Q70" s="69">
        <v>5</v>
      </c>
      <c r="R70" s="114">
        <v>0</v>
      </c>
      <c r="S70" s="114">
        <v>0</v>
      </c>
      <c r="T70" s="114">
        <v>0</v>
      </c>
      <c r="U70" s="114">
        <v>0</v>
      </c>
      <c r="V70" s="114">
        <v>4</v>
      </c>
      <c r="W70" s="114">
        <v>2</v>
      </c>
      <c r="X70" s="114">
        <v>2</v>
      </c>
      <c r="Y70" s="114">
        <v>3</v>
      </c>
      <c r="Z70" s="114">
        <v>5</v>
      </c>
      <c r="AA70" s="114">
        <v>1</v>
      </c>
      <c r="AB70" s="114">
        <v>1</v>
      </c>
      <c r="AC70" s="114">
        <v>0</v>
      </c>
      <c r="AD70" s="114">
        <v>1</v>
      </c>
    </row>
    <row r="71" spans="1:30" x14ac:dyDescent="0.45">
      <c r="A71" s="3" t="s">
        <v>219</v>
      </c>
      <c r="B71" s="3" t="s">
        <v>57</v>
      </c>
      <c r="C71" s="3" t="s">
        <v>691</v>
      </c>
      <c r="D71" s="69">
        <v>179</v>
      </c>
      <c r="E71" s="69">
        <v>0</v>
      </c>
      <c r="F71" s="69">
        <v>1</v>
      </c>
      <c r="G71" s="69">
        <v>1</v>
      </c>
      <c r="H71" s="69">
        <v>4</v>
      </c>
      <c r="I71" s="69">
        <v>6</v>
      </c>
      <c r="J71" s="69">
        <v>9</v>
      </c>
      <c r="K71" s="69">
        <v>8</v>
      </c>
      <c r="L71" s="69">
        <v>22</v>
      </c>
      <c r="M71" s="69">
        <v>31</v>
      </c>
      <c r="N71" s="69">
        <v>24</v>
      </c>
      <c r="O71" s="69">
        <v>20</v>
      </c>
      <c r="P71" s="69">
        <v>12</v>
      </c>
      <c r="Q71" s="69">
        <v>5</v>
      </c>
      <c r="R71" s="114">
        <v>0</v>
      </c>
      <c r="S71" s="114">
        <v>0</v>
      </c>
      <c r="T71" s="114">
        <v>1</v>
      </c>
      <c r="U71" s="114">
        <v>3</v>
      </c>
      <c r="V71" s="114">
        <v>2</v>
      </c>
      <c r="W71" s="114">
        <v>3</v>
      </c>
      <c r="X71" s="114">
        <v>5</v>
      </c>
      <c r="Y71" s="114">
        <v>5</v>
      </c>
      <c r="Z71" s="114">
        <v>5</v>
      </c>
      <c r="AA71" s="114">
        <v>5</v>
      </c>
      <c r="AB71" s="114">
        <v>3</v>
      </c>
      <c r="AC71" s="114">
        <v>2</v>
      </c>
      <c r="AD71" s="114">
        <v>2</v>
      </c>
    </row>
    <row r="72" spans="1:30" x14ac:dyDescent="0.45">
      <c r="A72" s="3" t="s">
        <v>219</v>
      </c>
      <c r="B72" s="3" t="s">
        <v>57</v>
      </c>
      <c r="C72" s="3" t="s">
        <v>692</v>
      </c>
      <c r="D72" s="69">
        <v>278</v>
      </c>
      <c r="E72" s="69">
        <v>0</v>
      </c>
      <c r="F72" s="69">
        <v>0</v>
      </c>
      <c r="G72" s="69">
        <v>2</v>
      </c>
      <c r="H72" s="69">
        <v>10</v>
      </c>
      <c r="I72" s="69">
        <v>10</v>
      </c>
      <c r="J72" s="69">
        <v>25</v>
      </c>
      <c r="K72" s="69">
        <v>21</v>
      </c>
      <c r="L72" s="69">
        <v>26</v>
      </c>
      <c r="M72" s="69">
        <v>33</v>
      </c>
      <c r="N72" s="69">
        <v>36</v>
      </c>
      <c r="O72" s="69">
        <v>26</v>
      </c>
      <c r="P72" s="69">
        <v>10</v>
      </c>
      <c r="Q72" s="69">
        <v>5</v>
      </c>
      <c r="R72" s="114">
        <v>0</v>
      </c>
      <c r="S72" s="114">
        <v>0</v>
      </c>
      <c r="T72" s="114">
        <v>1</v>
      </c>
      <c r="U72" s="114">
        <v>6</v>
      </c>
      <c r="V72" s="114">
        <v>11</v>
      </c>
      <c r="W72" s="114">
        <v>10</v>
      </c>
      <c r="X72" s="114">
        <v>6</v>
      </c>
      <c r="Y72" s="114">
        <v>11</v>
      </c>
      <c r="Z72" s="114">
        <v>7</v>
      </c>
      <c r="AA72" s="114">
        <v>8</v>
      </c>
      <c r="AB72" s="114">
        <v>8</v>
      </c>
      <c r="AC72" s="114">
        <v>5</v>
      </c>
      <c r="AD72" s="114">
        <v>1</v>
      </c>
    </row>
    <row r="73" spans="1:30" x14ac:dyDescent="0.45">
      <c r="A73" s="3" t="s">
        <v>219</v>
      </c>
      <c r="B73" s="3" t="s">
        <v>57</v>
      </c>
      <c r="C73" s="3" t="s">
        <v>693</v>
      </c>
      <c r="D73" s="69">
        <v>277</v>
      </c>
      <c r="E73" s="69">
        <v>0</v>
      </c>
      <c r="F73" s="69">
        <v>0</v>
      </c>
      <c r="G73" s="69">
        <v>1</v>
      </c>
      <c r="H73" s="69">
        <v>4</v>
      </c>
      <c r="I73" s="69">
        <v>12</v>
      </c>
      <c r="J73" s="69">
        <v>20</v>
      </c>
      <c r="K73" s="69">
        <v>27</v>
      </c>
      <c r="L73" s="69">
        <v>34</v>
      </c>
      <c r="M73" s="69">
        <v>40</v>
      </c>
      <c r="N73" s="69">
        <v>32</v>
      </c>
      <c r="O73" s="69">
        <v>22</v>
      </c>
      <c r="P73" s="69">
        <v>15</v>
      </c>
      <c r="Q73" s="69">
        <v>11</v>
      </c>
      <c r="R73" s="114">
        <v>0</v>
      </c>
      <c r="S73" s="114">
        <v>0</v>
      </c>
      <c r="T73" s="114">
        <v>2</v>
      </c>
      <c r="U73" s="114">
        <v>3</v>
      </c>
      <c r="V73" s="114">
        <v>4</v>
      </c>
      <c r="W73" s="114">
        <v>7</v>
      </c>
      <c r="X73" s="114">
        <v>14</v>
      </c>
      <c r="Y73" s="114">
        <v>12</v>
      </c>
      <c r="Z73" s="114">
        <v>9</v>
      </c>
      <c r="AA73" s="114">
        <v>5</v>
      </c>
      <c r="AB73" s="114">
        <v>1</v>
      </c>
      <c r="AC73" s="114">
        <v>2</v>
      </c>
      <c r="AD73" s="114">
        <v>0</v>
      </c>
    </row>
    <row r="74" spans="1:30" x14ac:dyDescent="0.45">
      <c r="A74" s="3" t="s">
        <v>219</v>
      </c>
      <c r="B74" s="3" t="s">
        <v>57</v>
      </c>
      <c r="C74" s="3" t="s">
        <v>694</v>
      </c>
      <c r="D74" s="69">
        <v>154</v>
      </c>
      <c r="E74" s="69">
        <v>0</v>
      </c>
      <c r="F74" s="69">
        <v>0</v>
      </c>
      <c r="G74" s="69">
        <v>0</v>
      </c>
      <c r="H74" s="69">
        <v>2</v>
      </c>
      <c r="I74" s="69">
        <v>7</v>
      </c>
      <c r="J74" s="69">
        <v>5</v>
      </c>
      <c r="K74" s="69">
        <v>17</v>
      </c>
      <c r="L74" s="69">
        <v>19</v>
      </c>
      <c r="M74" s="69">
        <v>30</v>
      </c>
      <c r="N74" s="69">
        <v>14</v>
      </c>
      <c r="O74" s="69">
        <v>16</v>
      </c>
      <c r="P74" s="69">
        <v>5</v>
      </c>
      <c r="Q74" s="69">
        <v>9</v>
      </c>
      <c r="R74" s="114">
        <v>0</v>
      </c>
      <c r="S74" s="114">
        <v>2</v>
      </c>
      <c r="T74" s="114">
        <v>0</v>
      </c>
      <c r="U74" s="114">
        <v>2</v>
      </c>
      <c r="V74" s="114">
        <v>4</v>
      </c>
      <c r="W74" s="114">
        <v>5</v>
      </c>
      <c r="X74" s="114">
        <v>2</v>
      </c>
      <c r="Y74" s="114">
        <v>5</v>
      </c>
      <c r="Z74" s="114">
        <v>4</v>
      </c>
      <c r="AA74" s="114">
        <v>3</v>
      </c>
      <c r="AB74" s="114">
        <v>2</v>
      </c>
      <c r="AC74" s="114">
        <v>1</v>
      </c>
      <c r="AD74" s="114">
        <v>0</v>
      </c>
    </row>
    <row r="75" spans="1:30" x14ac:dyDescent="0.45">
      <c r="A75" s="3" t="s">
        <v>219</v>
      </c>
      <c r="B75" s="3" t="s">
        <v>57</v>
      </c>
      <c r="C75" s="3" t="s">
        <v>695</v>
      </c>
      <c r="D75" s="69">
        <v>117</v>
      </c>
      <c r="E75" s="69">
        <v>0</v>
      </c>
      <c r="F75" s="69">
        <v>0</v>
      </c>
      <c r="G75" s="69">
        <v>0</v>
      </c>
      <c r="H75" s="69">
        <v>2</v>
      </c>
      <c r="I75" s="69">
        <v>7</v>
      </c>
      <c r="J75" s="69">
        <v>7</v>
      </c>
      <c r="K75" s="69">
        <v>13</v>
      </c>
      <c r="L75" s="69">
        <v>14</v>
      </c>
      <c r="M75" s="69">
        <v>16</v>
      </c>
      <c r="N75" s="69">
        <v>11</v>
      </c>
      <c r="O75" s="69">
        <v>14</v>
      </c>
      <c r="P75" s="69">
        <v>4</v>
      </c>
      <c r="Q75" s="69">
        <v>6</v>
      </c>
      <c r="R75" s="114">
        <v>0</v>
      </c>
      <c r="S75" s="114">
        <v>0</v>
      </c>
      <c r="T75" s="114">
        <v>0</v>
      </c>
      <c r="U75" s="114">
        <v>1</v>
      </c>
      <c r="V75" s="114">
        <v>3</v>
      </c>
      <c r="W75" s="114">
        <v>4</v>
      </c>
      <c r="X75" s="114">
        <v>5</v>
      </c>
      <c r="Y75" s="114">
        <v>1</v>
      </c>
      <c r="Z75" s="114">
        <v>1</v>
      </c>
      <c r="AA75" s="114">
        <v>3</v>
      </c>
      <c r="AB75" s="114">
        <v>3</v>
      </c>
      <c r="AC75" s="114">
        <v>1</v>
      </c>
      <c r="AD75" s="114">
        <v>1</v>
      </c>
    </row>
    <row r="76" spans="1:30" x14ac:dyDescent="0.45">
      <c r="A76" s="2" t="s">
        <v>217</v>
      </c>
      <c r="B76" s="2" t="s">
        <v>58</v>
      </c>
      <c r="C76" s="2" t="s">
        <v>696</v>
      </c>
      <c r="D76" s="11">
        <v>1469</v>
      </c>
      <c r="E76" s="11">
        <v>0</v>
      </c>
      <c r="F76" s="11">
        <v>2</v>
      </c>
      <c r="G76" s="11">
        <v>7</v>
      </c>
      <c r="H76" s="11">
        <v>30</v>
      </c>
      <c r="I76" s="11">
        <v>70</v>
      </c>
      <c r="J76" s="11">
        <v>87</v>
      </c>
      <c r="K76" s="11">
        <v>151</v>
      </c>
      <c r="L76" s="11">
        <v>164</v>
      </c>
      <c r="M76" s="11">
        <v>199</v>
      </c>
      <c r="N76" s="11">
        <v>203</v>
      </c>
      <c r="O76" s="11">
        <v>145</v>
      </c>
      <c r="P76" s="11">
        <v>52</v>
      </c>
      <c r="Q76" s="11">
        <v>78</v>
      </c>
      <c r="R76" s="113">
        <v>0</v>
      </c>
      <c r="S76" s="113">
        <v>1</v>
      </c>
      <c r="T76" s="113">
        <v>4</v>
      </c>
      <c r="U76" s="113">
        <v>21</v>
      </c>
      <c r="V76" s="113">
        <v>28</v>
      </c>
      <c r="W76" s="113">
        <v>48</v>
      </c>
      <c r="X76" s="113">
        <v>53</v>
      </c>
      <c r="Y76" s="113">
        <v>25</v>
      </c>
      <c r="Z76" s="113">
        <v>41</v>
      </c>
      <c r="AA76" s="113">
        <v>26</v>
      </c>
      <c r="AB76" s="113">
        <v>18</v>
      </c>
      <c r="AC76" s="113">
        <v>8</v>
      </c>
      <c r="AD76" s="113">
        <v>8</v>
      </c>
    </row>
    <row r="77" spans="1:30" x14ac:dyDescent="0.45">
      <c r="A77" s="3" t="s">
        <v>219</v>
      </c>
      <c r="B77" s="3" t="s">
        <v>58</v>
      </c>
      <c r="C77" s="3" t="s">
        <v>697</v>
      </c>
      <c r="D77" s="69">
        <v>204</v>
      </c>
      <c r="E77" s="69">
        <v>0</v>
      </c>
      <c r="F77" s="69">
        <v>0</v>
      </c>
      <c r="G77" s="69">
        <v>0</v>
      </c>
      <c r="H77" s="69">
        <v>6</v>
      </c>
      <c r="I77" s="69">
        <v>8</v>
      </c>
      <c r="J77" s="69">
        <v>9</v>
      </c>
      <c r="K77" s="69">
        <v>16</v>
      </c>
      <c r="L77" s="69">
        <v>24</v>
      </c>
      <c r="M77" s="69">
        <v>35</v>
      </c>
      <c r="N77" s="69">
        <v>30</v>
      </c>
      <c r="O77" s="69">
        <v>18</v>
      </c>
      <c r="P77" s="69">
        <v>9</v>
      </c>
      <c r="Q77" s="69">
        <v>10</v>
      </c>
      <c r="R77" s="114">
        <v>0</v>
      </c>
      <c r="S77" s="114">
        <v>0</v>
      </c>
      <c r="T77" s="114">
        <v>1</v>
      </c>
      <c r="U77" s="114">
        <v>2</v>
      </c>
      <c r="V77" s="114">
        <v>3</v>
      </c>
      <c r="W77" s="114">
        <v>7</v>
      </c>
      <c r="X77" s="114">
        <v>5</v>
      </c>
      <c r="Y77" s="114">
        <v>3</v>
      </c>
      <c r="Z77" s="114">
        <v>12</v>
      </c>
      <c r="AA77" s="114">
        <v>5</v>
      </c>
      <c r="AB77" s="114">
        <v>1</v>
      </c>
      <c r="AC77" s="114">
        <v>0</v>
      </c>
      <c r="AD77" s="114">
        <v>0</v>
      </c>
    </row>
    <row r="78" spans="1:30" x14ac:dyDescent="0.45">
      <c r="A78" s="3" t="s">
        <v>219</v>
      </c>
      <c r="B78" s="3" t="s">
        <v>58</v>
      </c>
      <c r="C78" s="3" t="s">
        <v>698</v>
      </c>
      <c r="D78" s="69">
        <v>113</v>
      </c>
      <c r="E78" s="69">
        <v>0</v>
      </c>
      <c r="F78" s="69">
        <v>1</v>
      </c>
      <c r="G78" s="69">
        <v>1</v>
      </c>
      <c r="H78" s="69">
        <v>1</v>
      </c>
      <c r="I78" s="69">
        <v>9</v>
      </c>
      <c r="J78" s="69">
        <v>1</v>
      </c>
      <c r="K78" s="69">
        <v>11</v>
      </c>
      <c r="L78" s="69">
        <v>8</v>
      </c>
      <c r="M78" s="69">
        <v>19</v>
      </c>
      <c r="N78" s="69">
        <v>15</v>
      </c>
      <c r="O78" s="69">
        <v>8</v>
      </c>
      <c r="P78" s="69">
        <v>7</v>
      </c>
      <c r="Q78" s="69">
        <v>7</v>
      </c>
      <c r="R78" s="114">
        <v>0</v>
      </c>
      <c r="S78" s="114">
        <v>0</v>
      </c>
      <c r="T78" s="114">
        <v>0</v>
      </c>
      <c r="U78" s="114">
        <v>3</v>
      </c>
      <c r="V78" s="114">
        <v>2</v>
      </c>
      <c r="W78" s="114">
        <v>3</v>
      </c>
      <c r="X78" s="114">
        <v>3</v>
      </c>
      <c r="Y78" s="114">
        <v>3</v>
      </c>
      <c r="Z78" s="114">
        <v>3</v>
      </c>
      <c r="AA78" s="114">
        <v>1</v>
      </c>
      <c r="AB78" s="114">
        <v>2</v>
      </c>
      <c r="AC78" s="114">
        <v>1</v>
      </c>
      <c r="AD78" s="114">
        <v>4</v>
      </c>
    </row>
    <row r="79" spans="1:30" x14ac:dyDescent="0.45">
      <c r="A79" s="3" t="s">
        <v>219</v>
      </c>
      <c r="B79" s="3" t="s">
        <v>58</v>
      </c>
      <c r="C79" s="3" t="s">
        <v>699</v>
      </c>
      <c r="D79" s="69">
        <v>486</v>
      </c>
      <c r="E79" s="69">
        <v>0</v>
      </c>
      <c r="F79" s="69">
        <v>1</v>
      </c>
      <c r="G79" s="69">
        <v>6</v>
      </c>
      <c r="H79" s="69">
        <v>10</v>
      </c>
      <c r="I79" s="69">
        <v>22</v>
      </c>
      <c r="J79" s="69">
        <v>40</v>
      </c>
      <c r="K79" s="69">
        <v>54</v>
      </c>
      <c r="L79" s="69">
        <v>53</v>
      </c>
      <c r="M79" s="69">
        <v>56</v>
      </c>
      <c r="N79" s="69">
        <v>56</v>
      </c>
      <c r="O79" s="69">
        <v>52</v>
      </c>
      <c r="P79" s="69">
        <v>16</v>
      </c>
      <c r="Q79" s="69">
        <v>31</v>
      </c>
      <c r="R79" s="114">
        <v>0</v>
      </c>
      <c r="S79" s="114">
        <v>1</v>
      </c>
      <c r="T79" s="114">
        <v>1</v>
      </c>
      <c r="U79" s="114">
        <v>7</v>
      </c>
      <c r="V79" s="114">
        <v>9</v>
      </c>
      <c r="W79" s="114">
        <v>14</v>
      </c>
      <c r="X79" s="114">
        <v>22</v>
      </c>
      <c r="Y79" s="114">
        <v>8</v>
      </c>
      <c r="Z79" s="114">
        <v>8</v>
      </c>
      <c r="AA79" s="114">
        <v>4</v>
      </c>
      <c r="AB79" s="114">
        <v>8</v>
      </c>
      <c r="AC79" s="114">
        <v>4</v>
      </c>
      <c r="AD79" s="114">
        <v>3</v>
      </c>
    </row>
    <row r="80" spans="1:30" x14ac:dyDescent="0.45">
      <c r="A80" s="3" t="s">
        <v>219</v>
      </c>
      <c r="B80" s="3" t="s">
        <v>58</v>
      </c>
      <c r="C80" s="3" t="s">
        <v>700</v>
      </c>
      <c r="D80" s="69">
        <v>103</v>
      </c>
      <c r="E80" s="69">
        <v>0</v>
      </c>
      <c r="F80" s="69">
        <v>0</v>
      </c>
      <c r="G80" s="69">
        <v>0</v>
      </c>
      <c r="H80" s="69">
        <v>0</v>
      </c>
      <c r="I80" s="69">
        <v>4</v>
      </c>
      <c r="J80" s="69">
        <v>7</v>
      </c>
      <c r="K80" s="69">
        <v>14</v>
      </c>
      <c r="L80" s="69">
        <v>14</v>
      </c>
      <c r="M80" s="69">
        <v>14</v>
      </c>
      <c r="N80" s="69">
        <v>11</v>
      </c>
      <c r="O80" s="69">
        <v>9</v>
      </c>
      <c r="P80" s="69">
        <v>4</v>
      </c>
      <c r="Q80" s="69">
        <v>3</v>
      </c>
      <c r="R80" s="114">
        <v>0</v>
      </c>
      <c r="S80" s="114">
        <v>0</v>
      </c>
      <c r="T80" s="114">
        <v>0</v>
      </c>
      <c r="U80" s="114">
        <v>2</v>
      </c>
      <c r="V80" s="114">
        <v>2</v>
      </c>
      <c r="W80" s="114">
        <v>5</v>
      </c>
      <c r="X80" s="114">
        <v>5</v>
      </c>
      <c r="Y80" s="114">
        <v>3</v>
      </c>
      <c r="Z80" s="114">
        <v>3</v>
      </c>
      <c r="AA80" s="114">
        <v>1</v>
      </c>
      <c r="AB80" s="114">
        <v>2</v>
      </c>
      <c r="AC80" s="114">
        <v>0</v>
      </c>
      <c r="AD80" s="114">
        <v>0</v>
      </c>
    </row>
    <row r="81" spans="1:30" x14ac:dyDescent="0.45">
      <c r="A81" s="3" t="s">
        <v>219</v>
      </c>
      <c r="B81" s="3" t="s">
        <v>58</v>
      </c>
      <c r="C81" s="3" t="s">
        <v>701</v>
      </c>
      <c r="D81" s="69">
        <v>366</v>
      </c>
      <c r="E81" s="69">
        <v>0</v>
      </c>
      <c r="F81" s="69">
        <v>0</v>
      </c>
      <c r="G81" s="69">
        <v>0</v>
      </c>
      <c r="H81" s="69">
        <v>11</v>
      </c>
      <c r="I81" s="69">
        <v>20</v>
      </c>
      <c r="J81" s="69">
        <v>18</v>
      </c>
      <c r="K81" s="69">
        <v>38</v>
      </c>
      <c r="L81" s="69">
        <v>42</v>
      </c>
      <c r="M81" s="69">
        <v>46</v>
      </c>
      <c r="N81" s="69">
        <v>67</v>
      </c>
      <c r="O81" s="69">
        <v>35</v>
      </c>
      <c r="P81" s="69">
        <v>11</v>
      </c>
      <c r="Q81" s="69">
        <v>14</v>
      </c>
      <c r="R81" s="114">
        <v>0</v>
      </c>
      <c r="S81" s="114">
        <v>0</v>
      </c>
      <c r="T81" s="114">
        <v>0</v>
      </c>
      <c r="U81" s="114">
        <v>6</v>
      </c>
      <c r="V81" s="114">
        <v>8</v>
      </c>
      <c r="W81" s="114">
        <v>13</v>
      </c>
      <c r="X81" s="114">
        <v>13</v>
      </c>
      <c r="Y81" s="114">
        <v>3</v>
      </c>
      <c r="Z81" s="114">
        <v>10</v>
      </c>
      <c r="AA81" s="114">
        <v>5</v>
      </c>
      <c r="AB81" s="114">
        <v>4</v>
      </c>
      <c r="AC81" s="114">
        <v>2</v>
      </c>
      <c r="AD81" s="114">
        <v>0</v>
      </c>
    </row>
    <row r="82" spans="1:30" x14ac:dyDescent="0.45">
      <c r="A82" s="3" t="s">
        <v>219</v>
      </c>
      <c r="B82" s="3" t="s">
        <v>58</v>
      </c>
      <c r="C82" s="3" t="s">
        <v>702</v>
      </c>
      <c r="D82" s="69">
        <v>197</v>
      </c>
      <c r="E82" s="69">
        <v>0</v>
      </c>
      <c r="F82" s="69">
        <v>0</v>
      </c>
      <c r="G82" s="69">
        <v>0</v>
      </c>
      <c r="H82" s="69">
        <v>2</v>
      </c>
      <c r="I82" s="69">
        <v>7</v>
      </c>
      <c r="J82" s="69">
        <v>12</v>
      </c>
      <c r="K82" s="69">
        <v>18</v>
      </c>
      <c r="L82" s="69">
        <v>23</v>
      </c>
      <c r="M82" s="69">
        <v>29</v>
      </c>
      <c r="N82" s="69">
        <v>24</v>
      </c>
      <c r="O82" s="69">
        <v>23</v>
      </c>
      <c r="P82" s="69">
        <v>5</v>
      </c>
      <c r="Q82" s="69">
        <v>13</v>
      </c>
      <c r="R82" s="114">
        <v>0</v>
      </c>
      <c r="S82" s="114">
        <v>0</v>
      </c>
      <c r="T82" s="114">
        <v>2</v>
      </c>
      <c r="U82" s="114">
        <v>1</v>
      </c>
      <c r="V82" s="114">
        <v>4</v>
      </c>
      <c r="W82" s="114">
        <v>6</v>
      </c>
      <c r="X82" s="114">
        <v>5</v>
      </c>
      <c r="Y82" s="114">
        <v>5</v>
      </c>
      <c r="Z82" s="114">
        <v>5</v>
      </c>
      <c r="AA82" s="114">
        <v>10</v>
      </c>
      <c r="AB82" s="114">
        <v>1</v>
      </c>
      <c r="AC82" s="114">
        <v>1</v>
      </c>
      <c r="AD82" s="114">
        <v>1</v>
      </c>
    </row>
    <row r="83" spans="1:30" x14ac:dyDescent="0.45">
      <c r="A83" s="2" t="s">
        <v>217</v>
      </c>
      <c r="B83" s="2" t="s">
        <v>59</v>
      </c>
      <c r="C83" s="2" t="s">
        <v>703</v>
      </c>
      <c r="D83" s="11">
        <v>1661</v>
      </c>
      <c r="E83" s="11">
        <v>0</v>
      </c>
      <c r="F83" s="11">
        <v>1</v>
      </c>
      <c r="G83" s="11">
        <v>11</v>
      </c>
      <c r="H83" s="11">
        <v>28</v>
      </c>
      <c r="I83" s="11">
        <v>62</v>
      </c>
      <c r="J83" s="11">
        <v>99</v>
      </c>
      <c r="K83" s="11">
        <v>152</v>
      </c>
      <c r="L83" s="11">
        <v>199</v>
      </c>
      <c r="M83" s="11">
        <v>226</v>
      </c>
      <c r="N83" s="11">
        <v>208</v>
      </c>
      <c r="O83" s="11">
        <v>169</v>
      </c>
      <c r="P83" s="11">
        <v>86</v>
      </c>
      <c r="Q83" s="11">
        <v>110</v>
      </c>
      <c r="R83" s="113">
        <v>0</v>
      </c>
      <c r="S83" s="113">
        <v>0</v>
      </c>
      <c r="T83" s="113">
        <v>3</v>
      </c>
      <c r="U83" s="113">
        <v>21</v>
      </c>
      <c r="V83" s="113">
        <v>42</v>
      </c>
      <c r="W83" s="113">
        <v>49</v>
      </c>
      <c r="X83" s="113">
        <v>43</v>
      </c>
      <c r="Y83" s="113">
        <v>28</v>
      </c>
      <c r="Z83" s="113">
        <v>41</v>
      </c>
      <c r="AA83" s="113">
        <v>28</v>
      </c>
      <c r="AB83" s="113">
        <v>27</v>
      </c>
      <c r="AC83" s="113">
        <v>15</v>
      </c>
      <c r="AD83" s="113">
        <v>13</v>
      </c>
    </row>
    <row r="84" spans="1:30" x14ac:dyDescent="0.45">
      <c r="A84" s="3" t="s">
        <v>219</v>
      </c>
      <c r="B84" s="3" t="s">
        <v>59</v>
      </c>
      <c r="C84" s="3" t="s">
        <v>704</v>
      </c>
      <c r="D84" s="69">
        <v>399</v>
      </c>
      <c r="E84" s="69">
        <v>0</v>
      </c>
      <c r="F84" s="69">
        <v>0</v>
      </c>
      <c r="G84" s="69">
        <v>3</v>
      </c>
      <c r="H84" s="69">
        <v>7</v>
      </c>
      <c r="I84" s="69">
        <v>24</v>
      </c>
      <c r="J84" s="69">
        <v>27</v>
      </c>
      <c r="K84" s="69">
        <v>29</v>
      </c>
      <c r="L84" s="69">
        <v>46</v>
      </c>
      <c r="M84" s="69">
        <v>56</v>
      </c>
      <c r="N84" s="69">
        <v>35</v>
      </c>
      <c r="O84" s="69">
        <v>40</v>
      </c>
      <c r="P84" s="69">
        <v>22</v>
      </c>
      <c r="Q84" s="69">
        <v>28</v>
      </c>
      <c r="R84" s="114">
        <v>0</v>
      </c>
      <c r="S84" s="114">
        <v>0</v>
      </c>
      <c r="T84" s="114">
        <v>1</v>
      </c>
      <c r="U84" s="114">
        <v>6</v>
      </c>
      <c r="V84" s="114">
        <v>13</v>
      </c>
      <c r="W84" s="114">
        <v>13</v>
      </c>
      <c r="X84" s="114">
        <v>9</v>
      </c>
      <c r="Y84" s="114">
        <v>7</v>
      </c>
      <c r="Z84" s="114">
        <v>7</v>
      </c>
      <c r="AA84" s="114">
        <v>8</v>
      </c>
      <c r="AB84" s="114">
        <v>9</v>
      </c>
      <c r="AC84" s="114">
        <v>5</v>
      </c>
      <c r="AD84" s="114">
        <v>4</v>
      </c>
    </row>
    <row r="85" spans="1:30" x14ac:dyDescent="0.45">
      <c r="A85" s="3" t="s">
        <v>219</v>
      </c>
      <c r="B85" s="3" t="s">
        <v>59</v>
      </c>
      <c r="C85" s="3" t="s">
        <v>705</v>
      </c>
      <c r="D85" s="69">
        <v>68</v>
      </c>
      <c r="E85" s="69">
        <v>0</v>
      </c>
      <c r="F85" s="69">
        <v>0</v>
      </c>
      <c r="G85" s="69">
        <v>0</v>
      </c>
      <c r="H85" s="69">
        <v>0</v>
      </c>
      <c r="I85" s="69">
        <v>1</v>
      </c>
      <c r="J85" s="69">
        <v>2</v>
      </c>
      <c r="K85" s="69">
        <v>4</v>
      </c>
      <c r="L85" s="69">
        <v>10</v>
      </c>
      <c r="M85" s="69">
        <v>16</v>
      </c>
      <c r="N85" s="69">
        <v>8</v>
      </c>
      <c r="O85" s="69">
        <v>5</v>
      </c>
      <c r="P85" s="69">
        <v>1</v>
      </c>
      <c r="Q85" s="69">
        <v>5</v>
      </c>
      <c r="R85" s="114">
        <v>0</v>
      </c>
      <c r="S85" s="114">
        <v>0</v>
      </c>
      <c r="T85" s="114">
        <v>0</v>
      </c>
      <c r="U85" s="114">
        <v>0</v>
      </c>
      <c r="V85" s="114">
        <v>4</v>
      </c>
      <c r="W85" s="114">
        <v>3</v>
      </c>
      <c r="X85" s="114">
        <v>2</v>
      </c>
      <c r="Y85" s="114">
        <v>1</v>
      </c>
      <c r="Z85" s="114">
        <v>3</v>
      </c>
      <c r="AA85" s="114">
        <v>1</v>
      </c>
      <c r="AB85" s="114">
        <v>0</v>
      </c>
      <c r="AC85" s="114">
        <v>2</v>
      </c>
      <c r="AD85" s="114">
        <v>0</v>
      </c>
    </row>
    <row r="86" spans="1:30" x14ac:dyDescent="0.45">
      <c r="A86" s="3" t="s">
        <v>219</v>
      </c>
      <c r="B86" s="3" t="s">
        <v>59</v>
      </c>
      <c r="C86" s="3" t="s">
        <v>706</v>
      </c>
      <c r="D86" s="69">
        <v>188</v>
      </c>
      <c r="E86" s="69">
        <v>0</v>
      </c>
      <c r="F86" s="69">
        <v>0</v>
      </c>
      <c r="G86" s="69">
        <v>2</v>
      </c>
      <c r="H86" s="69">
        <v>3</v>
      </c>
      <c r="I86" s="69">
        <v>8</v>
      </c>
      <c r="J86" s="69">
        <v>8</v>
      </c>
      <c r="K86" s="69">
        <v>25</v>
      </c>
      <c r="L86" s="69">
        <v>14</v>
      </c>
      <c r="M86" s="69">
        <v>23</v>
      </c>
      <c r="N86" s="69">
        <v>29</v>
      </c>
      <c r="O86" s="69">
        <v>26</v>
      </c>
      <c r="P86" s="69">
        <v>8</v>
      </c>
      <c r="Q86" s="69">
        <v>7</v>
      </c>
      <c r="R86" s="114">
        <v>0</v>
      </c>
      <c r="S86" s="114">
        <v>0</v>
      </c>
      <c r="T86" s="114">
        <v>0</v>
      </c>
      <c r="U86" s="114">
        <v>3</v>
      </c>
      <c r="V86" s="114">
        <v>3</v>
      </c>
      <c r="W86" s="114">
        <v>4</v>
      </c>
      <c r="X86" s="114">
        <v>4</v>
      </c>
      <c r="Y86" s="114">
        <v>7</v>
      </c>
      <c r="Z86" s="114">
        <v>3</v>
      </c>
      <c r="AA86" s="114">
        <v>4</v>
      </c>
      <c r="AB86" s="114">
        <v>7</v>
      </c>
      <c r="AC86" s="114">
        <v>0</v>
      </c>
      <c r="AD86" s="114">
        <v>0</v>
      </c>
    </row>
    <row r="87" spans="1:30" x14ac:dyDescent="0.45">
      <c r="A87" s="3" t="s">
        <v>219</v>
      </c>
      <c r="B87" s="3" t="s">
        <v>59</v>
      </c>
      <c r="C87" s="3" t="s">
        <v>707</v>
      </c>
      <c r="D87" s="69">
        <v>435</v>
      </c>
      <c r="E87" s="69">
        <v>0</v>
      </c>
      <c r="F87" s="69">
        <v>0</v>
      </c>
      <c r="G87" s="69">
        <v>0</v>
      </c>
      <c r="H87" s="69">
        <v>10</v>
      </c>
      <c r="I87" s="69">
        <v>14</v>
      </c>
      <c r="J87" s="69">
        <v>32</v>
      </c>
      <c r="K87" s="69">
        <v>37</v>
      </c>
      <c r="L87" s="69">
        <v>52</v>
      </c>
      <c r="M87" s="69">
        <v>51</v>
      </c>
      <c r="N87" s="69">
        <v>60</v>
      </c>
      <c r="O87" s="69">
        <v>35</v>
      </c>
      <c r="P87" s="69">
        <v>19</v>
      </c>
      <c r="Q87" s="69">
        <v>33</v>
      </c>
      <c r="R87" s="114">
        <v>0</v>
      </c>
      <c r="S87" s="114">
        <v>0</v>
      </c>
      <c r="T87" s="114">
        <v>1</v>
      </c>
      <c r="U87" s="114">
        <v>8</v>
      </c>
      <c r="V87" s="114">
        <v>16</v>
      </c>
      <c r="W87" s="114">
        <v>11</v>
      </c>
      <c r="X87" s="114">
        <v>10</v>
      </c>
      <c r="Y87" s="114">
        <v>6</v>
      </c>
      <c r="Z87" s="114">
        <v>18</v>
      </c>
      <c r="AA87" s="114">
        <v>8</v>
      </c>
      <c r="AB87" s="114">
        <v>2</v>
      </c>
      <c r="AC87" s="114">
        <v>5</v>
      </c>
      <c r="AD87" s="114">
        <v>7</v>
      </c>
    </row>
    <row r="88" spans="1:30" x14ac:dyDescent="0.45">
      <c r="A88" s="3" t="s">
        <v>219</v>
      </c>
      <c r="B88" s="3" t="s">
        <v>59</v>
      </c>
      <c r="C88" s="3" t="s">
        <v>708</v>
      </c>
      <c r="D88" s="69">
        <v>37</v>
      </c>
      <c r="E88" s="69">
        <v>0</v>
      </c>
      <c r="F88" s="69">
        <v>1</v>
      </c>
      <c r="G88" s="69">
        <v>1</v>
      </c>
      <c r="H88" s="69">
        <v>0</v>
      </c>
      <c r="I88" s="69">
        <v>1</v>
      </c>
      <c r="J88" s="69">
        <v>3</v>
      </c>
      <c r="K88" s="69">
        <v>3</v>
      </c>
      <c r="L88" s="69">
        <v>5</v>
      </c>
      <c r="M88" s="69">
        <v>6</v>
      </c>
      <c r="N88" s="69">
        <v>7</v>
      </c>
      <c r="O88" s="69">
        <v>6</v>
      </c>
      <c r="P88" s="69">
        <v>0</v>
      </c>
      <c r="Q88" s="69">
        <v>0</v>
      </c>
      <c r="R88" s="114">
        <v>0</v>
      </c>
      <c r="S88" s="114">
        <v>0</v>
      </c>
      <c r="T88" s="114">
        <v>0</v>
      </c>
      <c r="U88" s="114">
        <v>0</v>
      </c>
      <c r="V88" s="114">
        <v>0</v>
      </c>
      <c r="W88" s="114">
        <v>1</v>
      </c>
      <c r="X88" s="114">
        <v>2</v>
      </c>
      <c r="Y88" s="114">
        <v>0</v>
      </c>
      <c r="Z88" s="114">
        <v>0</v>
      </c>
      <c r="AA88" s="114">
        <v>0</v>
      </c>
      <c r="AB88" s="114">
        <v>0</v>
      </c>
      <c r="AC88" s="114">
        <v>1</v>
      </c>
      <c r="AD88" s="114">
        <v>0</v>
      </c>
    </row>
    <row r="89" spans="1:30" x14ac:dyDescent="0.45">
      <c r="A89" s="3" t="s">
        <v>219</v>
      </c>
      <c r="B89" s="3" t="s">
        <v>59</v>
      </c>
      <c r="C89" s="3" t="s">
        <v>709</v>
      </c>
      <c r="D89" s="69">
        <v>57</v>
      </c>
      <c r="E89" s="69">
        <v>0</v>
      </c>
      <c r="F89" s="69">
        <v>0</v>
      </c>
      <c r="G89" s="69">
        <v>0</v>
      </c>
      <c r="H89" s="69">
        <v>1</v>
      </c>
      <c r="I89" s="69">
        <v>2</v>
      </c>
      <c r="J89" s="69">
        <v>0</v>
      </c>
      <c r="K89" s="69">
        <v>7</v>
      </c>
      <c r="L89" s="69">
        <v>5</v>
      </c>
      <c r="M89" s="69">
        <v>9</v>
      </c>
      <c r="N89" s="69">
        <v>9</v>
      </c>
      <c r="O89" s="69">
        <v>4</v>
      </c>
      <c r="P89" s="69">
        <v>6</v>
      </c>
      <c r="Q89" s="69">
        <v>6</v>
      </c>
      <c r="R89" s="114">
        <v>0</v>
      </c>
      <c r="S89" s="114">
        <v>0</v>
      </c>
      <c r="T89" s="114">
        <v>1</v>
      </c>
      <c r="U89" s="114">
        <v>0</v>
      </c>
      <c r="V89" s="114">
        <v>1</v>
      </c>
      <c r="W89" s="114">
        <v>1</v>
      </c>
      <c r="X89" s="114">
        <v>1</v>
      </c>
      <c r="Y89" s="114">
        <v>2</v>
      </c>
      <c r="Z89" s="114">
        <v>2</v>
      </c>
      <c r="AA89" s="114">
        <v>0</v>
      </c>
      <c r="AB89" s="114">
        <v>0</v>
      </c>
      <c r="AC89" s="114">
        <v>0</v>
      </c>
      <c r="AD89" s="114">
        <v>0</v>
      </c>
    </row>
    <row r="90" spans="1:30" x14ac:dyDescent="0.45">
      <c r="A90" s="3" t="s">
        <v>219</v>
      </c>
      <c r="B90" s="3" t="s">
        <v>59</v>
      </c>
      <c r="C90" s="3" t="s">
        <v>710</v>
      </c>
      <c r="D90" s="69">
        <v>24</v>
      </c>
      <c r="E90" s="69">
        <v>0</v>
      </c>
      <c r="F90" s="69">
        <v>0</v>
      </c>
      <c r="G90" s="69">
        <v>3</v>
      </c>
      <c r="H90" s="69">
        <v>1</v>
      </c>
      <c r="I90" s="69">
        <v>0</v>
      </c>
      <c r="J90" s="69">
        <v>0</v>
      </c>
      <c r="K90" s="69">
        <v>2</v>
      </c>
      <c r="L90" s="69">
        <v>0</v>
      </c>
      <c r="M90" s="69">
        <v>6</v>
      </c>
      <c r="N90" s="69">
        <v>1</v>
      </c>
      <c r="O90" s="69">
        <v>5</v>
      </c>
      <c r="P90" s="69">
        <v>0</v>
      </c>
      <c r="Q90" s="69">
        <v>2</v>
      </c>
      <c r="R90" s="114">
        <v>0</v>
      </c>
      <c r="S90" s="114">
        <v>0</v>
      </c>
      <c r="T90" s="114">
        <v>0</v>
      </c>
      <c r="U90" s="114">
        <v>0</v>
      </c>
      <c r="V90" s="114">
        <v>1</v>
      </c>
      <c r="W90" s="114">
        <v>0</v>
      </c>
      <c r="X90" s="114">
        <v>0</v>
      </c>
      <c r="Y90" s="114">
        <v>0</v>
      </c>
      <c r="Z90" s="114">
        <v>1</v>
      </c>
      <c r="AA90" s="114">
        <v>1</v>
      </c>
      <c r="AB90" s="114">
        <v>1</v>
      </c>
      <c r="AC90" s="114">
        <v>0</v>
      </c>
      <c r="AD90" s="114">
        <v>0</v>
      </c>
    </row>
    <row r="91" spans="1:30" x14ac:dyDescent="0.45">
      <c r="A91" s="3" t="s">
        <v>219</v>
      </c>
      <c r="B91" s="3" t="s">
        <v>59</v>
      </c>
      <c r="C91" s="3" t="s">
        <v>711</v>
      </c>
      <c r="D91" s="69">
        <v>51</v>
      </c>
      <c r="E91" s="69">
        <v>0</v>
      </c>
      <c r="F91" s="69">
        <v>0</v>
      </c>
      <c r="G91" s="69">
        <v>0</v>
      </c>
      <c r="H91" s="69">
        <v>0</v>
      </c>
      <c r="I91" s="69">
        <v>3</v>
      </c>
      <c r="J91" s="69">
        <v>4</v>
      </c>
      <c r="K91" s="69">
        <v>4</v>
      </c>
      <c r="L91" s="69">
        <v>6</v>
      </c>
      <c r="M91" s="69">
        <v>12</v>
      </c>
      <c r="N91" s="69">
        <v>6</v>
      </c>
      <c r="O91" s="69">
        <v>6</v>
      </c>
      <c r="P91" s="69">
        <v>3</v>
      </c>
      <c r="Q91" s="69">
        <v>2</v>
      </c>
      <c r="R91" s="114">
        <v>0</v>
      </c>
      <c r="S91" s="114">
        <v>0</v>
      </c>
      <c r="T91" s="114">
        <v>0</v>
      </c>
      <c r="U91" s="114">
        <v>0</v>
      </c>
      <c r="V91" s="114">
        <v>0</v>
      </c>
      <c r="W91" s="114">
        <v>1</v>
      </c>
      <c r="X91" s="114">
        <v>1</v>
      </c>
      <c r="Y91" s="114">
        <v>1</v>
      </c>
      <c r="Z91" s="114">
        <v>1</v>
      </c>
      <c r="AA91" s="114">
        <v>0</v>
      </c>
      <c r="AB91" s="114">
        <v>0</v>
      </c>
      <c r="AC91" s="114">
        <v>0</v>
      </c>
      <c r="AD91" s="114">
        <v>1</v>
      </c>
    </row>
    <row r="92" spans="1:30" x14ac:dyDescent="0.45">
      <c r="A92" s="3" t="s">
        <v>219</v>
      </c>
      <c r="B92" s="3" t="s">
        <v>59</v>
      </c>
      <c r="C92" s="3" t="s">
        <v>712</v>
      </c>
      <c r="D92" s="69">
        <v>140</v>
      </c>
      <c r="E92" s="69">
        <v>0</v>
      </c>
      <c r="F92" s="69">
        <v>0</v>
      </c>
      <c r="G92" s="69">
        <v>0</v>
      </c>
      <c r="H92" s="69">
        <v>1</v>
      </c>
      <c r="I92" s="69">
        <v>6</v>
      </c>
      <c r="J92" s="69">
        <v>1</v>
      </c>
      <c r="K92" s="69">
        <v>11</v>
      </c>
      <c r="L92" s="69">
        <v>23</v>
      </c>
      <c r="M92" s="69">
        <v>14</v>
      </c>
      <c r="N92" s="69">
        <v>19</v>
      </c>
      <c r="O92" s="69">
        <v>13</v>
      </c>
      <c r="P92" s="69">
        <v>10</v>
      </c>
      <c r="Q92" s="69">
        <v>11</v>
      </c>
      <c r="R92" s="114">
        <v>0</v>
      </c>
      <c r="S92" s="114">
        <v>0</v>
      </c>
      <c r="T92" s="114">
        <v>0</v>
      </c>
      <c r="U92" s="114">
        <v>3</v>
      </c>
      <c r="V92" s="114">
        <v>0</v>
      </c>
      <c r="W92" s="114">
        <v>8</v>
      </c>
      <c r="X92" s="114">
        <v>4</v>
      </c>
      <c r="Y92" s="114">
        <v>1</v>
      </c>
      <c r="Z92" s="114">
        <v>4</v>
      </c>
      <c r="AA92" s="114">
        <v>4</v>
      </c>
      <c r="AB92" s="114">
        <v>5</v>
      </c>
      <c r="AC92" s="114">
        <v>2</v>
      </c>
      <c r="AD92" s="114">
        <v>0</v>
      </c>
    </row>
    <row r="93" spans="1:30" x14ac:dyDescent="0.45">
      <c r="A93" s="3" t="s">
        <v>219</v>
      </c>
      <c r="B93" s="3" t="s">
        <v>59</v>
      </c>
      <c r="C93" s="3" t="s">
        <v>713</v>
      </c>
      <c r="D93" s="69">
        <v>262</v>
      </c>
      <c r="E93" s="69">
        <v>0</v>
      </c>
      <c r="F93" s="69">
        <v>0</v>
      </c>
      <c r="G93" s="69">
        <v>2</v>
      </c>
      <c r="H93" s="69">
        <v>5</v>
      </c>
      <c r="I93" s="69">
        <v>3</v>
      </c>
      <c r="J93" s="69">
        <v>22</v>
      </c>
      <c r="K93" s="69">
        <v>30</v>
      </c>
      <c r="L93" s="69">
        <v>38</v>
      </c>
      <c r="M93" s="69">
        <v>33</v>
      </c>
      <c r="N93" s="69">
        <v>34</v>
      </c>
      <c r="O93" s="69">
        <v>29</v>
      </c>
      <c r="P93" s="69">
        <v>17</v>
      </c>
      <c r="Q93" s="69">
        <v>16</v>
      </c>
      <c r="R93" s="114">
        <v>0</v>
      </c>
      <c r="S93" s="114">
        <v>0</v>
      </c>
      <c r="T93" s="114">
        <v>0</v>
      </c>
      <c r="U93" s="114">
        <v>1</v>
      </c>
      <c r="V93" s="114">
        <v>4</v>
      </c>
      <c r="W93" s="114">
        <v>7</v>
      </c>
      <c r="X93" s="114">
        <v>10</v>
      </c>
      <c r="Y93" s="114">
        <v>3</v>
      </c>
      <c r="Z93" s="114">
        <v>2</v>
      </c>
      <c r="AA93" s="114">
        <v>2</v>
      </c>
      <c r="AB93" s="114">
        <v>3</v>
      </c>
      <c r="AC93" s="114">
        <v>0</v>
      </c>
      <c r="AD93" s="114">
        <v>1</v>
      </c>
    </row>
    <row r="94" spans="1:30" x14ac:dyDescent="0.45">
      <c r="A94" s="2" t="s">
        <v>217</v>
      </c>
      <c r="B94" s="2" t="s">
        <v>60</v>
      </c>
      <c r="C94" s="2" t="s">
        <v>714</v>
      </c>
      <c r="D94" s="11">
        <v>4702</v>
      </c>
      <c r="E94" s="11">
        <v>0</v>
      </c>
      <c r="F94" s="11">
        <v>15</v>
      </c>
      <c r="G94" s="11">
        <v>35</v>
      </c>
      <c r="H94" s="11">
        <v>108</v>
      </c>
      <c r="I94" s="11">
        <v>222</v>
      </c>
      <c r="J94" s="11">
        <v>380</v>
      </c>
      <c r="K94" s="11">
        <v>486</v>
      </c>
      <c r="L94" s="11">
        <v>569</v>
      </c>
      <c r="M94" s="11">
        <v>595</v>
      </c>
      <c r="N94" s="11">
        <v>481</v>
      </c>
      <c r="O94" s="11">
        <v>380</v>
      </c>
      <c r="P94" s="11">
        <v>199</v>
      </c>
      <c r="Q94" s="11">
        <v>249</v>
      </c>
      <c r="R94" s="113">
        <v>0</v>
      </c>
      <c r="S94" s="113">
        <v>7</v>
      </c>
      <c r="T94" s="113">
        <v>21</v>
      </c>
      <c r="U94" s="113">
        <v>62</v>
      </c>
      <c r="V94" s="113">
        <v>132</v>
      </c>
      <c r="W94" s="113">
        <v>149</v>
      </c>
      <c r="X94" s="113">
        <v>166</v>
      </c>
      <c r="Y94" s="113">
        <v>129</v>
      </c>
      <c r="Z94" s="113">
        <v>119</v>
      </c>
      <c r="AA94" s="113">
        <v>91</v>
      </c>
      <c r="AB94" s="113">
        <v>45</v>
      </c>
      <c r="AC94" s="113">
        <v>28</v>
      </c>
      <c r="AD94" s="113">
        <v>34</v>
      </c>
    </row>
    <row r="95" spans="1:30" x14ac:dyDescent="0.45">
      <c r="A95" s="3" t="s">
        <v>219</v>
      </c>
      <c r="B95" s="3" t="s">
        <v>60</v>
      </c>
      <c r="C95" s="3" t="s">
        <v>715</v>
      </c>
      <c r="D95" s="69">
        <v>504</v>
      </c>
      <c r="E95" s="69">
        <v>0</v>
      </c>
      <c r="F95" s="69">
        <v>3</v>
      </c>
      <c r="G95" s="69">
        <v>4</v>
      </c>
      <c r="H95" s="69">
        <v>12</v>
      </c>
      <c r="I95" s="69">
        <v>16</v>
      </c>
      <c r="J95" s="69">
        <v>46</v>
      </c>
      <c r="K95" s="69">
        <v>61</v>
      </c>
      <c r="L95" s="69">
        <v>74</v>
      </c>
      <c r="M95" s="69">
        <v>64</v>
      </c>
      <c r="N95" s="69">
        <v>45</v>
      </c>
      <c r="O95" s="69">
        <v>30</v>
      </c>
      <c r="P95" s="69">
        <v>16</v>
      </c>
      <c r="Q95" s="69">
        <v>18</v>
      </c>
      <c r="R95" s="114">
        <v>0</v>
      </c>
      <c r="S95" s="114">
        <v>0</v>
      </c>
      <c r="T95" s="114">
        <v>2</v>
      </c>
      <c r="U95" s="114">
        <v>9</v>
      </c>
      <c r="V95" s="114">
        <v>18</v>
      </c>
      <c r="W95" s="114">
        <v>18</v>
      </c>
      <c r="X95" s="114">
        <v>21</v>
      </c>
      <c r="Y95" s="114">
        <v>16</v>
      </c>
      <c r="Z95" s="114">
        <v>10</v>
      </c>
      <c r="AA95" s="114">
        <v>13</v>
      </c>
      <c r="AB95" s="114">
        <v>2</v>
      </c>
      <c r="AC95" s="114">
        <v>1</v>
      </c>
      <c r="AD95" s="114">
        <v>5</v>
      </c>
    </row>
    <row r="96" spans="1:30" x14ac:dyDescent="0.45">
      <c r="A96" s="3" t="s">
        <v>219</v>
      </c>
      <c r="B96" s="3" t="s">
        <v>60</v>
      </c>
      <c r="C96" s="3" t="s">
        <v>716</v>
      </c>
      <c r="D96" s="69">
        <v>425</v>
      </c>
      <c r="E96" s="69">
        <v>0</v>
      </c>
      <c r="F96" s="69">
        <v>6</v>
      </c>
      <c r="G96" s="69">
        <v>4</v>
      </c>
      <c r="H96" s="69">
        <v>10</v>
      </c>
      <c r="I96" s="69">
        <v>20</v>
      </c>
      <c r="J96" s="69">
        <v>37</v>
      </c>
      <c r="K96" s="69">
        <v>42</v>
      </c>
      <c r="L96" s="69">
        <v>40</v>
      </c>
      <c r="M96" s="69">
        <v>51</v>
      </c>
      <c r="N96" s="69">
        <v>48</v>
      </c>
      <c r="O96" s="69">
        <v>24</v>
      </c>
      <c r="P96" s="69">
        <v>13</v>
      </c>
      <c r="Q96" s="69">
        <v>23</v>
      </c>
      <c r="R96" s="114">
        <v>0</v>
      </c>
      <c r="S96" s="114">
        <v>3</v>
      </c>
      <c r="T96" s="114">
        <v>2</v>
      </c>
      <c r="U96" s="114">
        <v>5</v>
      </c>
      <c r="V96" s="114">
        <v>19</v>
      </c>
      <c r="W96" s="114">
        <v>14</v>
      </c>
      <c r="X96" s="114">
        <v>13</v>
      </c>
      <c r="Y96" s="114">
        <v>7</v>
      </c>
      <c r="Z96" s="114">
        <v>17</v>
      </c>
      <c r="AA96" s="114">
        <v>11</v>
      </c>
      <c r="AB96" s="114">
        <v>8</v>
      </c>
      <c r="AC96" s="114">
        <v>4</v>
      </c>
      <c r="AD96" s="114">
        <v>4</v>
      </c>
    </row>
    <row r="97" spans="1:30" x14ac:dyDescent="0.45">
      <c r="A97" s="3" t="s">
        <v>219</v>
      </c>
      <c r="B97" s="3" t="s">
        <v>60</v>
      </c>
      <c r="C97" s="3" t="s">
        <v>717</v>
      </c>
      <c r="D97" s="69">
        <v>618</v>
      </c>
      <c r="E97" s="69">
        <v>0</v>
      </c>
      <c r="F97" s="69">
        <v>0</v>
      </c>
      <c r="G97" s="69">
        <v>5</v>
      </c>
      <c r="H97" s="69">
        <v>17</v>
      </c>
      <c r="I97" s="69">
        <v>30</v>
      </c>
      <c r="J97" s="69">
        <v>55</v>
      </c>
      <c r="K97" s="69">
        <v>73</v>
      </c>
      <c r="L97" s="69">
        <v>86</v>
      </c>
      <c r="M97" s="69">
        <v>72</v>
      </c>
      <c r="N97" s="69">
        <v>58</v>
      </c>
      <c r="O97" s="69">
        <v>52</v>
      </c>
      <c r="P97" s="69">
        <v>21</v>
      </c>
      <c r="Q97" s="69">
        <v>27</v>
      </c>
      <c r="R97" s="114">
        <v>0</v>
      </c>
      <c r="S97" s="114">
        <v>0</v>
      </c>
      <c r="T97" s="114">
        <v>1</v>
      </c>
      <c r="U97" s="114">
        <v>8</v>
      </c>
      <c r="V97" s="114">
        <v>12</v>
      </c>
      <c r="W97" s="114">
        <v>16</v>
      </c>
      <c r="X97" s="114">
        <v>30</v>
      </c>
      <c r="Y97" s="114">
        <v>17</v>
      </c>
      <c r="Z97" s="114">
        <v>13</v>
      </c>
      <c r="AA97" s="114">
        <v>12</v>
      </c>
      <c r="AB97" s="114">
        <v>3</v>
      </c>
      <c r="AC97" s="114">
        <v>7</v>
      </c>
      <c r="AD97" s="114">
        <v>3</v>
      </c>
    </row>
    <row r="98" spans="1:30" x14ac:dyDescent="0.45">
      <c r="A98" s="3" t="s">
        <v>219</v>
      </c>
      <c r="B98" s="3" t="s">
        <v>60</v>
      </c>
      <c r="C98" s="3" t="s">
        <v>718</v>
      </c>
      <c r="D98" s="69">
        <v>1111</v>
      </c>
      <c r="E98" s="69">
        <v>0</v>
      </c>
      <c r="F98" s="69">
        <v>5</v>
      </c>
      <c r="G98" s="69">
        <v>11</v>
      </c>
      <c r="H98" s="69">
        <v>38</v>
      </c>
      <c r="I98" s="69">
        <v>62</v>
      </c>
      <c r="J98" s="69">
        <v>83</v>
      </c>
      <c r="K98" s="69">
        <v>115</v>
      </c>
      <c r="L98" s="69">
        <v>126</v>
      </c>
      <c r="M98" s="69">
        <v>122</v>
      </c>
      <c r="N98" s="69">
        <v>106</v>
      </c>
      <c r="O98" s="69">
        <v>78</v>
      </c>
      <c r="P98" s="69">
        <v>48</v>
      </c>
      <c r="Q98" s="69">
        <v>51</v>
      </c>
      <c r="R98" s="114">
        <v>0</v>
      </c>
      <c r="S98" s="114">
        <v>1</v>
      </c>
      <c r="T98" s="114">
        <v>7</v>
      </c>
      <c r="U98" s="114">
        <v>17</v>
      </c>
      <c r="V98" s="114">
        <v>40</v>
      </c>
      <c r="W98" s="114">
        <v>50</v>
      </c>
      <c r="X98" s="114">
        <v>44</v>
      </c>
      <c r="Y98" s="114">
        <v>33</v>
      </c>
      <c r="Z98" s="114">
        <v>24</v>
      </c>
      <c r="AA98" s="114">
        <v>22</v>
      </c>
      <c r="AB98" s="114">
        <v>12</v>
      </c>
      <c r="AC98" s="114">
        <v>8</v>
      </c>
      <c r="AD98" s="114">
        <v>8</v>
      </c>
    </row>
    <row r="99" spans="1:30" x14ac:dyDescent="0.45">
      <c r="A99" s="3" t="s">
        <v>219</v>
      </c>
      <c r="B99" s="3" t="s">
        <v>60</v>
      </c>
      <c r="C99" s="3" t="s">
        <v>719</v>
      </c>
      <c r="D99" s="69">
        <v>320</v>
      </c>
      <c r="E99" s="69">
        <v>0</v>
      </c>
      <c r="F99" s="69">
        <v>1</v>
      </c>
      <c r="G99" s="69">
        <v>3</v>
      </c>
      <c r="H99" s="69">
        <v>8</v>
      </c>
      <c r="I99" s="69">
        <v>17</v>
      </c>
      <c r="J99" s="69">
        <v>30</v>
      </c>
      <c r="K99" s="69">
        <v>37</v>
      </c>
      <c r="L99" s="69">
        <v>38</v>
      </c>
      <c r="M99" s="69">
        <v>37</v>
      </c>
      <c r="N99" s="69">
        <v>30</v>
      </c>
      <c r="O99" s="69">
        <v>21</v>
      </c>
      <c r="P99" s="69">
        <v>11</v>
      </c>
      <c r="Q99" s="69">
        <v>27</v>
      </c>
      <c r="R99" s="114">
        <v>0</v>
      </c>
      <c r="S99" s="114">
        <v>0</v>
      </c>
      <c r="T99" s="114">
        <v>2</v>
      </c>
      <c r="U99" s="114">
        <v>6</v>
      </c>
      <c r="V99" s="114">
        <v>9</v>
      </c>
      <c r="W99" s="114">
        <v>7</v>
      </c>
      <c r="X99" s="114">
        <v>7</v>
      </c>
      <c r="Y99" s="114">
        <v>12</v>
      </c>
      <c r="Z99" s="114">
        <v>11</v>
      </c>
      <c r="AA99" s="114">
        <v>2</v>
      </c>
      <c r="AB99" s="114">
        <v>0</v>
      </c>
      <c r="AC99" s="114">
        <v>1</v>
      </c>
      <c r="AD99" s="114">
        <v>3</v>
      </c>
    </row>
    <row r="100" spans="1:30" x14ac:dyDescent="0.45">
      <c r="A100" s="3" t="s">
        <v>219</v>
      </c>
      <c r="B100" s="3" t="s">
        <v>60</v>
      </c>
      <c r="C100" s="3" t="s">
        <v>720</v>
      </c>
      <c r="D100" s="69">
        <v>479</v>
      </c>
      <c r="E100" s="69">
        <v>0</v>
      </c>
      <c r="F100" s="69">
        <v>0</v>
      </c>
      <c r="G100" s="69">
        <v>2</v>
      </c>
      <c r="H100" s="69">
        <v>11</v>
      </c>
      <c r="I100" s="69">
        <v>19</v>
      </c>
      <c r="J100" s="69">
        <v>36</v>
      </c>
      <c r="K100" s="69">
        <v>37</v>
      </c>
      <c r="L100" s="69">
        <v>61</v>
      </c>
      <c r="M100" s="69">
        <v>67</v>
      </c>
      <c r="N100" s="69">
        <v>50</v>
      </c>
      <c r="O100" s="69">
        <v>45</v>
      </c>
      <c r="P100" s="69">
        <v>23</v>
      </c>
      <c r="Q100" s="69">
        <v>22</v>
      </c>
      <c r="R100" s="114">
        <v>0</v>
      </c>
      <c r="S100" s="114">
        <v>1</v>
      </c>
      <c r="T100" s="114">
        <v>4</v>
      </c>
      <c r="U100" s="114">
        <v>7</v>
      </c>
      <c r="V100" s="114">
        <v>11</v>
      </c>
      <c r="W100" s="114">
        <v>19</v>
      </c>
      <c r="X100" s="114">
        <v>13</v>
      </c>
      <c r="Y100" s="114">
        <v>16</v>
      </c>
      <c r="Z100" s="114">
        <v>12</v>
      </c>
      <c r="AA100" s="114">
        <v>16</v>
      </c>
      <c r="AB100" s="114">
        <v>3</v>
      </c>
      <c r="AC100" s="114">
        <v>2</v>
      </c>
      <c r="AD100" s="114">
        <v>2</v>
      </c>
    </row>
    <row r="101" spans="1:30" x14ac:dyDescent="0.45">
      <c r="A101" s="3" t="s">
        <v>219</v>
      </c>
      <c r="B101" s="3" t="s">
        <v>60</v>
      </c>
      <c r="C101" s="3" t="s">
        <v>721</v>
      </c>
      <c r="D101" s="69">
        <v>469</v>
      </c>
      <c r="E101" s="69">
        <v>0</v>
      </c>
      <c r="F101" s="69">
        <v>0</v>
      </c>
      <c r="G101" s="69">
        <v>3</v>
      </c>
      <c r="H101" s="69">
        <v>5</v>
      </c>
      <c r="I101" s="69">
        <v>20</v>
      </c>
      <c r="J101" s="69">
        <v>39</v>
      </c>
      <c r="K101" s="69">
        <v>53</v>
      </c>
      <c r="L101" s="69">
        <v>55</v>
      </c>
      <c r="M101" s="69">
        <v>59</v>
      </c>
      <c r="N101" s="69">
        <v>54</v>
      </c>
      <c r="O101" s="69">
        <v>50</v>
      </c>
      <c r="P101" s="69">
        <v>22</v>
      </c>
      <c r="Q101" s="69">
        <v>29</v>
      </c>
      <c r="R101" s="114">
        <v>0</v>
      </c>
      <c r="S101" s="114">
        <v>1</v>
      </c>
      <c r="T101" s="114">
        <v>0</v>
      </c>
      <c r="U101" s="114">
        <v>5</v>
      </c>
      <c r="V101" s="114">
        <v>6</v>
      </c>
      <c r="W101" s="114">
        <v>11</v>
      </c>
      <c r="X101" s="114">
        <v>17</v>
      </c>
      <c r="Y101" s="114">
        <v>15</v>
      </c>
      <c r="Z101" s="114">
        <v>6</v>
      </c>
      <c r="AA101" s="114">
        <v>5</v>
      </c>
      <c r="AB101" s="114">
        <v>8</v>
      </c>
      <c r="AC101" s="114">
        <v>2</v>
      </c>
      <c r="AD101" s="114">
        <v>4</v>
      </c>
    </row>
    <row r="102" spans="1:30" x14ac:dyDescent="0.45">
      <c r="A102" s="3" t="s">
        <v>219</v>
      </c>
      <c r="B102" s="3" t="s">
        <v>60</v>
      </c>
      <c r="C102" s="3" t="s">
        <v>722</v>
      </c>
      <c r="D102" s="69">
        <v>355</v>
      </c>
      <c r="E102" s="69">
        <v>0</v>
      </c>
      <c r="F102" s="69">
        <v>0</v>
      </c>
      <c r="G102" s="69">
        <v>0</v>
      </c>
      <c r="H102" s="69">
        <v>6</v>
      </c>
      <c r="I102" s="69">
        <v>23</v>
      </c>
      <c r="J102" s="69">
        <v>26</v>
      </c>
      <c r="K102" s="69">
        <v>32</v>
      </c>
      <c r="L102" s="69">
        <v>43</v>
      </c>
      <c r="M102" s="69">
        <v>50</v>
      </c>
      <c r="N102" s="69">
        <v>44</v>
      </c>
      <c r="O102" s="69">
        <v>27</v>
      </c>
      <c r="P102" s="69">
        <v>19</v>
      </c>
      <c r="Q102" s="69">
        <v>26</v>
      </c>
      <c r="R102" s="114">
        <v>0</v>
      </c>
      <c r="S102" s="114">
        <v>0</v>
      </c>
      <c r="T102" s="114">
        <v>2</v>
      </c>
      <c r="U102" s="114">
        <v>2</v>
      </c>
      <c r="V102" s="114">
        <v>10</v>
      </c>
      <c r="W102" s="114">
        <v>5</v>
      </c>
      <c r="X102" s="114">
        <v>11</v>
      </c>
      <c r="Y102" s="114">
        <v>6</v>
      </c>
      <c r="Z102" s="114">
        <v>13</v>
      </c>
      <c r="AA102" s="114">
        <v>3</v>
      </c>
      <c r="AB102" s="114">
        <v>5</v>
      </c>
      <c r="AC102" s="114">
        <v>0</v>
      </c>
      <c r="AD102" s="114">
        <v>2</v>
      </c>
    </row>
    <row r="103" spans="1:30" x14ac:dyDescent="0.45">
      <c r="A103" s="3" t="s">
        <v>219</v>
      </c>
      <c r="B103" s="3" t="s">
        <v>60</v>
      </c>
      <c r="C103" s="3" t="s">
        <v>723</v>
      </c>
      <c r="D103" s="69">
        <v>339</v>
      </c>
      <c r="E103" s="69">
        <v>0</v>
      </c>
      <c r="F103" s="69">
        <v>0</v>
      </c>
      <c r="G103" s="69">
        <v>2</v>
      </c>
      <c r="H103" s="69">
        <v>1</v>
      </c>
      <c r="I103" s="69">
        <v>12</v>
      </c>
      <c r="J103" s="69">
        <v>22</v>
      </c>
      <c r="K103" s="69">
        <v>27</v>
      </c>
      <c r="L103" s="69">
        <v>38</v>
      </c>
      <c r="M103" s="69">
        <v>59</v>
      </c>
      <c r="N103" s="69">
        <v>38</v>
      </c>
      <c r="O103" s="69">
        <v>45</v>
      </c>
      <c r="P103" s="69">
        <v>24</v>
      </c>
      <c r="Q103" s="69">
        <v>18</v>
      </c>
      <c r="R103" s="114">
        <v>0</v>
      </c>
      <c r="S103" s="114">
        <v>1</v>
      </c>
      <c r="T103" s="114">
        <v>1</v>
      </c>
      <c r="U103" s="114">
        <v>3</v>
      </c>
      <c r="V103" s="114">
        <v>7</v>
      </c>
      <c r="W103" s="114">
        <v>6</v>
      </c>
      <c r="X103" s="114">
        <v>7</v>
      </c>
      <c r="Y103" s="114">
        <v>7</v>
      </c>
      <c r="Z103" s="114">
        <v>9</v>
      </c>
      <c r="AA103" s="114">
        <v>4</v>
      </c>
      <c r="AB103" s="114">
        <v>4</v>
      </c>
      <c r="AC103" s="114">
        <v>2</v>
      </c>
      <c r="AD103" s="114">
        <v>2</v>
      </c>
    </row>
    <row r="104" spans="1:30" x14ac:dyDescent="0.45">
      <c r="A104" s="3" t="s">
        <v>219</v>
      </c>
      <c r="B104" s="3" t="s">
        <v>60</v>
      </c>
      <c r="C104" s="3" t="s">
        <v>724</v>
      </c>
      <c r="D104" s="69">
        <v>82</v>
      </c>
      <c r="E104" s="69">
        <v>0</v>
      </c>
      <c r="F104" s="69">
        <v>0</v>
      </c>
      <c r="G104" s="69">
        <v>1</v>
      </c>
      <c r="H104" s="69">
        <v>0</v>
      </c>
      <c r="I104" s="69">
        <v>3</v>
      </c>
      <c r="J104" s="69">
        <v>6</v>
      </c>
      <c r="K104" s="69">
        <v>9</v>
      </c>
      <c r="L104" s="69">
        <v>8</v>
      </c>
      <c r="M104" s="69">
        <v>14</v>
      </c>
      <c r="N104" s="69">
        <v>8</v>
      </c>
      <c r="O104" s="69">
        <v>8</v>
      </c>
      <c r="P104" s="69">
        <v>2</v>
      </c>
      <c r="Q104" s="69">
        <v>8</v>
      </c>
      <c r="R104" s="114">
        <v>0</v>
      </c>
      <c r="S104" s="114">
        <v>0</v>
      </c>
      <c r="T104" s="114">
        <v>0</v>
      </c>
      <c r="U104" s="114">
        <v>0</v>
      </c>
      <c r="V104" s="114">
        <v>0</v>
      </c>
      <c r="W104" s="114">
        <v>3</v>
      </c>
      <c r="X104" s="114">
        <v>3</v>
      </c>
      <c r="Y104" s="114">
        <v>0</v>
      </c>
      <c r="Z104" s="114">
        <v>4</v>
      </c>
      <c r="AA104" s="114">
        <v>3</v>
      </c>
      <c r="AB104" s="114">
        <v>0</v>
      </c>
      <c r="AC104" s="114">
        <v>1</v>
      </c>
      <c r="AD104" s="114">
        <v>1</v>
      </c>
    </row>
    <row r="105" spans="1:30" x14ac:dyDescent="0.45">
      <c r="A105" s="2" t="s">
        <v>217</v>
      </c>
      <c r="B105" s="2" t="s">
        <v>61</v>
      </c>
      <c r="C105" s="2" t="s">
        <v>725</v>
      </c>
      <c r="D105" s="11">
        <v>3930</v>
      </c>
      <c r="E105" s="11">
        <v>1</v>
      </c>
      <c r="F105" s="11">
        <v>10</v>
      </c>
      <c r="G105" s="11">
        <v>33</v>
      </c>
      <c r="H105" s="11">
        <v>89</v>
      </c>
      <c r="I105" s="11">
        <v>182</v>
      </c>
      <c r="J105" s="11">
        <v>296</v>
      </c>
      <c r="K105" s="11">
        <v>360</v>
      </c>
      <c r="L105" s="11">
        <v>445</v>
      </c>
      <c r="M105" s="11">
        <v>508</v>
      </c>
      <c r="N105" s="11">
        <v>426</v>
      </c>
      <c r="O105" s="11">
        <v>346</v>
      </c>
      <c r="P105" s="11">
        <v>182</v>
      </c>
      <c r="Q105" s="11">
        <v>195</v>
      </c>
      <c r="R105" s="113">
        <v>0</v>
      </c>
      <c r="S105" s="113">
        <v>4</v>
      </c>
      <c r="T105" s="113">
        <v>18</v>
      </c>
      <c r="U105" s="113">
        <v>66</v>
      </c>
      <c r="V105" s="113">
        <v>98</v>
      </c>
      <c r="W105" s="113">
        <v>155</v>
      </c>
      <c r="X105" s="113">
        <v>129</v>
      </c>
      <c r="Y105" s="113">
        <v>118</v>
      </c>
      <c r="Z105" s="113">
        <v>89</v>
      </c>
      <c r="AA105" s="113">
        <v>67</v>
      </c>
      <c r="AB105" s="113">
        <v>55</v>
      </c>
      <c r="AC105" s="113">
        <v>26</v>
      </c>
      <c r="AD105" s="113">
        <v>32</v>
      </c>
    </row>
    <row r="106" spans="1:30" x14ac:dyDescent="0.45">
      <c r="A106" s="3" t="s">
        <v>219</v>
      </c>
      <c r="B106" s="3" t="s">
        <v>61</v>
      </c>
      <c r="C106" s="3" t="s">
        <v>726</v>
      </c>
      <c r="D106" s="69">
        <v>770</v>
      </c>
      <c r="E106" s="69">
        <v>0</v>
      </c>
      <c r="F106" s="69">
        <v>3</v>
      </c>
      <c r="G106" s="69">
        <v>9</v>
      </c>
      <c r="H106" s="69">
        <v>17</v>
      </c>
      <c r="I106" s="69">
        <v>36</v>
      </c>
      <c r="J106" s="69">
        <v>55</v>
      </c>
      <c r="K106" s="69">
        <v>56</v>
      </c>
      <c r="L106" s="69">
        <v>76</v>
      </c>
      <c r="M106" s="69">
        <v>110</v>
      </c>
      <c r="N106" s="69">
        <v>64</v>
      </c>
      <c r="O106" s="69">
        <v>71</v>
      </c>
      <c r="P106" s="69">
        <v>38</v>
      </c>
      <c r="Q106" s="69">
        <v>47</v>
      </c>
      <c r="R106" s="114">
        <v>0</v>
      </c>
      <c r="S106" s="114">
        <v>2</v>
      </c>
      <c r="T106" s="114">
        <v>3</v>
      </c>
      <c r="U106" s="114">
        <v>14</v>
      </c>
      <c r="V106" s="114">
        <v>12</v>
      </c>
      <c r="W106" s="114">
        <v>28</v>
      </c>
      <c r="X106" s="114">
        <v>32</v>
      </c>
      <c r="Y106" s="114">
        <v>27</v>
      </c>
      <c r="Z106" s="114">
        <v>20</v>
      </c>
      <c r="AA106" s="114">
        <v>20</v>
      </c>
      <c r="AB106" s="114">
        <v>15</v>
      </c>
      <c r="AC106" s="114">
        <v>5</v>
      </c>
      <c r="AD106" s="114">
        <v>10</v>
      </c>
    </row>
    <row r="107" spans="1:30" x14ac:dyDescent="0.45">
      <c r="A107" s="3" t="s">
        <v>219</v>
      </c>
      <c r="B107" s="3" t="s">
        <v>61</v>
      </c>
      <c r="C107" s="3" t="s">
        <v>727</v>
      </c>
      <c r="D107" s="69">
        <v>1123</v>
      </c>
      <c r="E107" s="69">
        <v>0</v>
      </c>
      <c r="F107" s="69">
        <v>0</v>
      </c>
      <c r="G107" s="69">
        <v>6</v>
      </c>
      <c r="H107" s="69">
        <v>28</v>
      </c>
      <c r="I107" s="69">
        <v>54</v>
      </c>
      <c r="J107" s="69">
        <v>90</v>
      </c>
      <c r="K107" s="69">
        <v>100</v>
      </c>
      <c r="L107" s="69">
        <v>136</v>
      </c>
      <c r="M107" s="69">
        <v>121</v>
      </c>
      <c r="N107" s="69">
        <v>133</v>
      </c>
      <c r="O107" s="69">
        <v>89</v>
      </c>
      <c r="P107" s="69">
        <v>58</v>
      </c>
      <c r="Q107" s="69">
        <v>55</v>
      </c>
      <c r="R107" s="114">
        <v>0</v>
      </c>
      <c r="S107" s="114">
        <v>0</v>
      </c>
      <c r="T107" s="114">
        <v>4</v>
      </c>
      <c r="U107" s="114">
        <v>23</v>
      </c>
      <c r="V107" s="114">
        <v>42</v>
      </c>
      <c r="W107" s="114">
        <v>47</v>
      </c>
      <c r="X107" s="114">
        <v>42</v>
      </c>
      <c r="Y107" s="114">
        <v>32</v>
      </c>
      <c r="Z107" s="114">
        <v>18</v>
      </c>
      <c r="AA107" s="114">
        <v>13</v>
      </c>
      <c r="AB107" s="114">
        <v>15</v>
      </c>
      <c r="AC107" s="114">
        <v>8</v>
      </c>
      <c r="AD107" s="114">
        <v>9</v>
      </c>
    </row>
    <row r="108" spans="1:30" x14ac:dyDescent="0.45">
      <c r="A108" s="3" t="s">
        <v>219</v>
      </c>
      <c r="B108" s="3" t="s">
        <v>61</v>
      </c>
      <c r="C108" s="3" t="s">
        <v>728</v>
      </c>
      <c r="D108" s="69">
        <v>842</v>
      </c>
      <c r="E108" s="69">
        <v>1</v>
      </c>
      <c r="F108" s="69">
        <v>3</v>
      </c>
      <c r="G108" s="69">
        <v>7</v>
      </c>
      <c r="H108" s="69">
        <v>20</v>
      </c>
      <c r="I108" s="69">
        <v>43</v>
      </c>
      <c r="J108" s="69">
        <v>65</v>
      </c>
      <c r="K108" s="69">
        <v>95</v>
      </c>
      <c r="L108" s="69">
        <v>95</v>
      </c>
      <c r="M108" s="69">
        <v>117</v>
      </c>
      <c r="N108" s="69">
        <v>66</v>
      </c>
      <c r="O108" s="69">
        <v>72</v>
      </c>
      <c r="P108" s="69">
        <v>38</v>
      </c>
      <c r="Q108" s="69">
        <v>32</v>
      </c>
      <c r="R108" s="114">
        <v>0</v>
      </c>
      <c r="S108" s="114">
        <v>1</v>
      </c>
      <c r="T108" s="114">
        <v>5</v>
      </c>
      <c r="U108" s="114">
        <v>17</v>
      </c>
      <c r="V108" s="114">
        <v>19</v>
      </c>
      <c r="W108" s="114">
        <v>38</v>
      </c>
      <c r="X108" s="114">
        <v>26</v>
      </c>
      <c r="Y108" s="114">
        <v>28</v>
      </c>
      <c r="Z108" s="114">
        <v>22</v>
      </c>
      <c r="AA108" s="114">
        <v>12</v>
      </c>
      <c r="AB108" s="114">
        <v>9</v>
      </c>
      <c r="AC108" s="114">
        <v>4</v>
      </c>
      <c r="AD108" s="114">
        <v>7</v>
      </c>
    </row>
    <row r="109" spans="1:30" x14ac:dyDescent="0.45">
      <c r="A109" s="3" t="s">
        <v>219</v>
      </c>
      <c r="B109" s="3" t="s">
        <v>61</v>
      </c>
      <c r="C109" s="3" t="s">
        <v>729</v>
      </c>
      <c r="D109" s="69">
        <v>371</v>
      </c>
      <c r="E109" s="69">
        <v>0</v>
      </c>
      <c r="F109" s="69">
        <v>0</v>
      </c>
      <c r="G109" s="69">
        <v>1</v>
      </c>
      <c r="H109" s="69">
        <v>3</v>
      </c>
      <c r="I109" s="69">
        <v>21</v>
      </c>
      <c r="J109" s="69">
        <v>24</v>
      </c>
      <c r="K109" s="69">
        <v>38</v>
      </c>
      <c r="L109" s="69">
        <v>44</v>
      </c>
      <c r="M109" s="69">
        <v>47</v>
      </c>
      <c r="N109" s="69">
        <v>54</v>
      </c>
      <c r="O109" s="69">
        <v>30</v>
      </c>
      <c r="P109" s="69">
        <v>13</v>
      </c>
      <c r="Q109" s="69">
        <v>18</v>
      </c>
      <c r="R109" s="114">
        <v>0</v>
      </c>
      <c r="S109" s="114">
        <v>0</v>
      </c>
      <c r="T109" s="114">
        <v>0</v>
      </c>
      <c r="U109" s="114">
        <v>5</v>
      </c>
      <c r="V109" s="114">
        <v>8</v>
      </c>
      <c r="W109" s="114">
        <v>18</v>
      </c>
      <c r="X109" s="114">
        <v>12</v>
      </c>
      <c r="Y109" s="114">
        <v>9</v>
      </c>
      <c r="Z109" s="114">
        <v>8</v>
      </c>
      <c r="AA109" s="114">
        <v>6</v>
      </c>
      <c r="AB109" s="114">
        <v>4</v>
      </c>
      <c r="AC109" s="114">
        <v>7</v>
      </c>
      <c r="AD109" s="114">
        <v>1</v>
      </c>
    </row>
    <row r="110" spans="1:30" x14ac:dyDescent="0.45">
      <c r="A110" s="3" t="s">
        <v>219</v>
      </c>
      <c r="B110" s="3" t="s">
        <v>61</v>
      </c>
      <c r="C110" s="3" t="s">
        <v>730</v>
      </c>
      <c r="D110" s="69">
        <v>148</v>
      </c>
      <c r="E110" s="69">
        <v>0</v>
      </c>
      <c r="F110" s="69">
        <v>0</v>
      </c>
      <c r="G110" s="69">
        <v>2</v>
      </c>
      <c r="H110" s="69">
        <v>4</v>
      </c>
      <c r="I110" s="69">
        <v>2</v>
      </c>
      <c r="J110" s="69">
        <v>11</v>
      </c>
      <c r="K110" s="69">
        <v>12</v>
      </c>
      <c r="L110" s="69">
        <v>11</v>
      </c>
      <c r="M110" s="69">
        <v>28</v>
      </c>
      <c r="N110" s="69">
        <v>16</v>
      </c>
      <c r="O110" s="69">
        <v>21</v>
      </c>
      <c r="P110" s="69">
        <v>4</v>
      </c>
      <c r="Q110" s="69">
        <v>14</v>
      </c>
      <c r="R110" s="114">
        <v>0</v>
      </c>
      <c r="S110" s="114">
        <v>0</v>
      </c>
      <c r="T110" s="114">
        <v>1</v>
      </c>
      <c r="U110" s="114">
        <v>1</v>
      </c>
      <c r="V110" s="114">
        <v>0</v>
      </c>
      <c r="W110" s="114">
        <v>3</v>
      </c>
      <c r="X110" s="114">
        <v>4</v>
      </c>
      <c r="Y110" s="114">
        <v>5</v>
      </c>
      <c r="Z110" s="114">
        <v>2</v>
      </c>
      <c r="AA110" s="114">
        <v>4</v>
      </c>
      <c r="AB110" s="114">
        <v>2</v>
      </c>
      <c r="AC110" s="114">
        <v>0</v>
      </c>
      <c r="AD110" s="114">
        <v>1</v>
      </c>
    </row>
    <row r="111" spans="1:30" x14ac:dyDescent="0.45">
      <c r="A111" s="3" t="s">
        <v>219</v>
      </c>
      <c r="B111" s="3" t="s">
        <v>61</v>
      </c>
      <c r="C111" s="3" t="s">
        <v>731</v>
      </c>
      <c r="D111" s="69">
        <v>253</v>
      </c>
      <c r="E111" s="69">
        <v>0</v>
      </c>
      <c r="F111" s="69">
        <v>1</v>
      </c>
      <c r="G111" s="69">
        <v>0</v>
      </c>
      <c r="H111" s="69">
        <v>6</v>
      </c>
      <c r="I111" s="69">
        <v>6</v>
      </c>
      <c r="J111" s="69">
        <v>21</v>
      </c>
      <c r="K111" s="69">
        <v>14</v>
      </c>
      <c r="L111" s="69">
        <v>29</v>
      </c>
      <c r="M111" s="69">
        <v>32</v>
      </c>
      <c r="N111" s="69">
        <v>46</v>
      </c>
      <c r="O111" s="69">
        <v>28</v>
      </c>
      <c r="P111" s="69">
        <v>10</v>
      </c>
      <c r="Q111" s="69">
        <v>13</v>
      </c>
      <c r="R111" s="114">
        <v>0</v>
      </c>
      <c r="S111" s="114">
        <v>0</v>
      </c>
      <c r="T111" s="114">
        <v>0</v>
      </c>
      <c r="U111" s="114">
        <v>1</v>
      </c>
      <c r="V111" s="114">
        <v>5</v>
      </c>
      <c r="W111" s="114">
        <v>8</v>
      </c>
      <c r="X111" s="114">
        <v>3</v>
      </c>
      <c r="Y111" s="114">
        <v>8</v>
      </c>
      <c r="Z111" s="114">
        <v>9</v>
      </c>
      <c r="AA111" s="114">
        <v>6</v>
      </c>
      <c r="AB111" s="114">
        <v>3</v>
      </c>
      <c r="AC111" s="114">
        <v>1</v>
      </c>
      <c r="AD111" s="114">
        <v>3</v>
      </c>
    </row>
    <row r="112" spans="1:30" x14ac:dyDescent="0.45">
      <c r="A112" s="3" t="s">
        <v>219</v>
      </c>
      <c r="B112" s="3" t="s">
        <v>61</v>
      </c>
      <c r="C112" s="3" t="s">
        <v>732</v>
      </c>
      <c r="D112" s="69">
        <v>102</v>
      </c>
      <c r="E112" s="69">
        <v>0</v>
      </c>
      <c r="F112" s="69">
        <v>3</v>
      </c>
      <c r="G112" s="69">
        <v>7</v>
      </c>
      <c r="H112" s="69">
        <v>5</v>
      </c>
      <c r="I112" s="69">
        <v>4</v>
      </c>
      <c r="J112" s="69">
        <v>3</v>
      </c>
      <c r="K112" s="69">
        <v>7</v>
      </c>
      <c r="L112" s="69">
        <v>11</v>
      </c>
      <c r="M112" s="69">
        <v>9</v>
      </c>
      <c r="N112" s="69">
        <v>11</v>
      </c>
      <c r="O112" s="69">
        <v>6</v>
      </c>
      <c r="P112" s="69">
        <v>3</v>
      </c>
      <c r="Q112" s="69">
        <v>7</v>
      </c>
      <c r="R112" s="114">
        <v>0</v>
      </c>
      <c r="S112" s="114">
        <v>1</v>
      </c>
      <c r="T112" s="114">
        <v>2</v>
      </c>
      <c r="U112" s="114">
        <v>3</v>
      </c>
      <c r="V112" s="114">
        <v>2</v>
      </c>
      <c r="W112" s="114">
        <v>2</v>
      </c>
      <c r="X112" s="114">
        <v>2</v>
      </c>
      <c r="Y112" s="114">
        <v>2</v>
      </c>
      <c r="Z112" s="114">
        <v>6</v>
      </c>
      <c r="AA112" s="114">
        <v>3</v>
      </c>
      <c r="AB112" s="114">
        <v>2</v>
      </c>
      <c r="AC112" s="114">
        <v>0</v>
      </c>
      <c r="AD112" s="114">
        <v>1</v>
      </c>
    </row>
    <row r="113" spans="1:30" x14ac:dyDescent="0.45">
      <c r="A113" s="3" t="s">
        <v>219</v>
      </c>
      <c r="B113" s="3" t="s">
        <v>61</v>
      </c>
      <c r="C113" s="3" t="s">
        <v>733</v>
      </c>
      <c r="D113" s="69">
        <v>188</v>
      </c>
      <c r="E113" s="69">
        <v>0</v>
      </c>
      <c r="F113" s="69">
        <v>0</v>
      </c>
      <c r="G113" s="69">
        <v>0</v>
      </c>
      <c r="H113" s="69">
        <v>3</v>
      </c>
      <c r="I113" s="69">
        <v>10</v>
      </c>
      <c r="J113" s="69">
        <v>15</v>
      </c>
      <c r="K113" s="69">
        <v>29</v>
      </c>
      <c r="L113" s="69">
        <v>24</v>
      </c>
      <c r="M113" s="69">
        <v>21</v>
      </c>
      <c r="N113" s="69">
        <v>21</v>
      </c>
      <c r="O113" s="69">
        <v>15</v>
      </c>
      <c r="P113" s="69">
        <v>11</v>
      </c>
      <c r="Q113" s="69">
        <v>8</v>
      </c>
      <c r="R113" s="114">
        <v>0</v>
      </c>
      <c r="S113" s="114">
        <v>0</v>
      </c>
      <c r="T113" s="114">
        <v>2</v>
      </c>
      <c r="U113" s="114">
        <v>1</v>
      </c>
      <c r="V113" s="114">
        <v>3</v>
      </c>
      <c r="W113" s="114">
        <v>9</v>
      </c>
      <c r="X113" s="114">
        <v>6</v>
      </c>
      <c r="Y113" s="114">
        <v>4</v>
      </c>
      <c r="Z113" s="114">
        <v>1</v>
      </c>
      <c r="AA113" s="114">
        <v>1</v>
      </c>
      <c r="AB113" s="114">
        <v>3</v>
      </c>
      <c r="AC113" s="114">
        <v>1</v>
      </c>
      <c r="AD113" s="114">
        <v>0</v>
      </c>
    </row>
    <row r="114" spans="1:30" x14ac:dyDescent="0.45">
      <c r="A114" s="3" t="s">
        <v>219</v>
      </c>
      <c r="B114" s="3" t="s">
        <v>61</v>
      </c>
      <c r="C114" s="3" t="s">
        <v>734</v>
      </c>
      <c r="D114" s="69">
        <v>133</v>
      </c>
      <c r="E114" s="69">
        <v>0</v>
      </c>
      <c r="F114" s="69">
        <v>0</v>
      </c>
      <c r="G114" s="69">
        <v>1</v>
      </c>
      <c r="H114" s="69">
        <v>3</v>
      </c>
      <c r="I114" s="69">
        <v>6</v>
      </c>
      <c r="J114" s="69">
        <v>12</v>
      </c>
      <c r="K114" s="69">
        <v>9</v>
      </c>
      <c r="L114" s="69">
        <v>19</v>
      </c>
      <c r="M114" s="69">
        <v>23</v>
      </c>
      <c r="N114" s="69">
        <v>15</v>
      </c>
      <c r="O114" s="69">
        <v>14</v>
      </c>
      <c r="P114" s="69">
        <v>7</v>
      </c>
      <c r="Q114" s="69">
        <v>1</v>
      </c>
      <c r="R114" s="114">
        <v>0</v>
      </c>
      <c r="S114" s="114">
        <v>0</v>
      </c>
      <c r="T114" s="114">
        <v>1</v>
      </c>
      <c r="U114" s="114">
        <v>1</v>
      </c>
      <c r="V114" s="114">
        <v>7</v>
      </c>
      <c r="W114" s="114">
        <v>2</v>
      </c>
      <c r="X114" s="114">
        <v>2</v>
      </c>
      <c r="Y114" s="114">
        <v>3</v>
      </c>
      <c r="Z114" s="114">
        <v>3</v>
      </c>
      <c r="AA114" s="114">
        <v>2</v>
      </c>
      <c r="AB114" s="114">
        <v>2</v>
      </c>
      <c r="AC114" s="114">
        <v>0</v>
      </c>
      <c r="AD114" s="114">
        <v>0</v>
      </c>
    </row>
    <row r="115" spans="1:30" x14ac:dyDescent="0.45">
      <c r="A115" s="2" t="s">
        <v>217</v>
      </c>
      <c r="B115" s="2" t="s">
        <v>62</v>
      </c>
      <c r="C115" s="2" t="s">
        <v>735</v>
      </c>
      <c r="D115" s="11">
        <v>16026</v>
      </c>
      <c r="E115" s="11">
        <v>0</v>
      </c>
      <c r="F115" s="11">
        <v>56</v>
      </c>
      <c r="G115" s="11">
        <v>215</v>
      </c>
      <c r="H115" s="11">
        <v>468</v>
      </c>
      <c r="I115" s="11">
        <v>771</v>
      </c>
      <c r="J115" s="11">
        <v>1095</v>
      </c>
      <c r="K115" s="11">
        <v>1294</v>
      </c>
      <c r="L115" s="11">
        <v>1637</v>
      </c>
      <c r="M115" s="11">
        <v>1827</v>
      </c>
      <c r="N115" s="11">
        <v>1451</v>
      </c>
      <c r="O115" s="11">
        <v>1100</v>
      </c>
      <c r="P115" s="11">
        <v>489</v>
      </c>
      <c r="Q115" s="11">
        <v>651</v>
      </c>
      <c r="R115" s="113">
        <v>0</v>
      </c>
      <c r="S115" s="113">
        <v>35</v>
      </c>
      <c r="T115" s="113">
        <v>190</v>
      </c>
      <c r="U115" s="113">
        <v>451</v>
      </c>
      <c r="V115" s="113">
        <v>736</v>
      </c>
      <c r="W115" s="113">
        <v>790</v>
      </c>
      <c r="X115" s="113">
        <v>737</v>
      </c>
      <c r="Y115" s="113">
        <v>648</v>
      </c>
      <c r="Z115" s="113">
        <v>525</v>
      </c>
      <c r="AA115" s="113">
        <v>320</v>
      </c>
      <c r="AB115" s="113">
        <v>257</v>
      </c>
      <c r="AC115" s="113">
        <v>132</v>
      </c>
      <c r="AD115" s="113">
        <v>151</v>
      </c>
    </row>
    <row r="116" spans="1:30" x14ac:dyDescent="0.45">
      <c r="A116" s="3" t="s">
        <v>219</v>
      </c>
      <c r="B116" s="3" t="s">
        <v>62</v>
      </c>
      <c r="C116" s="3" t="s">
        <v>736</v>
      </c>
      <c r="D116" s="69">
        <v>3071</v>
      </c>
      <c r="E116" s="69">
        <v>0</v>
      </c>
      <c r="F116" s="69">
        <v>17</v>
      </c>
      <c r="G116" s="69">
        <v>67</v>
      </c>
      <c r="H116" s="69">
        <v>82</v>
      </c>
      <c r="I116" s="69">
        <v>166</v>
      </c>
      <c r="J116" s="69">
        <v>200</v>
      </c>
      <c r="K116" s="69">
        <v>232</v>
      </c>
      <c r="L116" s="69">
        <v>240</v>
      </c>
      <c r="M116" s="69">
        <v>328</v>
      </c>
      <c r="N116" s="69">
        <v>224</v>
      </c>
      <c r="O116" s="69">
        <v>176</v>
      </c>
      <c r="P116" s="69">
        <v>81</v>
      </c>
      <c r="Q116" s="69">
        <v>84</v>
      </c>
      <c r="R116" s="114">
        <v>0</v>
      </c>
      <c r="S116" s="114">
        <v>17</v>
      </c>
      <c r="T116" s="114">
        <v>54</v>
      </c>
      <c r="U116" s="114">
        <v>121</v>
      </c>
      <c r="V116" s="114">
        <v>189</v>
      </c>
      <c r="W116" s="114">
        <v>223</v>
      </c>
      <c r="X116" s="114">
        <v>181</v>
      </c>
      <c r="Y116" s="114">
        <v>144</v>
      </c>
      <c r="Z116" s="114">
        <v>100</v>
      </c>
      <c r="AA116" s="114">
        <v>54</v>
      </c>
      <c r="AB116" s="114">
        <v>46</v>
      </c>
      <c r="AC116" s="114">
        <v>23</v>
      </c>
      <c r="AD116" s="114">
        <v>22</v>
      </c>
    </row>
    <row r="117" spans="1:30" x14ac:dyDescent="0.45">
      <c r="A117" s="3" t="s">
        <v>219</v>
      </c>
      <c r="B117" s="3" t="s">
        <v>62</v>
      </c>
      <c r="C117" s="3" t="s">
        <v>737</v>
      </c>
      <c r="D117" s="69">
        <v>1162</v>
      </c>
      <c r="E117" s="69">
        <v>0</v>
      </c>
      <c r="F117" s="69">
        <v>2</v>
      </c>
      <c r="G117" s="69">
        <v>17</v>
      </c>
      <c r="H117" s="69">
        <v>24</v>
      </c>
      <c r="I117" s="69">
        <v>67</v>
      </c>
      <c r="J117" s="69">
        <v>78</v>
      </c>
      <c r="K117" s="69">
        <v>96</v>
      </c>
      <c r="L117" s="69">
        <v>132</v>
      </c>
      <c r="M117" s="69">
        <v>125</v>
      </c>
      <c r="N117" s="69">
        <v>103</v>
      </c>
      <c r="O117" s="69">
        <v>81</v>
      </c>
      <c r="P117" s="69">
        <v>47</v>
      </c>
      <c r="Q117" s="69">
        <v>54</v>
      </c>
      <c r="R117" s="114">
        <v>0</v>
      </c>
      <c r="S117" s="114">
        <v>1</v>
      </c>
      <c r="T117" s="114">
        <v>7</v>
      </c>
      <c r="U117" s="114">
        <v>23</v>
      </c>
      <c r="V117" s="114">
        <v>44</v>
      </c>
      <c r="W117" s="114">
        <v>54</v>
      </c>
      <c r="X117" s="114">
        <v>55</v>
      </c>
      <c r="Y117" s="114">
        <v>51</v>
      </c>
      <c r="Z117" s="114">
        <v>34</v>
      </c>
      <c r="AA117" s="114">
        <v>25</v>
      </c>
      <c r="AB117" s="114">
        <v>20</v>
      </c>
      <c r="AC117" s="114">
        <v>8</v>
      </c>
      <c r="AD117" s="114">
        <v>14</v>
      </c>
    </row>
    <row r="118" spans="1:30" x14ac:dyDescent="0.45">
      <c r="A118" s="3" t="s">
        <v>219</v>
      </c>
      <c r="B118" s="3" t="s">
        <v>62</v>
      </c>
      <c r="C118" s="3" t="s">
        <v>738</v>
      </c>
      <c r="D118" s="69">
        <v>2133</v>
      </c>
      <c r="E118" s="69">
        <v>0</v>
      </c>
      <c r="F118" s="69">
        <v>8</v>
      </c>
      <c r="G118" s="69">
        <v>20</v>
      </c>
      <c r="H118" s="69">
        <v>72</v>
      </c>
      <c r="I118" s="69">
        <v>92</v>
      </c>
      <c r="J118" s="69">
        <v>144</v>
      </c>
      <c r="K118" s="69">
        <v>157</v>
      </c>
      <c r="L118" s="69">
        <v>240</v>
      </c>
      <c r="M118" s="69">
        <v>214</v>
      </c>
      <c r="N118" s="69">
        <v>181</v>
      </c>
      <c r="O118" s="69">
        <v>133</v>
      </c>
      <c r="P118" s="69">
        <v>64</v>
      </c>
      <c r="Q118" s="69">
        <v>80</v>
      </c>
      <c r="R118" s="114">
        <v>0</v>
      </c>
      <c r="S118" s="114">
        <v>8</v>
      </c>
      <c r="T118" s="114">
        <v>25</v>
      </c>
      <c r="U118" s="114">
        <v>67</v>
      </c>
      <c r="V118" s="114">
        <v>126</v>
      </c>
      <c r="W118" s="114">
        <v>116</v>
      </c>
      <c r="X118" s="114">
        <v>109</v>
      </c>
      <c r="Y118" s="114">
        <v>80</v>
      </c>
      <c r="Z118" s="114">
        <v>71</v>
      </c>
      <c r="AA118" s="114">
        <v>47</v>
      </c>
      <c r="AB118" s="114">
        <v>37</v>
      </c>
      <c r="AC118" s="114">
        <v>17</v>
      </c>
      <c r="AD118" s="114">
        <v>25</v>
      </c>
    </row>
    <row r="119" spans="1:30" x14ac:dyDescent="0.45">
      <c r="A119" s="3" t="s">
        <v>219</v>
      </c>
      <c r="B119" s="3" t="s">
        <v>62</v>
      </c>
      <c r="C119" s="3" t="s">
        <v>739</v>
      </c>
      <c r="D119" s="69">
        <v>1908</v>
      </c>
      <c r="E119" s="69">
        <v>0</v>
      </c>
      <c r="F119" s="69">
        <v>11</v>
      </c>
      <c r="G119" s="69">
        <v>34</v>
      </c>
      <c r="H119" s="69">
        <v>50</v>
      </c>
      <c r="I119" s="69">
        <v>75</v>
      </c>
      <c r="J119" s="69">
        <v>123</v>
      </c>
      <c r="K119" s="69">
        <v>109</v>
      </c>
      <c r="L119" s="69">
        <v>173</v>
      </c>
      <c r="M119" s="69">
        <v>181</v>
      </c>
      <c r="N119" s="69">
        <v>147</v>
      </c>
      <c r="O119" s="69">
        <v>137</v>
      </c>
      <c r="P119" s="69">
        <v>64</v>
      </c>
      <c r="Q119" s="69">
        <v>100</v>
      </c>
      <c r="R119" s="114">
        <v>0</v>
      </c>
      <c r="S119" s="114">
        <v>6</v>
      </c>
      <c r="T119" s="114">
        <v>34</v>
      </c>
      <c r="U119" s="114">
        <v>73</v>
      </c>
      <c r="V119" s="114">
        <v>99</v>
      </c>
      <c r="W119" s="114">
        <v>96</v>
      </c>
      <c r="X119" s="114">
        <v>88</v>
      </c>
      <c r="Y119" s="114">
        <v>105</v>
      </c>
      <c r="Z119" s="114">
        <v>78</v>
      </c>
      <c r="AA119" s="114">
        <v>49</v>
      </c>
      <c r="AB119" s="114">
        <v>35</v>
      </c>
      <c r="AC119" s="114">
        <v>16</v>
      </c>
      <c r="AD119" s="114">
        <v>25</v>
      </c>
    </row>
    <row r="120" spans="1:30" x14ac:dyDescent="0.45">
      <c r="A120" s="3" t="s">
        <v>219</v>
      </c>
      <c r="B120" s="3" t="s">
        <v>62</v>
      </c>
      <c r="C120" s="3" t="s">
        <v>740</v>
      </c>
      <c r="D120" s="69">
        <v>1972</v>
      </c>
      <c r="E120" s="69">
        <v>0</v>
      </c>
      <c r="F120" s="69">
        <v>3</v>
      </c>
      <c r="G120" s="69">
        <v>16</v>
      </c>
      <c r="H120" s="69">
        <v>74</v>
      </c>
      <c r="I120" s="69">
        <v>100</v>
      </c>
      <c r="J120" s="69">
        <v>136</v>
      </c>
      <c r="K120" s="69">
        <v>177</v>
      </c>
      <c r="L120" s="69">
        <v>180</v>
      </c>
      <c r="M120" s="69">
        <v>236</v>
      </c>
      <c r="N120" s="69">
        <v>205</v>
      </c>
      <c r="O120" s="69">
        <v>134</v>
      </c>
      <c r="P120" s="69">
        <v>64</v>
      </c>
      <c r="Q120" s="69">
        <v>94</v>
      </c>
      <c r="R120" s="114">
        <v>0</v>
      </c>
      <c r="S120" s="114">
        <v>2</v>
      </c>
      <c r="T120" s="114">
        <v>19</v>
      </c>
      <c r="U120" s="114">
        <v>55</v>
      </c>
      <c r="V120" s="114">
        <v>80</v>
      </c>
      <c r="W120" s="114">
        <v>77</v>
      </c>
      <c r="X120" s="114">
        <v>65</v>
      </c>
      <c r="Y120" s="114">
        <v>87</v>
      </c>
      <c r="Z120" s="114">
        <v>60</v>
      </c>
      <c r="AA120" s="114">
        <v>48</v>
      </c>
      <c r="AB120" s="114">
        <v>25</v>
      </c>
      <c r="AC120" s="114">
        <v>18</v>
      </c>
      <c r="AD120" s="114">
        <v>17</v>
      </c>
    </row>
    <row r="121" spans="1:30" x14ac:dyDescent="0.45">
      <c r="A121" s="3" t="s">
        <v>219</v>
      </c>
      <c r="B121" s="3" t="s">
        <v>62</v>
      </c>
      <c r="C121" s="3" t="s">
        <v>741</v>
      </c>
      <c r="D121" s="69">
        <v>1140</v>
      </c>
      <c r="E121" s="69">
        <v>0</v>
      </c>
      <c r="F121" s="69">
        <v>3</v>
      </c>
      <c r="G121" s="69">
        <v>12</v>
      </c>
      <c r="H121" s="69">
        <v>34</v>
      </c>
      <c r="I121" s="69">
        <v>61</v>
      </c>
      <c r="J121" s="69">
        <v>75</v>
      </c>
      <c r="K121" s="69">
        <v>107</v>
      </c>
      <c r="L121" s="69">
        <v>146</v>
      </c>
      <c r="M121" s="69">
        <v>135</v>
      </c>
      <c r="N121" s="69">
        <v>116</v>
      </c>
      <c r="O121" s="69">
        <v>65</v>
      </c>
      <c r="P121" s="69">
        <v>34</v>
      </c>
      <c r="Q121" s="69">
        <v>47</v>
      </c>
      <c r="R121" s="114">
        <v>0</v>
      </c>
      <c r="S121" s="114">
        <v>0</v>
      </c>
      <c r="T121" s="114">
        <v>9</v>
      </c>
      <c r="U121" s="114">
        <v>27</v>
      </c>
      <c r="V121" s="114">
        <v>40</v>
      </c>
      <c r="W121" s="114">
        <v>55</v>
      </c>
      <c r="X121" s="114">
        <v>40</v>
      </c>
      <c r="Y121" s="114">
        <v>43</v>
      </c>
      <c r="Z121" s="114">
        <v>48</v>
      </c>
      <c r="AA121" s="114">
        <v>12</v>
      </c>
      <c r="AB121" s="114">
        <v>10</v>
      </c>
      <c r="AC121" s="114">
        <v>11</v>
      </c>
      <c r="AD121" s="114">
        <v>10</v>
      </c>
    </row>
    <row r="122" spans="1:30" x14ac:dyDescent="0.45">
      <c r="A122" s="3" t="s">
        <v>219</v>
      </c>
      <c r="B122" s="3" t="s">
        <v>62</v>
      </c>
      <c r="C122" s="3" t="s">
        <v>742</v>
      </c>
      <c r="D122" s="69">
        <v>1232</v>
      </c>
      <c r="E122" s="69">
        <v>0</v>
      </c>
      <c r="F122" s="69">
        <v>2</v>
      </c>
      <c r="G122" s="69">
        <v>11</v>
      </c>
      <c r="H122" s="69">
        <v>46</v>
      </c>
      <c r="I122" s="69">
        <v>71</v>
      </c>
      <c r="J122" s="69">
        <v>81</v>
      </c>
      <c r="K122" s="69">
        <v>113</v>
      </c>
      <c r="L122" s="69">
        <v>129</v>
      </c>
      <c r="M122" s="69">
        <v>165</v>
      </c>
      <c r="N122" s="69">
        <v>111</v>
      </c>
      <c r="O122" s="69">
        <v>105</v>
      </c>
      <c r="P122" s="69">
        <v>33</v>
      </c>
      <c r="Q122" s="69">
        <v>44</v>
      </c>
      <c r="R122" s="114">
        <v>0</v>
      </c>
      <c r="S122" s="114">
        <v>1</v>
      </c>
      <c r="T122" s="114">
        <v>12</v>
      </c>
      <c r="U122" s="114">
        <v>28</v>
      </c>
      <c r="V122" s="114">
        <v>49</v>
      </c>
      <c r="W122" s="114">
        <v>57</v>
      </c>
      <c r="X122" s="114">
        <v>52</v>
      </c>
      <c r="Y122" s="114">
        <v>34</v>
      </c>
      <c r="Z122" s="114">
        <v>34</v>
      </c>
      <c r="AA122" s="114">
        <v>15</v>
      </c>
      <c r="AB122" s="114">
        <v>22</v>
      </c>
      <c r="AC122" s="114">
        <v>7</v>
      </c>
      <c r="AD122" s="114">
        <v>10</v>
      </c>
    </row>
    <row r="123" spans="1:30" x14ac:dyDescent="0.45">
      <c r="A123" s="3" t="s">
        <v>219</v>
      </c>
      <c r="B123" s="3" t="s">
        <v>62</v>
      </c>
      <c r="C123" s="3" t="s">
        <v>743</v>
      </c>
      <c r="D123" s="69">
        <v>232</v>
      </c>
      <c r="E123" s="69">
        <v>0</v>
      </c>
      <c r="F123" s="69">
        <v>0</v>
      </c>
      <c r="G123" s="69">
        <v>2</v>
      </c>
      <c r="H123" s="69">
        <v>8</v>
      </c>
      <c r="I123" s="69">
        <v>9</v>
      </c>
      <c r="J123" s="69">
        <v>13</v>
      </c>
      <c r="K123" s="69">
        <v>18</v>
      </c>
      <c r="L123" s="69">
        <v>25</v>
      </c>
      <c r="M123" s="69">
        <v>33</v>
      </c>
      <c r="N123" s="69">
        <v>33</v>
      </c>
      <c r="O123" s="69">
        <v>18</v>
      </c>
      <c r="P123" s="69">
        <v>8</v>
      </c>
      <c r="Q123" s="69">
        <v>18</v>
      </c>
      <c r="R123" s="114">
        <v>0</v>
      </c>
      <c r="S123" s="114">
        <v>0</v>
      </c>
      <c r="T123" s="114">
        <v>3</v>
      </c>
      <c r="U123" s="114">
        <v>4</v>
      </c>
      <c r="V123" s="114">
        <v>7</v>
      </c>
      <c r="W123" s="114">
        <v>3</v>
      </c>
      <c r="X123" s="114">
        <v>6</v>
      </c>
      <c r="Y123" s="114">
        <v>6</v>
      </c>
      <c r="Z123" s="114">
        <v>6</v>
      </c>
      <c r="AA123" s="114">
        <v>6</v>
      </c>
      <c r="AB123" s="114">
        <v>3</v>
      </c>
      <c r="AC123" s="114">
        <v>1</v>
      </c>
      <c r="AD123" s="114">
        <v>2</v>
      </c>
    </row>
    <row r="124" spans="1:30" x14ac:dyDescent="0.45">
      <c r="A124" s="3" t="s">
        <v>219</v>
      </c>
      <c r="B124" s="3" t="s">
        <v>62</v>
      </c>
      <c r="C124" s="3" t="s">
        <v>744</v>
      </c>
      <c r="D124" s="69">
        <v>1103</v>
      </c>
      <c r="E124" s="69">
        <v>0</v>
      </c>
      <c r="F124" s="69">
        <v>0</v>
      </c>
      <c r="G124" s="69">
        <v>13</v>
      </c>
      <c r="H124" s="69">
        <v>26</v>
      </c>
      <c r="I124" s="69">
        <v>53</v>
      </c>
      <c r="J124" s="69">
        <v>88</v>
      </c>
      <c r="K124" s="69">
        <v>101</v>
      </c>
      <c r="L124" s="69">
        <v>129</v>
      </c>
      <c r="M124" s="69">
        <v>145</v>
      </c>
      <c r="N124" s="69">
        <v>124</v>
      </c>
      <c r="O124" s="69">
        <v>88</v>
      </c>
      <c r="P124" s="69">
        <v>39</v>
      </c>
      <c r="Q124" s="69">
        <v>48</v>
      </c>
      <c r="R124" s="114">
        <v>0</v>
      </c>
      <c r="S124" s="114">
        <v>0</v>
      </c>
      <c r="T124" s="114">
        <v>11</v>
      </c>
      <c r="U124" s="114">
        <v>24</v>
      </c>
      <c r="V124" s="114">
        <v>35</v>
      </c>
      <c r="W124" s="114">
        <v>34</v>
      </c>
      <c r="X124" s="114">
        <v>38</v>
      </c>
      <c r="Y124" s="114">
        <v>27</v>
      </c>
      <c r="Z124" s="114">
        <v>31</v>
      </c>
      <c r="AA124" s="114">
        <v>16</v>
      </c>
      <c r="AB124" s="114">
        <v>17</v>
      </c>
      <c r="AC124" s="114">
        <v>9</v>
      </c>
      <c r="AD124" s="114">
        <v>7</v>
      </c>
    </row>
    <row r="125" spans="1:30" x14ac:dyDescent="0.45">
      <c r="A125" s="3" t="s">
        <v>219</v>
      </c>
      <c r="B125" s="3" t="s">
        <v>62</v>
      </c>
      <c r="C125" s="3" t="s">
        <v>745</v>
      </c>
      <c r="D125" s="69">
        <v>590</v>
      </c>
      <c r="E125" s="69">
        <v>0</v>
      </c>
      <c r="F125" s="69">
        <v>4</v>
      </c>
      <c r="G125" s="69">
        <v>9</v>
      </c>
      <c r="H125" s="69">
        <v>13</v>
      </c>
      <c r="I125" s="69">
        <v>20</v>
      </c>
      <c r="J125" s="69">
        <v>36</v>
      </c>
      <c r="K125" s="69">
        <v>49</v>
      </c>
      <c r="L125" s="69">
        <v>78</v>
      </c>
      <c r="M125" s="69">
        <v>70</v>
      </c>
      <c r="N125" s="69">
        <v>61</v>
      </c>
      <c r="O125" s="69">
        <v>54</v>
      </c>
      <c r="P125" s="69">
        <v>16</v>
      </c>
      <c r="Q125" s="69">
        <v>20</v>
      </c>
      <c r="R125" s="114">
        <v>0</v>
      </c>
      <c r="S125" s="114">
        <v>0</v>
      </c>
      <c r="T125" s="114">
        <v>5</v>
      </c>
      <c r="U125" s="114">
        <v>8</v>
      </c>
      <c r="V125" s="114">
        <v>22</v>
      </c>
      <c r="W125" s="114">
        <v>22</v>
      </c>
      <c r="X125" s="114">
        <v>29</v>
      </c>
      <c r="Y125" s="114">
        <v>23</v>
      </c>
      <c r="Z125" s="114">
        <v>21</v>
      </c>
      <c r="AA125" s="114">
        <v>11</v>
      </c>
      <c r="AB125" s="114">
        <v>8</v>
      </c>
      <c r="AC125" s="114">
        <v>7</v>
      </c>
      <c r="AD125" s="114">
        <v>4</v>
      </c>
    </row>
    <row r="126" spans="1:30" x14ac:dyDescent="0.45">
      <c r="A126" s="3" t="s">
        <v>219</v>
      </c>
      <c r="B126" s="3" t="s">
        <v>62</v>
      </c>
      <c r="C126" s="3" t="s">
        <v>746</v>
      </c>
      <c r="D126" s="69">
        <v>971</v>
      </c>
      <c r="E126" s="69">
        <v>0</v>
      </c>
      <c r="F126" s="69">
        <v>0</v>
      </c>
      <c r="G126" s="69">
        <v>8</v>
      </c>
      <c r="H126" s="69">
        <v>28</v>
      </c>
      <c r="I126" s="69">
        <v>40</v>
      </c>
      <c r="J126" s="69">
        <v>76</v>
      </c>
      <c r="K126" s="69">
        <v>82</v>
      </c>
      <c r="L126" s="69">
        <v>104</v>
      </c>
      <c r="M126" s="69">
        <v>126</v>
      </c>
      <c r="N126" s="69">
        <v>87</v>
      </c>
      <c r="O126" s="69">
        <v>67</v>
      </c>
      <c r="P126" s="69">
        <v>22</v>
      </c>
      <c r="Q126" s="69">
        <v>44</v>
      </c>
      <c r="R126" s="114">
        <v>0</v>
      </c>
      <c r="S126" s="114">
        <v>0</v>
      </c>
      <c r="T126" s="114">
        <v>7</v>
      </c>
      <c r="U126" s="114">
        <v>16</v>
      </c>
      <c r="V126" s="114">
        <v>32</v>
      </c>
      <c r="W126" s="114">
        <v>43</v>
      </c>
      <c r="X126" s="114">
        <v>53</v>
      </c>
      <c r="Y126" s="114">
        <v>35</v>
      </c>
      <c r="Z126" s="114">
        <v>32</v>
      </c>
      <c r="AA126" s="114">
        <v>28</v>
      </c>
      <c r="AB126" s="114">
        <v>20</v>
      </c>
      <c r="AC126" s="114">
        <v>11</v>
      </c>
      <c r="AD126" s="114">
        <v>10</v>
      </c>
    </row>
    <row r="127" spans="1:30" x14ac:dyDescent="0.45">
      <c r="A127" s="3" t="s">
        <v>219</v>
      </c>
      <c r="B127" s="3" t="s">
        <v>62</v>
      </c>
      <c r="C127" s="3" t="s">
        <v>747</v>
      </c>
      <c r="D127" s="69">
        <v>490</v>
      </c>
      <c r="E127" s="69">
        <v>0</v>
      </c>
      <c r="F127" s="69">
        <v>0</v>
      </c>
      <c r="G127" s="69">
        <v>1</v>
      </c>
      <c r="H127" s="69">
        <v>9</v>
      </c>
      <c r="I127" s="69">
        <v>17</v>
      </c>
      <c r="J127" s="69">
        <v>44</v>
      </c>
      <c r="K127" s="69">
        <v>53</v>
      </c>
      <c r="L127" s="69">
        <v>61</v>
      </c>
      <c r="M127" s="69">
        <v>68</v>
      </c>
      <c r="N127" s="69">
        <v>58</v>
      </c>
      <c r="O127" s="69">
        <v>42</v>
      </c>
      <c r="P127" s="69">
        <v>16</v>
      </c>
      <c r="Q127" s="69">
        <v>18</v>
      </c>
      <c r="R127" s="114">
        <v>0</v>
      </c>
      <c r="S127" s="114">
        <v>0</v>
      </c>
      <c r="T127" s="114">
        <v>0</v>
      </c>
      <c r="U127" s="114">
        <v>5</v>
      </c>
      <c r="V127" s="114">
        <v>12</v>
      </c>
      <c r="W127" s="114">
        <v>10</v>
      </c>
      <c r="X127" s="114">
        <v>21</v>
      </c>
      <c r="Y127" s="114">
        <v>13</v>
      </c>
      <c r="Z127" s="114">
        <v>10</v>
      </c>
      <c r="AA127" s="114">
        <v>9</v>
      </c>
      <c r="AB127" s="114">
        <v>14</v>
      </c>
      <c r="AC127" s="114">
        <v>4</v>
      </c>
      <c r="AD127" s="114">
        <v>5</v>
      </c>
    </row>
    <row r="128" spans="1:30" x14ac:dyDescent="0.45">
      <c r="A128" s="3" t="s">
        <v>219</v>
      </c>
      <c r="B128" s="3" t="s">
        <v>62</v>
      </c>
      <c r="C128" s="3" t="s">
        <v>748</v>
      </c>
      <c r="D128" s="69">
        <v>22</v>
      </c>
      <c r="E128" s="69">
        <v>0</v>
      </c>
      <c r="F128" s="69">
        <v>6</v>
      </c>
      <c r="G128" s="69">
        <v>5</v>
      </c>
      <c r="H128" s="69">
        <v>2</v>
      </c>
      <c r="I128" s="69">
        <v>0</v>
      </c>
      <c r="J128" s="69">
        <v>1</v>
      </c>
      <c r="K128" s="69">
        <v>0</v>
      </c>
      <c r="L128" s="69">
        <v>0</v>
      </c>
      <c r="M128" s="69">
        <v>1</v>
      </c>
      <c r="N128" s="69">
        <v>1</v>
      </c>
      <c r="O128" s="69">
        <v>0</v>
      </c>
      <c r="P128" s="69">
        <v>1</v>
      </c>
      <c r="Q128" s="69">
        <v>0</v>
      </c>
      <c r="R128" s="114">
        <v>0</v>
      </c>
      <c r="S128" s="114">
        <v>0</v>
      </c>
      <c r="T128" s="114">
        <v>4</v>
      </c>
      <c r="U128" s="114">
        <v>0</v>
      </c>
      <c r="V128" s="114">
        <v>1</v>
      </c>
      <c r="W128" s="114">
        <v>0</v>
      </c>
      <c r="X128" s="114">
        <v>0</v>
      </c>
      <c r="Y128" s="114">
        <v>0</v>
      </c>
      <c r="Z128" s="114">
        <v>0</v>
      </c>
      <c r="AA128" s="114">
        <v>0</v>
      </c>
      <c r="AB128" s="114">
        <v>0</v>
      </c>
      <c r="AC128" s="114">
        <v>0</v>
      </c>
      <c r="AD128" s="114">
        <v>0</v>
      </c>
    </row>
    <row r="129" spans="1:30" x14ac:dyDescent="0.45">
      <c r="A129" s="2" t="s">
        <v>217</v>
      </c>
      <c r="B129" s="2" t="s">
        <v>63</v>
      </c>
      <c r="C129" s="2" t="s">
        <v>749</v>
      </c>
      <c r="D129" s="11">
        <v>7490</v>
      </c>
      <c r="E129" s="11">
        <v>0</v>
      </c>
      <c r="F129" s="11">
        <v>9</v>
      </c>
      <c r="G129" s="11">
        <v>56</v>
      </c>
      <c r="H129" s="11">
        <v>192</v>
      </c>
      <c r="I129" s="11">
        <v>378</v>
      </c>
      <c r="J129" s="11">
        <v>546</v>
      </c>
      <c r="K129" s="11">
        <v>714</v>
      </c>
      <c r="L129" s="11">
        <v>858</v>
      </c>
      <c r="M129" s="11">
        <v>903</v>
      </c>
      <c r="N129" s="11">
        <v>794</v>
      </c>
      <c r="O129" s="11">
        <v>557</v>
      </c>
      <c r="P129" s="11">
        <v>287</v>
      </c>
      <c r="Q129" s="11">
        <v>344</v>
      </c>
      <c r="R129" s="113">
        <v>0</v>
      </c>
      <c r="S129" s="113">
        <v>4</v>
      </c>
      <c r="T129" s="113">
        <v>50</v>
      </c>
      <c r="U129" s="113">
        <v>171</v>
      </c>
      <c r="V129" s="113">
        <v>249</v>
      </c>
      <c r="W129" s="113">
        <v>327</v>
      </c>
      <c r="X129" s="113">
        <v>286</v>
      </c>
      <c r="Y129" s="113">
        <v>252</v>
      </c>
      <c r="Z129" s="113">
        <v>200</v>
      </c>
      <c r="AA129" s="113">
        <v>119</v>
      </c>
      <c r="AB129" s="113">
        <v>80</v>
      </c>
      <c r="AC129" s="113">
        <v>56</v>
      </c>
      <c r="AD129" s="113">
        <v>58</v>
      </c>
    </row>
    <row r="130" spans="1:30" x14ac:dyDescent="0.45">
      <c r="A130" s="3" t="s">
        <v>219</v>
      </c>
      <c r="B130" s="3" t="s">
        <v>63</v>
      </c>
      <c r="C130" s="3" t="s">
        <v>750</v>
      </c>
      <c r="D130" s="69">
        <v>618</v>
      </c>
      <c r="E130" s="69">
        <v>0</v>
      </c>
      <c r="F130" s="69">
        <v>0</v>
      </c>
      <c r="G130" s="69">
        <v>5</v>
      </c>
      <c r="H130" s="69">
        <v>17</v>
      </c>
      <c r="I130" s="69">
        <v>44</v>
      </c>
      <c r="J130" s="69">
        <v>45</v>
      </c>
      <c r="K130" s="69">
        <v>56</v>
      </c>
      <c r="L130" s="69">
        <v>75</v>
      </c>
      <c r="M130" s="69">
        <v>66</v>
      </c>
      <c r="N130" s="69">
        <v>61</v>
      </c>
      <c r="O130" s="69">
        <v>40</v>
      </c>
      <c r="P130" s="69">
        <v>22</v>
      </c>
      <c r="Q130" s="69">
        <v>22</v>
      </c>
      <c r="R130" s="114">
        <v>0</v>
      </c>
      <c r="S130" s="114">
        <v>0</v>
      </c>
      <c r="T130" s="114">
        <v>1</v>
      </c>
      <c r="U130" s="114">
        <v>18</v>
      </c>
      <c r="V130" s="114">
        <v>23</v>
      </c>
      <c r="W130" s="114">
        <v>27</v>
      </c>
      <c r="X130" s="114">
        <v>27</v>
      </c>
      <c r="Y130" s="114">
        <v>26</v>
      </c>
      <c r="Z130" s="114">
        <v>15</v>
      </c>
      <c r="AA130" s="114">
        <v>12</v>
      </c>
      <c r="AB130" s="114">
        <v>8</v>
      </c>
      <c r="AC130" s="114">
        <v>4</v>
      </c>
      <c r="AD130" s="114">
        <v>4</v>
      </c>
    </row>
    <row r="131" spans="1:30" x14ac:dyDescent="0.45">
      <c r="A131" s="3" t="s">
        <v>219</v>
      </c>
      <c r="B131" s="3" t="s">
        <v>63</v>
      </c>
      <c r="C131" s="3" t="s">
        <v>751</v>
      </c>
      <c r="D131" s="69">
        <v>603</v>
      </c>
      <c r="E131" s="69">
        <v>0</v>
      </c>
      <c r="F131" s="69">
        <v>2</v>
      </c>
      <c r="G131" s="69">
        <v>3</v>
      </c>
      <c r="H131" s="69">
        <v>18</v>
      </c>
      <c r="I131" s="69">
        <v>34</v>
      </c>
      <c r="J131" s="69">
        <v>50</v>
      </c>
      <c r="K131" s="69">
        <v>57</v>
      </c>
      <c r="L131" s="69">
        <v>60</v>
      </c>
      <c r="M131" s="69">
        <v>62</v>
      </c>
      <c r="N131" s="69">
        <v>69</v>
      </c>
      <c r="O131" s="69">
        <v>48</v>
      </c>
      <c r="P131" s="69">
        <v>20</v>
      </c>
      <c r="Q131" s="69">
        <v>11</v>
      </c>
      <c r="R131" s="114">
        <v>0</v>
      </c>
      <c r="S131" s="114">
        <v>0</v>
      </c>
      <c r="T131" s="114">
        <v>5</v>
      </c>
      <c r="U131" s="114">
        <v>20</v>
      </c>
      <c r="V131" s="114">
        <v>31</v>
      </c>
      <c r="W131" s="114">
        <v>31</v>
      </c>
      <c r="X131" s="114">
        <v>18</v>
      </c>
      <c r="Y131" s="114">
        <v>22</v>
      </c>
      <c r="Z131" s="114">
        <v>16</v>
      </c>
      <c r="AA131" s="114">
        <v>16</v>
      </c>
      <c r="AB131" s="114">
        <v>6</v>
      </c>
      <c r="AC131" s="114">
        <v>3</v>
      </c>
      <c r="AD131" s="114">
        <v>1</v>
      </c>
    </row>
    <row r="132" spans="1:30" x14ac:dyDescent="0.45">
      <c r="A132" s="3" t="s">
        <v>219</v>
      </c>
      <c r="B132" s="3" t="s">
        <v>63</v>
      </c>
      <c r="C132" s="3" t="s">
        <v>752</v>
      </c>
      <c r="D132" s="69">
        <v>656</v>
      </c>
      <c r="E132" s="69">
        <v>0</v>
      </c>
      <c r="F132" s="69">
        <v>4</v>
      </c>
      <c r="G132" s="69">
        <v>3</v>
      </c>
      <c r="H132" s="69">
        <v>17</v>
      </c>
      <c r="I132" s="69">
        <v>34</v>
      </c>
      <c r="J132" s="69">
        <v>43</v>
      </c>
      <c r="K132" s="69">
        <v>64</v>
      </c>
      <c r="L132" s="69">
        <v>73</v>
      </c>
      <c r="M132" s="69">
        <v>70</v>
      </c>
      <c r="N132" s="69">
        <v>69</v>
      </c>
      <c r="O132" s="69">
        <v>55</v>
      </c>
      <c r="P132" s="69">
        <v>37</v>
      </c>
      <c r="Q132" s="69">
        <v>43</v>
      </c>
      <c r="R132" s="114">
        <v>0</v>
      </c>
      <c r="S132" s="114">
        <v>0</v>
      </c>
      <c r="T132" s="114">
        <v>5</v>
      </c>
      <c r="U132" s="114">
        <v>10</v>
      </c>
      <c r="V132" s="114">
        <v>17</v>
      </c>
      <c r="W132" s="114">
        <v>25</v>
      </c>
      <c r="X132" s="114">
        <v>19</v>
      </c>
      <c r="Y132" s="114">
        <v>23</v>
      </c>
      <c r="Z132" s="114">
        <v>11</v>
      </c>
      <c r="AA132" s="114">
        <v>9</v>
      </c>
      <c r="AB132" s="114">
        <v>11</v>
      </c>
      <c r="AC132" s="114">
        <v>6</v>
      </c>
      <c r="AD132" s="114">
        <v>8</v>
      </c>
    </row>
    <row r="133" spans="1:30" x14ac:dyDescent="0.45">
      <c r="A133" s="3" t="s">
        <v>219</v>
      </c>
      <c r="B133" s="3" t="s">
        <v>63</v>
      </c>
      <c r="C133" s="3" t="s">
        <v>753</v>
      </c>
      <c r="D133" s="69">
        <v>648</v>
      </c>
      <c r="E133" s="69">
        <v>0</v>
      </c>
      <c r="F133" s="69">
        <v>0</v>
      </c>
      <c r="G133" s="69">
        <v>4</v>
      </c>
      <c r="H133" s="69">
        <v>19</v>
      </c>
      <c r="I133" s="69">
        <v>23</v>
      </c>
      <c r="J133" s="69">
        <v>43</v>
      </c>
      <c r="K133" s="69">
        <v>72</v>
      </c>
      <c r="L133" s="69">
        <v>86</v>
      </c>
      <c r="M133" s="69">
        <v>79</v>
      </c>
      <c r="N133" s="69">
        <v>62</v>
      </c>
      <c r="O133" s="69">
        <v>50</v>
      </c>
      <c r="P133" s="69">
        <v>23</v>
      </c>
      <c r="Q133" s="69">
        <v>29</v>
      </c>
      <c r="R133" s="114">
        <v>0</v>
      </c>
      <c r="S133" s="114">
        <v>0</v>
      </c>
      <c r="T133" s="114">
        <v>6</v>
      </c>
      <c r="U133" s="114">
        <v>11</v>
      </c>
      <c r="V133" s="114">
        <v>21</v>
      </c>
      <c r="W133" s="114">
        <v>27</v>
      </c>
      <c r="X133" s="114">
        <v>24</v>
      </c>
      <c r="Y133" s="114">
        <v>20</v>
      </c>
      <c r="Z133" s="114">
        <v>21</v>
      </c>
      <c r="AA133" s="114">
        <v>7</v>
      </c>
      <c r="AB133" s="114">
        <v>9</v>
      </c>
      <c r="AC133" s="114">
        <v>3</v>
      </c>
      <c r="AD133" s="114">
        <v>9</v>
      </c>
    </row>
    <row r="134" spans="1:30" x14ac:dyDescent="0.45">
      <c r="A134" s="3" t="s">
        <v>219</v>
      </c>
      <c r="B134" s="3" t="s">
        <v>63</v>
      </c>
      <c r="C134" s="3" t="s">
        <v>754</v>
      </c>
      <c r="D134" s="69">
        <v>413</v>
      </c>
      <c r="E134" s="69">
        <v>0</v>
      </c>
      <c r="F134" s="69">
        <v>0</v>
      </c>
      <c r="G134" s="69">
        <v>2</v>
      </c>
      <c r="H134" s="69">
        <v>7</v>
      </c>
      <c r="I134" s="69">
        <v>19</v>
      </c>
      <c r="J134" s="69">
        <v>28</v>
      </c>
      <c r="K134" s="69">
        <v>38</v>
      </c>
      <c r="L134" s="69">
        <v>44</v>
      </c>
      <c r="M134" s="69">
        <v>68</v>
      </c>
      <c r="N134" s="69">
        <v>49</v>
      </c>
      <c r="O134" s="69">
        <v>36</v>
      </c>
      <c r="P134" s="69">
        <v>18</v>
      </c>
      <c r="Q134" s="69">
        <v>28</v>
      </c>
      <c r="R134" s="114">
        <v>0</v>
      </c>
      <c r="S134" s="114">
        <v>0</v>
      </c>
      <c r="T134" s="114">
        <v>0</v>
      </c>
      <c r="U134" s="114">
        <v>9</v>
      </c>
      <c r="V134" s="114">
        <v>8</v>
      </c>
      <c r="W134" s="114">
        <v>11</v>
      </c>
      <c r="X134" s="114">
        <v>11</v>
      </c>
      <c r="Y134" s="114">
        <v>9</v>
      </c>
      <c r="Z134" s="114">
        <v>15</v>
      </c>
      <c r="AA134" s="114">
        <v>7</v>
      </c>
      <c r="AB134" s="114">
        <v>0</v>
      </c>
      <c r="AC134" s="114">
        <v>5</v>
      </c>
      <c r="AD134" s="114">
        <v>1</v>
      </c>
    </row>
    <row r="135" spans="1:30" x14ac:dyDescent="0.45">
      <c r="A135" s="3" t="s">
        <v>219</v>
      </c>
      <c r="B135" s="3" t="s">
        <v>63</v>
      </c>
      <c r="C135" s="3" t="s">
        <v>755</v>
      </c>
      <c r="D135" s="69">
        <v>537</v>
      </c>
      <c r="E135" s="69">
        <v>0</v>
      </c>
      <c r="F135" s="69">
        <v>1</v>
      </c>
      <c r="G135" s="69">
        <v>2</v>
      </c>
      <c r="H135" s="69">
        <v>15</v>
      </c>
      <c r="I135" s="69">
        <v>29</v>
      </c>
      <c r="J135" s="69">
        <v>31</v>
      </c>
      <c r="K135" s="69">
        <v>59</v>
      </c>
      <c r="L135" s="69">
        <v>68</v>
      </c>
      <c r="M135" s="69">
        <v>72</v>
      </c>
      <c r="N135" s="69">
        <v>66</v>
      </c>
      <c r="O135" s="69">
        <v>32</v>
      </c>
      <c r="P135" s="69">
        <v>14</v>
      </c>
      <c r="Q135" s="69">
        <v>32</v>
      </c>
      <c r="R135" s="114">
        <v>0</v>
      </c>
      <c r="S135" s="114">
        <v>0</v>
      </c>
      <c r="T135" s="114">
        <v>3</v>
      </c>
      <c r="U135" s="114">
        <v>4</v>
      </c>
      <c r="V135" s="114">
        <v>12</v>
      </c>
      <c r="W135" s="114">
        <v>27</v>
      </c>
      <c r="X135" s="114">
        <v>25</v>
      </c>
      <c r="Y135" s="114">
        <v>18</v>
      </c>
      <c r="Z135" s="114">
        <v>13</v>
      </c>
      <c r="AA135" s="114">
        <v>8</v>
      </c>
      <c r="AB135" s="114">
        <v>0</v>
      </c>
      <c r="AC135" s="114">
        <v>1</v>
      </c>
      <c r="AD135" s="114">
        <v>5</v>
      </c>
    </row>
    <row r="136" spans="1:30" x14ac:dyDescent="0.45">
      <c r="A136" s="3" t="s">
        <v>219</v>
      </c>
      <c r="B136" s="3" t="s">
        <v>63</v>
      </c>
      <c r="C136" s="3" t="s">
        <v>756</v>
      </c>
      <c r="D136" s="69">
        <v>393</v>
      </c>
      <c r="E136" s="69">
        <v>0</v>
      </c>
      <c r="F136" s="69">
        <v>0</v>
      </c>
      <c r="G136" s="69">
        <v>2</v>
      </c>
      <c r="H136" s="69">
        <v>13</v>
      </c>
      <c r="I136" s="69">
        <v>23</v>
      </c>
      <c r="J136" s="69">
        <v>28</v>
      </c>
      <c r="K136" s="69">
        <v>31</v>
      </c>
      <c r="L136" s="69">
        <v>46</v>
      </c>
      <c r="M136" s="69">
        <v>44</v>
      </c>
      <c r="N136" s="69">
        <v>49</v>
      </c>
      <c r="O136" s="69">
        <v>34</v>
      </c>
      <c r="P136" s="69">
        <v>20</v>
      </c>
      <c r="Q136" s="69">
        <v>9</v>
      </c>
      <c r="R136" s="114">
        <v>0</v>
      </c>
      <c r="S136" s="114">
        <v>1</v>
      </c>
      <c r="T136" s="114">
        <v>2</v>
      </c>
      <c r="U136" s="114">
        <v>8</v>
      </c>
      <c r="V136" s="114">
        <v>12</v>
      </c>
      <c r="W136" s="114">
        <v>20</v>
      </c>
      <c r="X136" s="114">
        <v>14</v>
      </c>
      <c r="Y136" s="114">
        <v>17</v>
      </c>
      <c r="Z136" s="114">
        <v>9</v>
      </c>
      <c r="AA136" s="114">
        <v>3</v>
      </c>
      <c r="AB136" s="114">
        <v>2</v>
      </c>
      <c r="AC136" s="114">
        <v>5</v>
      </c>
      <c r="AD136" s="114">
        <v>1</v>
      </c>
    </row>
    <row r="137" spans="1:30" x14ac:dyDescent="0.45">
      <c r="A137" s="3" t="s">
        <v>219</v>
      </c>
      <c r="B137" s="3" t="s">
        <v>63</v>
      </c>
      <c r="C137" s="3" t="s">
        <v>757</v>
      </c>
      <c r="D137" s="69">
        <v>235</v>
      </c>
      <c r="E137" s="69">
        <v>0</v>
      </c>
      <c r="F137" s="69">
        <v>0</v>
      </c>
      <c r="G137" s="69">
        <v>2</v>
      </c>
      <c r="H137" s="69">
        <v>7</v>
      </c>
      <c r="I137" s="69">
        <v>12</v>
      </c>
      <c r="J137" s="69">
        <v>16</v>
      </c>
      <c r="K137" s="69">
        <v>28</v>
      </c>
      <c r="L137" s="69">
        <v>18</v>
      </c>
      <c r="M137" s="69">
        <v>31</v>
      </c>
      <c r="N137" s="69">
        <v>28</v>
      </c>
      <c r="O137" s="69">
        <v>16</v>
      </c>
      <c r="P137" s="69">
        <v>14</v>
      </c>
      <c r="Q137" s="69">
        <v>17</v>
      </c>
      <c r="R137" s="114">
        <v>0</v>
      </c>
      <c r="S137" s="114">
        <v>0</v>
      </c>
      <c r="T137" s="114">
        <v>1</v>
      </c>
      <c r="U137" s="114">
        <v>5</v>
      </c>
      <c r="V137" s="114">
        <v>3</v>
      </c>
      <c r="W137" s="114">
        <v>15</v>
      </c>
      <c r="X137" s="114">
        <v>3</v>
      </c>
      <c r="Y137" s="114">
        <v>8</v>
      </c>
      <c r="Z137" s="114">
        <v>4</v>
      </c>
      <c r="AA137" s="114">
        <v>1</v>
      </c>
      <c r="AB137" s="114">
        <v>2</v>
      </c>
      <c r="AC137" s="114">
        <v>2</v>
      </c>
      <c r="AD137" s="114">
        <v>2</v>
      </c>
    </row>
    <row r="138" spans="1:30" x14ac:dyDescent="0.45">
      <c r="A138" s="3" t="s">
        <v>219</v>
      </c>
      <c r="B138" s="3" t="s">
        <v>63</v>
      </c>
      <c r="C138" s="3" t="s">
        <v>758</v>
      </c>
      <c r="D138" s="69">
        <v>3387</v>
      </c>
      <c r="E138" s="69">
        <v>0</v>
      </c>
      <c r="F138" s="69">
        <v>2</v>
      </c>
      <c r="G138" s="69">
        <v>33</v>
      </c>
      <c r="H138" s="69">
        <v>79</v>
      </c>
      <c r="I138" s="69">
        <v>160</v>
      </c>
      <c r="J138" s="69">
        <v>262</v>
      </c>
      <c r="K138" s="69">
        <v>309</v>
      </c>
      <c r="L138" s="69">
        <v>388</v>
      </c>
      <c r="M138" s="69">
        <v>411</v>
      </c>
      <c r="N138" s="69">
        <v>341</v>
      </c>
      <c r="O138" s="69">
        <v>246</v>
      </c>
      <c r="P138" s="69">
        <v>119</v>
      </c>
      <c r="Q138" s="69">
        <v>153</v>
      </c>
      <c r="R138" s="114">
        <v>0</v>
      </c>
      <c r="S138" s="114">
        <v>3</v>
      </c>
      <c r="T138" s="114">
        <v>27</v>
      </c>
      <c r="U138" s="114">
        <v>86</v>
      </c>
      <c r="V138" s="114">
        <v>122</v>
      </c>
      <c r="W138" s="114">
        <v>144</v>
      </c>
      <c r="X138" s="114">
        <v>145</v>
      </c>
      <c r="Y138" s="114">
        <v>109</v>
      </c>
      <c r="Z138" s="114">
        <v>96</v>
      </c>
      <c r="AA138" s="114">
        <v>56</v>
      </c>
      <c r="AB138" s="114">
        <v>42</v>
      </c>
      <c r="AC138" s="114">
        <v>27</v>
      </c>
      <c r="AD138" s="114">
        <v>27</v>
      </c>
    </row>
    <row r="139" spans="1:30" x14ac:dyDescent="0.45">
      <c r="A139" s="2" t="s">
        <v>217</v>
      </c>
      <c r="B139" s="2" t="s">
        <v>64</v>
      </c>
      <c r="C139" s="2" t="s">
        <v>759</v>
      </c>
      <c r="D139" s="11">
        <v>1412</v>
      </c>
      <c r="E139" s="11">
        <v>0</v>
      </c>
      <c r="F139" s="11">
        <v>0</v>
      </c>
      <c r="G139" s="11">
        <v>5</v>
      </c>
      <c r="H139" s="11">
        <v>15</v>
      </c>
      <c r="I139" s="11">
        <v>32</v>
      </c>
      <c r="J139" s="11">
        <v>110</v>
      </c>
      <c r="K139" s="11">
        <v>121</v>
      </c>
      <c r="L139" s="11">
        <v>171</v>
      </c>
      <c r="M139" s="11">
        <v>216</v>
      </c>
      <c r="N139" s="11">
        <v>231</v>
      </c>
      <c r="O139" s="11">
        <v>158</v>
      </c>
      <c r="P139" s="11">
        <v>68</v>
      </c>
      <c r="Q139" s="11">
        <v>78</v>
      </c>
      <c r="R139" s="113">
        <v>0</v>
      </c>
      <c r="S139" s="113">
        <v>1</v>
      </c>
      <c r="T139" s="113">
        <v>1</v>
      </c>
      <c r="U139" s="113">
        <v>7</v>
      </c>
      <c r="V139" s="113">
        <v>13</v>
      </c>
      <c r="W139" s="113">
        <v>24</v>
      </c>
      <c r="X139" s="113">
        <v>39</v>
      </c>
      <c r="Y139" s="113">
        <v>33</v>
      </c>
      <c r="Z139" s="113">
        <v>30</v>
      </c>
      <c r="AA139" s="113">
        <v>20</v>
      </c>
      <c r="AB139" s="113">
        <v>20</v>
      </c>
      <c r="AC139" s="113">
        <v>9</v>
      </c>
      <c r="AD139" s="113">
        <v>10</v>
      </c>
    </row>
    <row r="140" spans="1:30" x14ac:dyDescent="0.45">
      <c r="A140" s="3" t="s">
        <v>219</v>
      </c>
      <c r="B140" s="3" t="s">
        <v>64</v>
      </c>
      <c r="C140" s="3" t="s">
        <v>760</v>
      </c>
      <c r="D140" s="69">
        <v>118</v>
      </c>
      <c r="E140" s="69">
        <v>0</v>
      </c>
      <c r="F140" s="69">
        <v>0</v>
      </c>
      <c r="G140" s="69">
        <v>1</v>
      </c>
      <c r="H140" s="69">
        <v>1</v>
      </c>
      <c r="I140" s="69">
        <v>0</v>
      </c>
      <c r="J140" s="69">
        <v>17</v>
      </c>
      <c r="K140" s="69">
        <v>11</v>
      </c>
      <c r="L140" s="69">
        <v>16</v>
      </c>
      <c r="M140" s="69">
        <v>22</v>
      </c>
      <c r="N140" s="69">
        <v>17</v>
      </c>
      <c r="O140" s="69">
        <v>8</v>
      </c>
      <c r="P140" s="69">
        <v>6</v>
      </c>
      <c r="Q140" s="69">
        <v>7</v>
      </c>
      <c r="R140" s="114">
        <v>0</v>
      </c>
      <c r="S140" s="114">
        <v>0</v>
      </c>
      <c r="T140" s="114">
        <v>0</v>
      </c>
      <c r="U140" s="114">
        <v>0</v>
      </c>
      <c r="V140" s="114">
        <v>0</v>
      </c>
      <c r="W140" s="114">
        <v>2</v>
      </c>
      <c r="X140" s="114">
        <v>3</v>
      </c>
      <c r="Y140" s="114">
        <v>2</v>
      </c>
      <c r="Z140" s="114">
        <v>2</v>
      </c>
      <c r="AA140" s="114">
        <v>1</v>
      </c>
      <c r="AB140" s="114">
        <v>1</v>
      </c>
      <c r="AC140" s="114">
        <v>1</v>
      </c>
      <c r="AD140" s="114">
        <v>0</v>
      </c>
    </row>
    <row r="141" spans="1:30" x14ac:dyDescent="0.45">
      <c r="A141" s="3" t="s">
        <v>219</v>
      </c>
      <c r="B141" s="3" t="s">
        <v>64</v>
      </c>
      <c r="C141" s="3" t="s">
        <v>761</v>
      </c>
      <c r="D141" s="69">
        <v>683</v>
      </c>
      <c r="E141" s="69">
        <v>0</v>
      </c>
      <c r="F141" s="69">
        <v>0</v>
      </c>
      <c r="G141" s="69">
        <v>2</v>
      </c>
      <c r="H141" s="69">
        <v>6</v>
      </c>
      <c r="I141" s="69">
        <v>16</v>
      </c>
      <c r="J141" s="69">
        <v>46</v>
      </c>
      <c r="K141" s="69">
        <v>63</v>
      </c>
      <c r="L141" s="69">
        <v>76</v>
      </c>
      <c r="M141" s="69">
        <v>90</v>
      </c>
      <c r="N141" s="69">
        <v>110</v>
      </c>
      <c r="O141" s="69">
        <v>66</v>
      </c>
      <c r="P141" s="69">
        <v>29</v>
      </c>
      <c r="Q141" s="69">
        <v>44</v>
      </c>
      <c r="R141" s="114">
        <v>0</v>
      </c>
      <c r="S141" s="114">
        <v>1</v>
      </c>
      <c r="T141" s="114">
        <v>1</v>
      </c>
      <c r="U141" s="114">
        <v>7</v>
      </c>
      <c r="V141" s="114">
        <v>13</v>
      </c>
      <c r="W141" s="114">
        <v>17</v>
      </c>
      <c r="X141" s="114">
        <v>22</v>
      </c>
      <c r="Y141" s="114">
        <v>23</v>
      </c>
      <c r="Z141" s="114">
        <v>19</v>
      </c>
      <c r="AA141" s="114">
        <v>11</v>
      </c>
      <c r="AB141" s="114">
        <v>11</v>
      </c>
      <c r="AC141" s="114">
        <v>6</v>
      </c>
      <c r="AD141" s="114">
        <v>4</v>
      </c>
    </row>
    <row r="142" spans="1:30" x14ac:dyDescent="0.45">
      <c r="A142" s="3" t="s">
        <v>219</v>
      </c>
      <c r="B142" s="3" t="s">
        <v>64</v>
      </c>
      <c r="C142" s="3" t="s">
        <v>762</v>
      </c>
      <c r="D142" s="69">
        <v>145</v>
      </c>
      <c r="E142" s="69">
        <v>0</v>
      </c>
      <c r="F142" s="69">
        <v>0</v>
      </c>
      <c r="G142" s="69">
        <v>1</v>
      </c>
      <c r="H142" s="69">
        <v>2</v>
      </c>
      <c r="I142" s="69">
        <v>4</v>
      </c>
      <c r="J142" s="69">
        <v>6</v>
      </c>
      <c r="K142" s="69">
        <v>9</v>
      </c>
      <c r="L142" s="69">
        <v>23</v>
      </c>
      <c r="M142" s="69">
        <v>25</v>
      </c>
      <c r="N142" s="69">
        <v>27</v>
      </c>
      <c r="O142" s="69">
        <v>19</v>
      </c>
      <c r="P142" s="69">
        <v>5</v>
      </c>
      <c r="Q142" s="69">
        <v>7</v>
      </c>
      <c r="R142" s="114">
        <v>0</v>
      </c>
      <c r="S142" s="114">
        <v>0</v>
      </c>
      <c r="T142" s="114">
        <v>0</v>
      </c>
      <c r="U142" s="114">
        <v>0</v>
      </c>
      <c r="V142" s="114">
        <v>0</v>
      </c>
      <c r="W142" s="114">
        <v>1</v>
      </c>
      <c r="X142" s="114">
        <v>3</v>
      </c>
      <c r="Y142" s="114">
        <v>2</v>
      </c>
      <c r="Z142" s="114">
        <v>4</v>
      </c>
      <c r="AA142" s="114">
        <v>3</v>
      </c>
      <c r="AB142" s="114">
        <v>2</v>
      </c>
      <c r="AC142" s="114">
        <v>0</v>
      </c>
      <c r="AD142" s="114">
        <v>2</v>
      </c>
    </row>
    <row r="143" spans="1:30" x14ac:dyDescent="0.45">
      <c r="A143" s="3" t="s">
        <v>219</v>
      </c>
      <c r="B143" s="3" t="s">
        <v>64</v>
      </c>
      <c r="C143" s="3" t="s">
        <v>763</v>
      </c>
      <c r="D143" s="69">
        <v>235</v>
      </c>
      <c r="E143" s="69">
        <v>0</v>
      </c>
      <c r="F143" s="69">
        <v>0</v>
      </c>
      <c r="G143" s="69">
        <v>0</v>
      </c>
      <c r="H143" s="69">
        <v>1</v>
      </c>
      <c r="I143" s="69">
        <v>9</v>
      </c>
      <c r="J143" s="69">
        <v>21</v>
      </c>
      <c r="K143" s="69">
        <v>16</v>
      </c>
      <c r="L143" s="69">
        <v>27</v>
      </c>
      <c r="M143" s="69">
        <v>45</v>
      </c>
      <c r="N143" s="69">
        <v>36</v>
      </c>
      <c r="O143" s="69">
        <v>30</v>
      </c>
      <c r="P143" s="69">
        <v>16</v>
      </c>
      <c r="Q143" s="69">
        <v>13</v>
      </c>
      <c r="R143" s="114">
        <v>0</v>
      </c>
      <c r="S143" s="114">
        <v>0</v>
      </c>
      <c r="T143" s="114">
        <v>0</v>
      </c>
      <c r="U143" s="114">
        <v>0</v>
      </c>
      <c r="V143" s="114">
        <v>0</v>
      </c>
      <c r="W143" s="114">
        <v>1</v>
      </c>
      <c r="X143" s="114">
        <v>5</v>
      </c>
      <c r="Y143" s="114">
        <v>3</v>
      </c>
      <c r="Z143" s="114">
        <v>2</v>
      </c>
      <c r="AA143" s="114">
        <v>2</v>
      </c>
      <c r="AB143" s="114">
        <v>4</v>
      </c>
      <c r="AC143" s="114">
        <v>1</v>
      </c>
      <c r="AD143" s="114">
        <v>3</v>
      </c>
    </row>
    <row r="144" spans="1:30" x14ac:dyDescent="0.45">
      <c r="A144" s="3" t="s">
        <v>219</v>
      </c>
      <c r="B144" s="3" t="s">
        <v>64</v>
      </c>
      <c r="C144" s="3" t="s">
        <v>764</v>
      </c>
      <c r="D144" s="69">
        <v>65</v>
      </c>
      <c r="E144" s="69">
        <v>0</v>
      </c>
      <c r="F144" s="69">
        <v>0</v>
      </c>
      <c r="G144" s="69">
        <v>1</v>
      </c>
      <c r="H144" s="69">
        <v>3</v>
      </c>
      <c r="I144" s="69">
        <v>1</v>
      </c>
      <c r="J144" s="69">
        <v>6</v>
      </c>
      <c r="K144" s="69">
        <v>8</v>
      </c>
      <c r="L144" s="69">
        <v>4</v>
      </c>
      <c r="M144" s="69">
        <v>7</v>
      </c>
      <c r="N144" s="69">
        <v>14</v>
      </c>
      <c r="O144" s="69">
        <v>9</v>
      </c>
      <c r="P144" s="69">
        <v>3</v>
      </c>
      <c r="Q144" s="69">
        <v>3</v>
      </c>
      <c r="R144" s="114">
        <v>0</v>
      </c>
      <c r="S144" s="114">
        <v>0</v>
      </c>
      <c r="T144" s="114">
        <v>0</v>
      </c>
      <c r="U144" s="114">
        <v>0</v>
      </c>
      <c r="V144" s="114">
        <v>0</v>
      </c>
      <c r="W144" s="114">
        <v>1</v>
      </c>
      <c r="X144" s="114">
        <v>2</v>
      </c>
      <c r="Y144" s="114">
        <v>0</v>
      </c>
      <c r="Z144" s="114">
        <v>0</v>
      </c>
      <c r="AA144" s="114">
        <v>1</v>
      </c>
      <c r="AB144" s="114">
        <v>0</v>
      </c>
      <c r="AC144" s="114">
        <v>1</v>
      </c>
      <c r="AD144" s="114">
        <v>1</v>
      </c>
    </row>
    <row r="145" spans="1:30" x14ac:dyDescent="0.45">
      <c r="A145" s="3" t="s">
        <v>219</v>
      </c>
      <c r="B145" s="3" t="s">
        <v>64</v>
      </c>
      <c r="C145" s="3" t="s">
        <v>765</v>
      </c>
      <c r="D145" s="69">
        <v>143</v>
      </c>
      <c r="E145" s="69">
        <v>0</v>
      </c>
      <c r="F145" s="69">
        <v>0</v>
      </c>
      <c r="G145" s="69">
        <v>0</v>
      </c>
      <c r="H145" s="69">
        <v>2</v>
      </c>
      <c r="I145" s="69">
        <v>2</v>
      </c>
      <c r="J145" s="69">
        <v>10</v>
      </c>
      <c r="K145" s="69">
        <v>11</v>
      </c>
      <c r="L145" s="69">
        <v>23</v>
      </c>
      <c r="M145" s="69">
        <v>24</v>
      </c>
      <c r="N145" s="69">
        <v>26</v>
      </c>
      <c r="O145" s="69">
        <v>21</v>
      </c>
      <c r="P145" s="69">
        <v>7</v>
      </c>
      <c r="Q145" s="69">
        <v>3</v>
      </c>
      <c r="R145" s="114">
        <v>0</v>
      </c>
      <c r="S145" s="114">
        <v>0</v>
      </c>
      <c r="T145" s="114">
        <v>0</v>
      </c>
      <c r="U145" s="114">
        <v>0</v>
      </c>
      <c r="V145" s="114">
        <v>0</v>
      </c>
      <c r="W145" s="114">
        <v>1</v>
      </c>
      <c r="X145" s="114">
        <v>3</v>
      </c>
      <c r="Y145" s="114">
        <v>3</v>
      </c>
      <c r="Z145" s="114">
        <v>3</v>
      </c>
      <c r="AA145" s="114">
        <v>2</v>
      </c>
      <c r="AB145" s="114">
        <v>2</v>
      </c>
      <c r="AC145" s="114">
        <v>0</v>
      </c>
      <c r="AD145" s="114">
        <v>0</v>
      </c>
    </row>
    <row r="146" spans="1:30" x14ac:dyDescent="0.45">
      <c r="A146" s="3" t="s">
        <v>219</v>
      </c>
      <c r="B146" s="3" t="s">
        <v>64</v>
      </c>
      <c r="C146" s="3" t="s">
        <v>766</v>
      </c>
      <c r="D146" s="69">
        <v>23</v>
      </c>
      <c r="E146" s="69">
        <v>0</v>
      </c>
      <c r="F146" s="69">
        <v>0</v>
      </c>
      <c r="G146" s="69">
        <v>0</v>
      </c>
      <c r="H146" s="69">
        <v>0</v>
      </c>
      <c r="I146" s="69">
        <v>0</v>
      </c>
      <c r="J146" s="69">
        <v>4</v>
      </c>
      <c r="K146" s="69">
        <v>3</v>
      </c>
      <c r="L146" s="69">
        <v>2</v>
      </c>
      <c r="M146" s="69">
        <v>3</v>
      </c>
      <c r="N146" s="69">
        <v>1</v>
      </c>
      <c r="O146" s="69">
        <v>5</v>
      </c>
      <c r="P146" s="69">
        <v>2</v>
      </c>
      <c r="Q146" s="69">
        <v>1</v>
      </c>
      <c r="R146" s="114">
        <v>0</v>
      </c>
      <c r="S146" s="114">
        <v>0</v>
      </c>
      <c r="T146" s="114">
        <v>0</v>
      </c>
      <c r="U146" s="114">
        <v>0</v>
      </c>
      <c r="V146" s="114">
        <v>0</v>
      </c>
      <c r="W146" s="114">
        <v>1</v>
      </c>
      <c r="X146" s="114">
        <v>1</v>
      </c>
      <c r="Y146" s="114">
        <v>0</v>
      </c>
      <c r="Z146" s="114">
        <v>0</v>
      </c>
      <c r="AA146" s="114">
        <v>0</v>
      </c>
      <c r="AB146" s="114">
        <v>0</v>
      </c>
      <c r="AC146" s="114">
        <v>0</v>
      </c>
      <c r="AD146" s="114">
        <v>0</v>
      </c>
    </row>
    <row r="147" spans="1:30" x14ac:dyDescent="0.45">
      <c r="A147" s="2" t="s">
        <v>217</v>
      </c>
      <c r="B147" s="2" t="s">
        <v>65</v>
      </c>
      <c r="C147" s="2" t="s">
        <v>767</v>
      </c>
      <c r="D147" s="11">
        <v>744</v>
      </c>
      <c r="E147" s="11">
        <v>0</v>
      </c>
      <c r="F147" s="11">
        <v>0</v>
      </c>
      <c r="G147" s="11">
        <v>6</v>
      </c>
      <c r="H147" s="11">
        <v>10</v>
      </c>
      <c r="I147" s="11">
        <v>15</v>
      </c>
      <c r="J147" s="11">
        <v>32</v>
      </c>
      <c r="K147" s="11">
        <v>61</v>
      </c>
      <c r="L147" s="11">
        <v>90</v>
      </c>
      <c r="M147" s="11">
        <v>117</v>
      </c>
      <c r="N147" s="11">
        <v>109</v>
      </c>
      <c r="O147" s="11">
        <v>96</v>
      </c>
      <c r="P147" s="11">
        <v>31</v>
      </c>
      <c r="Q147" s="11">
        <v>49</v>
      </c>
      <c r="R147" s="113">
        <v>0</v>
      </c>
      <c r="S147" s="113">
        <v>1</v>
      </c>
      <c r="T147" s="113">
        <v>0</v>
      </c>
      <c r="U147" s="113">
        <v>7</v>
      </c>
      <c r="V147" s="113">
        <v>12</v>
      </c>
      <c r="W147" s="113">
        <v>24</v>
      </c>
      <c r="X147" s="113">
        <v>20</v>
      </c>
      <c r="Y147" s="113">
        <v>17</v>
      </c>
      <c r="Z147" s="113">
        <v>18</v>
      </c>
      <c r="AA147" s="113">
        <v>12</v>
      </c>
      <c r="AB147" s="113">
        <v>6</v>
      </c>
      <c r="AC147" s="113">
        <v>7</v>
      </c>
      <c r="AD147" s="113">
        <v>4</v>
      </c>
    </row>
    <row r="148" spans="1:30" x14ac:dyDescent="0.45">
      <c r="A148" s="3" t="s">
        <v>219</v>
      </c>
      <c r="B148" s="3" t="s">
        <v>65</v>
      </c>
      <c r="C148" s="3" t="s">
        <v>768</v>
      </c>
      <c r="D148" s="69">
        <v>70</v>
      </c>
      <c r="E148" s="69">
        <v>0</v>
      </c>
      <c r="F148" s="69">
        <v>0</v>
      </c>
      <c r="G148" s="69">
        <v>0</v>
      </c>
      <c r="H148" s="69">
        <v>1</v>
      </c>
      <c r="I148" s="69">
        <v>2</v>
      </c>
      <c r="J148" s="69">
        <v>1</v>
      </c>
      <c r="K148" s="69">
        <v>6</v>
      </c>
      <c r="L148" s="69">
        <v>7</v>
      </c>
      <c r="M148" s="69">
        <v>10</v>
      </c>
      <c r="N148" s="69">
        <v>9</v>
      </c>
      <c r="O148" s="69">
        <v>13</v>
      </c>
      <c r="P148" s="69">
        <v>3</v>
      </c>
      <c r="Q148" s="69">
        <v>4</v>
      </c>
      <c r="R148" s="114">
        <v>0</v>
      </c>
      <c r="S148" s="114">
        <v>0</v>
      </c>
      <c r="T148" s="114">
        <v>0</v>
      </c>
      <c r="U148" s="114">
        <v>0</v>
      </c>
      <c r="V148" s="114">
        <v>2</v>
      </c>
      <c r="W148" s="114">
        <v>2</v>
      </c>
      <c r="X148" s="114">
        <v>3</v>
      </c>
      <c r="Y148" s="114">
        <v>4</v>
      </c>
      <c r="Z148" s="114">
        <v>1</v>
      </c>
      <c r="AA148" s="114">
        <v>2</v>
      </c>
      <c r="AB148" s="114">
        <v>0</v>
      </c>
      <c r="AC148" s="114">
        <v>0</v>
      </c>
      <c r="AD148" s="114">
        <v>0</v>
      </c>
    </row>
    <row r="149" spans="1:30" x14ac:dyDescent="0.45">
      <c r="A149" s="3" t="s">
        <v>219</v>
      </c>
      <c r="B149" s="3" t="s">
        <v>65</v>
      </c>
      <c r="C149" s="3" t="s">
        <v>769</v>
      </c>
      <c r="D149" s="69">
        <v>391</v>
      </c>
      <c r="E149" s="69">
        <v>0</v>
      </c>
      <c r="F149" s="69">
        <v>0</v>
      </c>
      <c r="G149" s="69">
        <v>3</v>
      </c>
      <c r="H149" s="69">
        <v>6</v>
      </c>
      <c r="I149" s="69">
        <v>9</v>
      </c>
      <c r="J149" s="69">
        <v>18</v>
      </c>
      <c r="K149" s="69">
        <v>23</v>
      </c>
      <c r="L149" s="69">
        <v>53</v>
      </c>
      <c r="M149" s="69">
        <v>67</v>
      </c>
      <c r="N149" s="69">
        <v>61</v>
      </c>
      <c r="O149" s="69">
        <v>43</v>
      </c>
      <c r="P149" s="69">
        <v>18</v>
      </c>
      <c r="Q149" s="69">
        <v>22</v>
      </c>
      <c r="R149" s="114">
        <v>0</v>
      </c>
      <c r="S149" s="114">
        <v>1</v>
      </c>
      <c r="T149" s="114">
        <v>0</v>
      </c>
      <c r="U149" s="114">
        <v>6</v>
      </c>
      <c r="V149" s="114">
        <v>7</v>
      </c>
      <c r="W149" s="114">
        <v>16</v>
      </c>
      <c r="X149" s="114">
        <v>11</v>
      </c>
      <c r="Y149" s="114">
        <v>5</v>
      </c>
      <c r="Z149" s="114">
        <v>8</v>
      </c>
      <c r="AA149" s="114">
        <v>5</v>
      </c>
      <c r="AB149" s="114">
        <v>3</v>
      </c>
      <c r="AC149" s="114">
        <v>4</v>
      </c>
      <c r="AD149" s="114">
        <v>2</v>
      </c>
    </row>
    <row r="150" spans="1:30" x14ac:dyDescent="0.45">
      <c r="A150" s="3" t="s">
        <v>219</v>
      </c>
      <c r="B150" s="3" t="s">
        <v>65</v>
      </c>
      <c r="C150" s="3" t="s">
        <v>770</v>
      </c>
      <c r="D150" s="69">
        <v>207</v>
      </c>
      <c r="E150" s="69">
        <v>0</v>
      </c>
      <c r="F150" s="69">
        <v>0</v>
      </c>
      <c r="G150" s="69">
        <v>0</v>
      </c>
      <c r="H150" s="69">
        <v>1</v>
      </c>
      <c r="I150" s="69">
        <v>2</v>
      </c>
      <c r="J150" s="69">
        <v>8</v>
      </c>
      <c r="K150" s="69">
        <v>24</v>
      </c>
      <c r="L150" s="69">
        <v>23</v>
      </c>
      <c r="M150" s="69">
        <v>26</v>
      </c>
      <c r="N150" s="69">
        <v>27</v>
      </c>
      <c r="O150" s="69">
        <v>34</v>
      </c>
      <c r="P150" s="69">
        <v>6</v>
      </c>
      <c r="Q150" s="69">
        <v>19</v>
      </c>
      <c r="R150" s="114">
        <v>0</v>
      </c>
      <c r="S150" s="114">
        <v>0</v>
      </c>
      <c r="T150" s="114">
        <v>0</v>
      </c>
      <c r="U150" s="114">
        <v>1</v>
      </c>
      <c r="V150" s="114">
        <v>3</v>
      </c>
      <c r="W150" s="114">
        <v>4</v>
      </c>
      <c r="X150" s="114">
        <v>6</v>
      </c>
      <c r="Y150" s="114">
        <v>5</v>
      </c>
      <c r="Z150" s="114">
        <v>7</v>
      </c>
      <c r="AA150" s="114">
        <v>4</v>
      </c>
      <c r="AB150" s="114">
        <v>2</v>
      </c>
      <c r="AC150" s="114">
        <v>3</v>
      </c>
      <c r="AD150" s="114">
        <v>2</v>
      </c>
    </row>
    <row r="151" spans="1:30" x14ac:dyDescent="0.45">
      <c r="A151" s="3" t="s">
        <v>219</v>
      </c>
      <c r="B151" s="3" t="s">
        <v>65</v>
      </c>
      <c r="C151" s="3" t="s">
        <v>771</v>
      </c>
      <c r="D151" s="69">
        <v>76</v>
      </c>
      <c r="E151" s="69">
        <v>0</v>
      </c>
      <c r="F151" s="69">
        <v>0</v>
      </c>
      <c r="G151" s="69">
        <v>3</v>
      </c>
      <c r="H151" s="69">
        <v>2</v>
      </c>
      <c r="I151" s="69">
        <v>2</v>
      </c>
      <c r="J151" s="69">
        <v>5</v>
      </c>
      <c r="K151" s="69">
        <v>8</v>
      </c>
      <c r="L151" s="69">
        <v>7</v>
      </c>
      <c r="M151" s="69">
        <v>14</v>
      </c>
      <c r="N151" s="69">
        <v>12</v>
      </c>
      <c r="O151" s="69">
        <v>6</v>
      </c>
      <c r="P151" s="69">
        <v>4</v>
      </c>
      <c r="Q151" s="69">
        <v>4</v>
      </c>
      <c r="R151" s="114">
        <v>0</v>
      </c>
      <c r="S151" s="114">
        <v>0</v>
      </c>
      <c r="T151" s="114">
        <v>0</v>
      </c>
      <c r="U151" s="114">
        <v>0</v>
      </c>
      <c r="V151" s="114">
        <v>0</v>
      </c>
      <c r="W151" s="114">
        <v>2</v>
      </c>
      <c r="X151" s="114">
        <v>0</v>
      </c>
      <c r="Y151" s="114">
        <v>3</v>
      </c>
      <c r="Z151" s="114">
        <v>2</v>
      </c>
      <c r="AA151" s="114">
        <v>1</v>
      </c>
      <c r="AB151" s="114">
        <v>1</v>
      </c>
      <c r="AC151" s="114">
        <v>0</v>
      </c>
      <c r="AD151" s="114">
        <v>0</v>
      </c>
    </row>
    <row r="152" spans="1:30" x14ac:dyDescent="0.45">
      <c r="A152" s="2" t="s">
        <v>217</v>
      </c>
      <c r="B152" s="2" t="s">
        <v>66</v>
      </c>
      <c r="C152" s="2" t="s">
        <v>772</v>
      </c>
      <c r="D152" s="11">
        <v>853</v>
      </c>
      <c r="E152" s="11">
        <v>0</v>
      </c>
      <c r="F152" s="11">
        <v>1</v>
      </c>
      <c r="G152" s="11">
        <v>3</v>
      </c>
      <c r="H152" s="11">
        <v>10</v>
      </c>
      <c r="I152" s="11">
        <v>30</v>
      </c>
      <c r="J152" s="11">
        <v>54</v>
      </c>
      <c r="K152" s="11">
        <v>78</v>
      </c>
      <c r="L152" s="11">
        <v>77</v>
      </c>
      <c r="M152" s="11">
        <v>133</v>
      </c>
      <c r="N152" s="11">
        <v>129</v>
      </c>
      <c r="O152" s="11">
        <v>100</v>
      </c>
      <c r="P152" s="11">
        <v>50</v>
      </c>
      <c r="Q152" s="11">
        <v>57</v>
      </c>
      <c r="R152" s="113">
        <v>0</v>
      </c>
      <c r="S152" s="113">
        <v>0</v>
      </c>
      <c r="T152" s="113">
        <v>1</v>
      </c>
      <c r="U152" s="113">
        <v>15</v>
      </c>
      <c r="V152" s="113">
        <v>20</v>
      </c>
      <c r="W152" s="113">
        <v>23</v>
      </c>
      <c r="X152" s="113">
        <v>19</v>
      </c>
      <c r="Y152" s="113">
        <v>14</v>
      </c>
      <c r="Z152" s="113">
        <v>20</v>
      </c>
      <c r="AA152" s="113">
        <v>10</v>
      </c>
      <c r="AB152" s="113">
        <v>5</v>
      </c>
      <c r="AC152" s="113">
        <v>3</v>
      </c>
      <c r="AD152" s="113">
        <v>1</v>
      </c>
    </row>
    <row r="153" spans="1:30" x14ac:dyDescent="0.45">
      <c r="A153" s="3" t="s">
        <v>219</v>
      </c>
      <c r="B153" s="3" t="s">
        <v>66</v>
      </c>
      <c r="C153" s="3" t="s">
        <v>773</v>
      </c>
      <c r="D153" s="69">
        <v>153</v>
      </c>
      <c r="E153" s="69">
        <v>0</v>
      </c>
      <c r="F153" s="69">
        <v>0</v>
      </c>
      <c r="G153" s="69">
        <v>0</v>
      </c>
      <c r="H153" s="69">
        <v>0</v>
      </c>
      <c r="I153" s="69">
        <v>7</v>
      </c>
      <c r="J153" s="69">
        <v>9</v>
      </c>
      <c r="K153" s="69">
        <v>14</v>
      </c>
      <c r="L153" s="69">
        <v>15</v>
      </c>
      <c r="M153" s="69">
        <v>28</v>
      </c>
      <c r="N153" s="69">
        <v>25</v>
      </c>
      <c r="O153" s="69">
        <v>18</v>
      </c>
      <c r="P153" s="69">
        <v>10</v>
      </c>
      <c r="Q153" s="69">
        <v>13</v>
      </c>
      <c r="R153" s="114">
        <v>0</v>
      </c>
      <c r="S153" s="114">
        <v>0</v>
      </c>
      <c r="T153" s="114">
        <v>1</v>
      </c>
      <c r="U153" s="114">
        <v>0</v>
      </c>
      <c r="V153" s="114">
        <v>3</v>
      </c>
      <c r="W153" s="114">
        <v>0</v>
      </c>
      <c r="X153" s="114">
        <v>4</v>
      </c>
      <c r="Y153" s="114">
        <v>4</v>
      </c>
      <c r="Z153" s="114">
        <v>1</v>
      </c>
      <c r="AA153" s="114">
        <v>1</v>
      </c>
      <c r="AB153" s="114">
        <v>0</v>
      </c>
      <c r="AC153" s="114">
        <v>0</v>
      </c>
      <c r="AD153" s="114">
        <v>0</v>
      </c>
    </row>
    <row r="154" spans="1:30" x14ac:dyDescent="0.45">
      <c r="A154" s="3" t="s">
        <v>219</v>
      </c>
      <c r="B154" s="3" t="s">
        <v>66</v>
      </c>
      <c r="C154" s="3" t="s">
        <v>774</v>
      </c>
      <c r="D154" s="69">
        <v>592</v>
      </c>
      <c r="E154" s="69">
        <v>0</v>
      </c>
      <c r="F154" s="69">
        <v>0</v>
      </c>
      <c r="G154" s="69">
        <v>3</v>
      </c>
      <c r="H154" s="69">
        <v>10</v>
      </c>
      <c r="I154" s="69">
        <v>21</v>
      </c>
      <c r="J154" s="69">
        <v>38</v>
      </c>
      <c r="K154" s="69">
        <v>54</v>
      </c>
      <c r="L154" s="69">
        <v>54</v>
      </c>
      <c r="M154" s="69">
        <v>81</v>
      </c>
      <c r="N154" s="69">
        <v>84</v>
      </c>
      <c r="O154" s="69">
        <v>72</v>
      </c>
      <c r="P154" s="69">
        <v>35</v>
      </c>
      <c r="Q154" s="69">
        <v>38</v>
      </c>
      <c r="R154" s="114">
        <v>0</v>
      </c>
      <c r="S154" s="114">
        <v>0</v>
      </c>
      <c r="T154" s="114">
        <v>0</v>
      </c>
      <c r="U154" s="114">
        <v>13</v>
      </c>
      <c r="V154" s="114">
        <v>16</v>
      </c>
      <c r="W154" s="114">
        <v>21</v>
      </c>
      <c r="X154" s="114">
        <v>12</v>
      </c>
      <c r="Y154" s="114">
        <v>9</v>
      </c>
      <c r="Z154" s="114">
        <v>15</v>
      </c>
      <c r="AA154" s="114">
        <v>8</v>
      </c>
      <c r="AB154" s="114">
        <v>4</v>
      </c>
      <c r="AC154" s="114">
        <v>3</v>
      </c>
      <c r="AD154" s="114">
        <v>1</v>
      </c>
    </row>
    <row r="155" spans="1:30" x14ac:dyDescent="0.45">
      <c r="A155" s="3" t="s">
        <v>219</v>
      </c>
      <c r="B155" s="3" t="s">
        <v>66</v>
      </c>
      <c r="C155" s="3" t="s">
        <v>775</v>
      </c>
      <c r="D155" s="69">
        <v>72</v>
      </c>
      <c r="E155" s="69">
        <v>0</v>
      </c>
      <c r="F155" s="69">
        <v>0</v>
      </c>
      <c r="G155" s="69">
        <v>0</v>
      </c>
      <c r="H155" s="69">
        <v>0</v>
      </c>
      <c r="I155" s="69">
        <v>1</v>
      </c>
      <c r="J155" s="69">
        <v>5</v>
      </c>
      <c r="K155" s="69">
        <v>8</v>
      </c>
      <c r="L155" s="69">
        <v>5</v>
      </c>
      <c r="M155" s="69">
        <v>13</v>
      </c>
      <c r="N155" s="69">
        <v>13</v>
      </c>
      <c r="O155" s="69">
        <v>7</v>
      </c>
      <c r="P155" s="69">
        <v>3</v>
      </c>
      <c r="Q155" s="69">
        <v>5</v>
      </c>
      <c r="R155" s="114">
        <v>0</v>
      </c>
      <c r="S155" s="114">
        <v>0</v>
      </c>
      <c r="T155" s="114">
        <v>0</v>
      </c>
      <c r="U155" s="114">
        <v>1</v>
      </c>
      <c r="V155" s="114">
        <v>1</v>
      </c>
      <c r="W155" s="114">
        <v>2</v>
      </c>
      <c r="X155" s="114">
        <v>3</v>
      </c>
      <c r="Y155" s="114">
        <v>1</v>
      </c>
      <c r="Z155" s="114">
        <v>2</v>
      </c>
      <c r="AA155" s="114">
        <v>1</v>
      </c>
      <c r="AB155" s="114">
        <v>1</v>
      </c>
      <c r="AC155" s="114">
        <v>0</v>
      </c>
      <c r="AD155" s="114">
        <v>0</v>
      </c>
    </row>
    <row r="156" spans="1:30" x14ac:dyDescent="0.45">
      <c r="A156" s="3" t="s">
        <v>219</v>
      </c>
      <c r="B156" s="3" t="s">
        <v>66</v>
      </c>
      <c r="C156" s="3" t="s">
        <v>776</v>
      </c>
      <c r="D156" s="69">
        <v>36</v>
      </c>
      <c r="E156" s="69">
        <v>0</v>
      </c>
      <c r="F156" s="69">
        <v>1</v>
      </c>
      <c r="G156" s="69">
        <v>0</v>
      </c>
      <c r="H156" s="69">
        <v>0</v>
      </c>
      <c r="I156" s="69">
        <v>1</v>
      </c>
      <c r="J156" s="69">
        <v>2</v>
      </c>
      <c r="K156" s="69">
        <v>2</v>
      </c>
      <c r="L156" s="69">
        <v>3</v>
      </c>
      <c r="M156" s="69">
        <v>11</v>
      </c>
      <c r="N156" s="69">
        <v>7</v>
      </c>
      <c r="O156" s="69">
        <v>3</v>
      </c>
      <c r="P156" s="69">
        <v>2</v>
      </c>
      <c r="Q156" s="69">
        <v>1</v>
      </c>
      <c r="R156" s="114">
        <v>0</v>
      </c>
      <c r="S156" s="114">
        <v>0</v>
      </c>
      <c r="T156" s="114">
        <v>0</v>
      </c>
      <c r="U156" s="114">
        <v>1</v>
      </c>
      <c r="V156" s="114">
        <v>0</v>
      </c>
      <c r="W156" s="114">
        <v>0</v>
      </c>
      <c r="X156" s="114">
        <v>0</v>
      </c>
      <c r="Y156" s="114">
        <v>0</v>
      </c>
      <c r="Z156" s="114">
        <v>2</v>
      </c>
      <c r="AA156" s="114">
        <v>0</v>
      </c>
      <c r="AB156" s="114">
        <v>0</v>
      </c>
      <c r="AC156" s="114">
        <v>0</v>
      </c>
      <c r="AD156" s="114">
        <v>0</v>
      </c>
    </row>
    <row r="157" spans="1:30" x14ac:dyDescent="0.45">
      <c r="A157" s="2" t="s">
        <v>217</v>
      </c>
      <c r="B157" s="2" t="s">
        <v>67</v>
      </c>
      <c r="C157" s="2" t="s">
        <v>777</v>
      </c>
      <c r="D157" s="11">
        <v>538</v>
      </c>
      <c r="E157" s="11">
        <v>0</v>
      </c>
      <c r="F157" s="11">
        <v>0</v>
      </c>
      <c r="G157" s="11">
        <v>4</v>
      </c>
      <c r="H157" s="11">
        <v>13</v>
      </c>
      <c r="I157" s="11">
        <v>20</v>
      </c>
      <c r="J157" s="11">
        <v>33</v>
      </c>
      <c r="K157" s="11">
        <v>38</v>
      </c>
      <c r="L157" s="11">
        <v>64</v>
      </c>
      <c r="M157" s="11">
        <v>86</v>
      </c>
      <c r="N157" s="11">
        <v>81</v>
      </c>
      <c r="O157" s="11">
        <v>63</v>
      </c>
      <c r="P157" s="11">
        <v>27</v>
      </c>
      <c r="Q157" s="11">
        <v>30</v>
      </c>
      <c r="R157" s="113">
        <v>0</v>
      </c>
      <c r="S157" s="113">
        <v>1</v>
      </c>
      <c r="T157" s="113">
        <v>1</v>
      </c>
      <c r="U157" s="113">
        <v>10</v>
      </c>
      <c r="V157" s="113">
        <v>9</v>
      </c>
      <c r="W157" s="113">
        <v>13</v>
      </c>
      <c r="X157" s="113">
        <v>13</v>
      </c>
      <c r="Y157" s="113">
        <v>11</v>
      </c>
      <c r="Z157" s="113">
        <v>6</v>
      </c>
      <c r="AA157" s="113">
        <v>9</v>
      </c>
      <c r="AB157" s="113">
        <v>2</v>
      </c>
      <c r="AC157" s="113">
        <v>1</v>
      </c>
      <c r="AD157" s="113">
        <v>3</v>
      </c>
    </row>
    <row r="158" spans="1:30" x14ac:dyDescent="0.45">
      <c r="A158" s="3" t="s">
        <v>219</v>
      </c>
      <c r="B158" s="3" t="s">
        <v>67</v>
      </c>
      <c r="C158" s="3" t="s">
        <v>778</v>
      </c>
      <c r="D158" s="69">
        <v>333</v>
      </c>
      <c r="E158" s="69">
        <v>0</v>
      </c>
      <c r="F158" s="69">
        <v>0</v>
      </c>
      <c r="G158" s="69">
        <v>1</v>
      </c>
      <c r="H158" s="69">
        <v>8</v>
      </c>
      <c r="I158" s="69">
        <v>13</v>
      </c>
      <c r="J158" s="69">
        <v>22</v>
      </c>
      <c r="K158" s="69">
        <v>20</v>
      </c>
      <c r="L158" s="69">
        <v>34</v>
      </c>
      <c r="M158" s="69">
        <v>51</v>
      </c>
      <c r="N158" s="69">
        <v>50</v>
      </c>
      <c r="O158" s="69">
        <v>44</v>
      </c>
      <c r="P158" s="69">
        <v>13</v>
      </c>
      <c r="Q158" s="69">
        <v>19</v>
      </c>
      <c r="R158" s="114">
        <v>0</v>
      </c>
      <c r="S158" s="114">
        <v>1</v>
      </c>
      <c r="T158" s="114">
        <v>1</v>
      </c>
      <c r="U158" s="114">
        <v>8</v>
      </c>
      <c r="V158" s="114">
        <v>7</v>
      </c>
      <c r="W158" s="114">
        <v>10</v>
      </c>
      <c r="X158" s="114">
        <v>10</v>
      </c>
      <c r="Y158" s="114">
        <v>8</v>
      </c>
      <c r="Z158" s="114">
        <v>3</v>
      </c>
      <c r="AA158" s="114">
        <v>6</v>
      </c>
      <c r="AB158" s="114">
        <v>1</v>
      </c>
      <c r="AC158" s="114">
        <v>1</v>
      </c>
      <c r="AD158" s="114">
        <v>2</v>
      </c>
    </row>
    <row r="159" spans="1:30" x14ac:dyDescent="0.45">
      <c r="A159" s="3" t="s">
        <v>219</v>
      </c>
      <c r="B159" s="3" t="s">
        <v>67</v>
      </c>
      <c r="C159" s="3" t="s">
        <v>779</v>
      </c>
      <c r="D159" s="69">
        <v>25</v>
      </c>
      <c r="E159" s="69">
        <v>0</v>
      </c>
      <c r="F159" s="69">
        <v>0</v>
      </c>
      <c r="G159" s="69">
        <v>0</v>
      </c>
      <c r="H159" s="69">
        <v>0</v>
      </c>
      <c r="I159" s="69">
        <v>1</v>
      </c>
      <c r="J159" s="69">
        <v>0</v>
      </c>
      <c r="K159" s="69">
        <v>3</v>
      </c>
      <c r="L159" s="69">
        <v>5</v>
      </c>
      <c r="M159" s="69">
        <v>4</v>
      </c>
      <c r="N159" s="69">
        <v>2</v>
      </c>
      <c r="O159" s="69">
        <v>3</v>
      </c>
      <c r="P159" s="69">
        <v>5</v>
      </c>
      <c r="Q159" s="69">
        <v>0</v>
      </c>
      <c r="R159" s="114">
        <v>0</v>
      </c>
      <c r="S159" s="114">
        <v>0</v>
      </c>
      <c r="T159" s="114">
        <v>0</v>
      </c>
      <c r="U159" s="114">
        <v>0</v>
      </c>
      <c r="V159" s="114">
        <v>1</v>
      </c>
      <c r="W159" s="114">
        <v>0</v>
      </c>
      <c r="X159" s="114">
        <v>0</v>
      </c>
      <c r="Y159" s="114">
        <v>0</v>
      </c>
      <c r="Z159" s="114">
        <v>0</v>
      </c>
      <c r="AA159" s="114">
        <v>0</v>
      </c>
      <c r="AB159" s="114">
        <v>1</v>
      </c>
      <c r="AC159" s="114">
        <v>0</v>
      </c>
      <c r="AD159" s="114">
        <v>0</v>
      </c>
    </row>
    <row r="160" spans="1:30" x14ac:dyDescent="0.45">
      <c r="A160" s="3" t="s">
        <v>219</v>
      </c>
      <c r="B160" s="3" t="s">
        <v>67</v>
      </c>
      <c r="C160" s="3" t="s">
        <v>780</v>
      </c>
      <c r="D160" s="69">
        <v>107</v>
      </c>
      <c r="E160" s="69">
        <v>0</v>
      </c>
      <c r="F160" s="69">
        <v>0</v>
      </c>
      <c r="G160" s="69">
        <v>1</v>
      </c>
      <c r="H160" s="69">
        <v>3</v>
      </c>
      <c r="I160" s="69">
        <v>3</v>
      </c>
      <c r="J160" s="69">
        <v>6</v>
      </c>
      <c r="K160" s="69">
        <v>11</v>
      </c>
      <c r="L160" s="69">
        <v>14</v>
      </c>
      <c r="M160" s="69">
        <v>15</v>
      </c>
      <c r="N160" s="69">
        <v>18</v>
      </c>
      <c r="O160" s="69">
        <v>11</v>
      </c>
      <c r="P160" s="69">
        <v>6</v>
      </c>
      <c r="Q160" s="69">
        <v>6</v>
      </c>
      <c r="R160" s="114">
        <v>0</v>
      </c>
      <c r="S160" s="114">
        <v>0</v>
      </c>
      <c r="T160" s="114">
        <v>0</v>
      </c>
      <c r="U160" s="114">
        <v>1</v>
      </c>
      <c r="V160" s="114">
        <v>1</v>
      </c>
      <c r="W160" s="114">
        <v>2</v>
      </c>
      <c r="X160" s="114">
        <v>3</v>
      </c>
      <c r="Y160" s="114">
        <v>2</v>
      </c>
      <c r="Z160" s="114">
        <v>2</v>
      </c>
      <c r="AA160" s="114">
        <v>1</v>
      </c>
      <c r="AB160" s="114">
        <v>0</v>
      </c>
      <c r="AC160" s="114">
        <v>0</v>
      </c>
      <c r="AD160" s="114">
        <v>1</v>
      </c>
    </row>
    <row r="161" spans="1:30" x14ac:dyDescent="0.45">
      <c r="A161" s="3" t="s">
        <v>219</v>
      </c>
      <c r="B161" s="3" t="s">
        <v>67</v>
      </c>
      <c r="C161" s="3" t="s">
        <v>781</v>
      </c>
      <c r="D161" s="69">
        <v>73</v>
      </c>
      <c r="E161" s="69">
        <v>0</v>
      </c>
      <c r="F161" s="69">
        <v>0</v>
      </c>
      <c r="G161" s="69">
        <v>2</v>
      </c>
      <c r="H161" s="69">
        <v>2</v>
      </c>
      <c r="I161" s="69">
        <v>3</v>
      </c>
      <c r="J161" s="69">
        <v>5</v>
      </c>
      <c r="K161" s="69">
        <v>4</v>
      </c>
      <c r="L161" s="69">
        <v>11</v>
      </c>
      <c r="M161" s="69">
        <v>16</v>
      </c>
      <c r="N161" s="69">
        <v>11</v>
      </c>
      <c r="O161" s="69">
        <v>5</v>
      </c>
      <c r="P161" s="69">
        <v>3</v>
      </c>
      <c r="Q161" s="69">
        <v>5</v>
      </c>
      <c r="R161" s="114">
        <v>0</v>
      </c>
      <c r="S161" s="114">
        <v>0</v>
      </c>
      <c r="T161" s="114">
        <v>0</v>
      </c>
      <c r="U161" s="114">
        <v>1</v>
      </c>
      <c r="V161" s="114">
        <v>0</v>
      </c>
      <c r="W161" s="114">
        <v>1</v>
      </c>
      <c r="X161" s="114">
        <v>0</v>
      </c>
      <c r="Y161" s="114">
        <v>1</v>
      </c>
      <c r="Z161" s="114">
        <v>1</v>
      </c>
      <c r="AA161" s="114">
        <v>2</v>
      </c>
      <c r="AB161" s="114">
        <v>0</v>
      </c>
      <c r="AC161" s="114">
        <v>0</v>
      </c>
      <c r="AD161" s="114">
        <v>0</v>
      </c>
    </row>
    <row r="162" spans="1:30" x14ac:dyDescent="0.45">
      <c r="A162" s="2" t="s">
        <v>217</v>
      </c>
      <c r="B162" s="2" t="s">
        <v>68</v>
      </c>
      <c r="C162" s="2" t="s">
        <v>782</v>
      </c>
      <c r="D162" s="11">
        <v>636</v>
      </c>
      <c r="E162" s="11">
        <v>0</v>
      </c>
      <c r="F162" s="11">
        <v>0</v>
      </c>
      <c r="G162" s="11">
        <v>0</v>
      </c>
      <c r="H162" s="11">
        <v>5</v>
      </c>
      <c r="I162" s="11">
        <v>23</v>
      </c>
      <c r="J162" s="11">
        <v>37</v>
      </c>
      <c r="K162" s="11">
        <v>67</v>
      </c>
      <c r="L162" s="11">
        <v>86</v>
      </c>
      <c r="M162" s="11">
        <v>89</v>
      </c>
      <c r="N162" s="11">
        <v>88</v>
      </c>
      <c r="O162" s="11">
        <v>64</v>
      </c>
      <c r="P162" s="11">
        <v>31</v>
      </c>
      <c r="Q162" s="11">
        <v>35</v>
      </c>
      <c r="R162" s="113">
        <v>0</v>
      </c>
      <c r="S162" s="113">
        <v>0</v>
      </c>
      <c r="T162" s="113">
        <v>2</v>
      </c>
      <c r="U162" s="113">
        <v>10</v>
      </c>
      <c r="V162" s="113">
        <v>12</v>
      </c>
      <c r="W162" s="113">
        <v>16</v>
      </c>
      <c r="X162" s="113">
        <v>12</v>
      </c>
      <c r="Y162" s="113">
        <v>13</v>
      </c>
      <c r="Z162" s="113">
        <v>22</v>
      </c>
      <c r="AA162" s="113">
        <v>8</v>
      </c>
      <c r="AB162" s="113">
        <v>11</v>
      </c>
      <c r="AC162" s="113">
        <v>2</v>
      </c>
      <c r="AD162" s="113">
        <v>3</v>
      </c>
    </row>
    <row r="163" spans="1:30" x14ac:dyDescent="0.45">
      <c r="A163" s="3" t="s">
        <v>219</v>
      </c>
      <c r="B163" s="3" t="s">
        <v>68</v>
      </c>
      <c r="C163" s="3" t="s">
        <v>783</v>
      </c>
      <c r="D163" s="69">
        <v>406</v>
      </c>
      <c r="E163" s="69">
        <v>0</v>
      </c>
      <c r="F163" s="69">
        <v>0</v>
      </c>
      <c r="G163" s="69">
        <v>0</v>
      </c>
      <c r="H163" s="69">
        <v>5</v>
      </c>
      <c r="I163" s="69">
        <v>11</v>
      </c>
      <c r="J163" s="69">
        <v>28</v>
      </c>
      <c r="K163" s="69">
        <v>45</v>
      </c>
      <c r="L163" s="69">
        <v>56</v>
      </c>
      <c r="M163" s="69">
        <v>51</v>
      </c>
      <c r="N163" s="69">
        <v>58</v>
      </c>
      <c r="O163" s="69">
        <v>36</v>
      </c>
      <c r="P163" s="69">
        <v>19</v>
      </c>
      <c r="Q163" s="69">
        <v>20</v>
      </c>
      <c r="R163" s="114">
        <v>0</v>
      </c>
      <c r="S163" s="114">
        <v>0</v>
      </c>
      <c r="T163" s="114">
        <v>2</v>
      </c>
      <c r="U163" s="114">
        <v>8</v>
      </c>
      <c r="V163" s="114">
        <v>6</v>
      </c>
      <c r="W163" s="114">
        <v>14</v>
      </c>
      <c r="X163" s="114">
        <v>7</v>
      </c>
      <c r="Y163" s="114">
        <v>9</v>
      </c>
      <c r="Z163" s="114">
        <v>17</v>
      </c>
      <c r="AA163" s="114">
        <v>6</v>
      </c>
      <c r="AB163" s="114">
        <v>5</v>
      </c>
      <c r="AC163" s="114">
        <v>2</v>
      </c>
      <c r="AD163" s="114">
        <v>1</v>
      </c>
    </row>
    <row r="164" spans="1:30" x14ac:dyDescent="0.45">
      <c r="A164" s="3" t="s">
        <v>219</v>
      </c>
      <c r="B164" s="3" t="s">
        <v>68</v>
      </c>
      <c r="C164" s="3" t="s">
        <v>784</v>
      </c>
      <c r="D164" s="69">
        <v>75</v>
      </c>
      <c r="E164" s="69">
        <v>0</v>
      </c>
      <c r="F164" s="69">
        <v>0</v>
      </c>
      <c r="G164" s="69">
        <v>0</v>
      </c>
      <c r="H164" s="69">
        <v>0</v>
      </c>
      <c r="I164" s="69">
        <v>3</v>
      </c>
      <c r="J164" s="69">
        <v>2</v>
      </c>
      <c r="K164" s="69">
        <v>9</v>
      </c>
      <c r="L164" s="69">
        <v>9</v>
      </c>
      <c r="M164" s="69">
        <v>16</v>
      </c>
      <c r="N164" s="69">
        <v>6</v>
      </c>
      <c r="O164" s="69">
        <v>13</v>
      </c>
      <c r="P164" s="69">
        <v>2</v>
      </c>
      <c r="Q164" s="69">
        <v>2</v>
      </c>
      <c r="R164" s="114">
        <v>0</v>
      </c>
      <c r="S164" s="114">
        <v>0</v>
      </c>
      <c r="T164" s="114">
        <v>0</v>
      </c>
      <c r="U164" s="114">
        <v>1</v>
      </c>
      <c r="V164" s="114">
        <v>2</v>
      </c>
      <c r="W164" s="114">
        <v>1</v>
      </c>
      <c r="X164" s="114">
        <v>2</v>
      </c>
      <c r="Y164" s="114">
        <v>2</v>
      </c>
      <c r="Z164" s="114">
        <v>4</v>
      </c>
      <c r="AA164" s="114">
        <v>1</v>
      </c>
      <c r="AB164" s="114">
        <v>0</v>
      </c>
      <c r="AC164" s="114">
        <v>0</v>
      </c>
      <c r="AD164" s="114">
        <v>0</v>
      </c>
    </row>
    <row r="165" spans="1:30" x14ac:dyDescent="0.45">
      <c r="A165" s="3" t="s">
        <v>219</v>
      </c>
      <c r="B165" s="3" t="s">
        <v>68</v>
      </c>
      <c r="C165" s="3" t="s">
        <v>785</v>
      </c>
      <c r="D165" s="69">
        <v>22</v>
      </c>
      <c r="E165" s="69">
        <v>0</v>
      </c>
      <c r="F165" s="69">
        <v>0</v>
      </c>
      <c r="G165" s="69">
        <v>0</v>
      </c>
      <c r="H165" s="69">
        <v>0</v>
      </c>
      <c r="I165" s="69">
        <v>0</v>
      </c>
      <c r="J165" s="69">
        <v>1</v>
      </c>
      <c r="K165" s="69">
        <v>3</v>
      </c>
      <c r="L165" s="69">
        <v>3</v>
      </c>
      <c r="M165" s="69">
        <v>2</v>
      </c>
      <c r="N165" s="69">
        <v>5</v>
      </c>
      <c r="O165" s="69">
        <v>3</v>
      </c>
      <c r="P165" s="69">
        <v>2</v>
      </c>
      <c r="Q165" s="69">
        <v>2</v>
      </c>
      <c r="R165" s="114">
        <v>0</v>
      </c>
      <c r="S165" s="114">
        <v>0</v>
      </c>
      <c r="T165" s="114">
        <v>0</v>
      </c>
      <c r="U165" s="114">
        <v>0</v>
      </c>
      <c r="V165" s="114">
        <v>0</v>
      </c>
      <c r="W165" s="114">
        <v>0</v>
      </c>
      <c r="X165" s="114">
        <v>0</v>
      </c>
      <c r="Y165" s="114">
        <v>0</v>
      </c>
      <c r="Z165" s="114">
        <v>0</v>
      </c>
      <c r="AA165" s="114">
        <v>0</v>
      </c>
      <c r="AB165" s="114">
        <v>1</v>
      </c>
      <c r="AC165" s="114">
        <v>0</v>
      </c>
      <c r="AD165" s="114">
        <v>0</v>
      </c>
    </row>
    <row r="166" spans="1:30" x14ac:dyDescent="0.45">
      <c r="A166" s="3" t="s">
        <v>219</v>
      </c>
      <c r="B166" s="3" t="s">
        <v>68</v>
      </c>
      <c r="C166" s="3" t="s">
        <v>786</v>
      </c>
      <c r="D166" s="69">
        <v>133</v>
      </c>
      <c r="E166" s="69">
        <v>0</v>
      </c>
      <c r="F166" s="69">
        <v>0</v>
      </c>
      <c r="G166" s="69">
        <v>0</v>
      </c>
      <c r="H166" s="69">
        <v>0</v>
      </c>
      <c r="I166" s="69">
        <v>9</v>
      </c>
      <c r="J166" s="69">
        <v>6</v>
      </c>
      <c r="K166" s="69">
        <v>10</v>
      </c>
      <c r="L166" s="69">
        <v>18</v>
      </c>
      <c r="M166" s="69">
        <v>20</v>
      </c>
      <c r="N166" s="69">
        <v>19</v>
      </c>
      <c r="O166" s="69">
        <v>12</v>
      </c>
      <c r="P166" s="69">
        <v>8</v>
      </c>
      <c r="Q166" s="69">
        <v>11</v>
      </c>
      <c r="R166" s="114">
        <v>0</v>
      </c>
      <c r="S166" s="114">
        <v>0</v>
      </c>
      <c r="T166" s="114">
        <v>0</v>
      </c>
      <c r="U166" s="114">
        <v>1</v>
      </c>
      <c r="V166" s="114">
        <v>4</v>
      </c>
      <c r="W166" s="114">
        <v>1</v>
      </c>
      <c r="X166" s="114">
        <v>3</v>
      </c>
      <c r="Y166" s="114">
        <v>2</v>
      </c>
      <c r="Z166" s="114">
        <v>1</v>
      </c>
      <c r="AA166" s="114">
        <v>1</v>
      </c>
      <c r="AB166" s="114">
        <v>5</v>
      </c>
      <c r="AC166" s="114">
        <v>0</v>
      </c>
      <c r="AD166" s="114">
        <v>2</v>
      </c>
    </row>
    <row r="167" spans="1:30" x14ac:dyDescent="0.45">
      <c r="A167" s="2" t="s">
        <v>217</v>
      </c>
      <c r="B167" s="2" t="s">
        <v>69</v>
      </c>
      <c r="C167" s="2" t="s">
        <v>787</v>
      </c>
      <c r="D167" s="11">
        <v>1527</v>
      </c>
      <c r="E167" s="11">
        <v>0</v>
      </c>
      <c r="F167" s="11">
        <v>1</v>
      </c>
      <c r="G167" s="11">
        <v>8</v>
      </c>
      <c r="H167" s="11">
        <v>22</v>
      </c>
      <c r="I167" s="11">
        <v>43</v>
      </c>
      <c r="J167" s="11">
        <v>104</v>
      </c>
      <c r="K167" s="11">
        <v>129</v>
      </c>
      <c r="L167" s="11">
        <v>200</v>
      </c>
      <c r="M167" s="11">
        <v>224</v>
      </c>
      <c r="N167" s="11">
        <v>191</v>
      </c>
      <c r="O167" s="11">
        <v>165</v>
      </c>
      <c r="P167" s="11">
        <v>53</v>
      </c>
      <c r="Q167" s="11">
        <v>146</v>
      </c>
      <c r="R167" s="113">
        <v>0</v>
      </c>
      <c r="S167" s="113">
        <v>0</v>
      </c>
      <c r="T167" s="113">
        <v>2</v>
      </c>
      <c r="U167" s="113">
        <v>9</v>
      </c>
      <c r="V167" s="113">
        <v>22</v>
      </c>
      <c r="W167" s="113">
        <v>34</v>
      </c>
      <c r="X167" s="113">
        <v>38</v>
      </c>
      <c r="Y167" s="113">
        <v>43</v>
      </c>
      <c r="Z167" s="113">
        <v>35</v>
      </c>
      <c r="AA167" s="113">
        <v>23</v>
      </c>
      <c r="AB167" s="113">
        <v>15</v>
      </c>
      <c r="AC167" s="113">
        <v>6</v>
      </c>
      <c r="AD167" s="113">
        <v>14</v>
      </c>
    </row>
    <row r="168" spans="1:30" x14ac:dyDescent="0.45">
      <c r="A168" s="3" t="s">
        <v>219</v>
      </c>
      <c r="B168" s="3" t="s">
        <v>69</v>
      </c>
      <c r="C168" s="3" t="s">
        <v>788</v>
      </c>
      <c r="D168" s="69">
        <v>141</v>
      </c>
      <c r="E168" s="69">
        <v>0</v>
      </c>
      <c r="F168" s="69">
        <v>0</v>
      </c>
      <c r="G168" s="69">
        <v>3</v>
      </c>
      <c r="H168" s="69">
        <v>4</v>
      </c>
      <c r="I168" s="69">
        <v>8</v>
      </c>
      <c r="J168" s="69">
        <v>11</v>
      </c>
      <c r="K168" s="69">
        <v>16</v>
      </c>
      <c r="L168" s="69">
        <v>14</v>
      </c>
      <c r="M168" s="69">
        <v>21</v>
      </c>
      <c r="N168" s="69">
        <v>14</v>
      </c>
      <c r="O168" s="69">
        <v>13</v>
      </c>
      <c r="P168" s="69">
        <v>3</v>
      </c>
      <c r="Q168" s="69">
        <v>7</v>
      </c>
      <c r="R168" s="114">
        <v>0</v>
      </c>
      <c r="S168" s="114">
        <v>0</v>
      </c>
      <c r="T168" s="114">
        <v>0</v>
      </c>
      <c r="U168" s="114">
        <v>1</v>
      </c>
      <c r="V168" s="114">
        <v>2</v>
      </c>
      <c r="W168" s="114">
        <v>6</v>
      </c>
      <c r="X168" s="114">
        <v>2</v>
      </c>
      <c r="Y168" s="114">
        <v>7</v>
      </c>
      <c r="Z168" s="114">
        <v>3</v>
      </c>
      <c r="AA168" s="114">
        <v>4</v>
      </c>
      <c r="AB168" s="114">
        <v>1</v>
      </c>
      <c r="AC168" s="114">
        <v>0</v>
      </c>
      <c r="AD168" s="114">
        <v>1</v>
      </c>
    </row>
    <row r="169" spans="1:30" x14ac:dyDescent="0.45">
      <c r="A169" s="3" t="s">
        <v>219</v>
      </c>
      <c r="B169" s="3" t="s">
        <v>69</v>
      </c>
      <c r="C169" s="3" t="s">
        <v>789</v>
      </c>
      <c r="D169" s="69">
        <v>136</v>
      </c>
      <c r="E169" s="69">
        <v>0</v>
      </c>
      <c r="F169" s="69">
        <v>0</v>
      </c>
      <c r="G169" s="69">
        <v>1</v>
      </c>
      <c r="H169" s="69">
        <v>4</v>
      </c>
      <c r="I169" s="69">
        <v>2</v>
      </c>
      <c r="J169" s="69">
        <v>15</v>
      </c>
      <c r="K169" s="69">
        <v>8</v>
      </c>
      <c r="L169" s="69">
        <v>19</v>
      </c>
      <c r="M169" s="69">
        <v>13</v>
      </c>
      <c r="N169" s="69">
        <v>15</v>
      </c>
      <c r="O169" s="69">
        <v>12</v>
      </c>
      <c r="P169" s="69">
        <v>9</v>
      </c>
      <c r="Q169" s="69">
        <v>14</v>
      </c>
      <c r="R169" s="114">
        <v>0</v>
      </c>
      <c r="S169" s="114">
        <v>0</v>
      </c>
      <c r="T169" s="114">
        <v>0</v>
      </c>
      <c r="U169" s="114">
        <v>1</v>
      </c>
      <c r="V169" s="114">
        <v>2</v>
      </c>
      <c r="W169" s="114">
        <v>5</v>
      </c>
      <c r="X169" s="114">
        <v>4</v>
      </c>
      <c r="Y169" s="114">
        <v>2</v>
      </c>
      <c r="Z169" s="114">
        <v>4</v>
      </c>
      <c r="AA169" s="114">
        <v>3</v>
      </c>
      <c r="AB169" s="114">
        <v>2</v>
      </c>
      <c r="AC169" s="114">
        <v>1</v>
      </c>
      <c r="AD169" s="114">
        <v>0</v>
      </c>
    </row>
    <row r="170" spans="1:30" x14ac:dyDescent="0.45">
      <c r="A170" s="3" t="s">
        <v>219</v>
      </c>
      <c r="B170" s="3" t="s">
        <v>69</v>
      </c>
      <c r="C170" s="3" t="s">
        <v>790</v>
      </c>
      <c r="D170" s="69">
        <v>131</v>
      </c>
      <c r="E170" s="69">
        <v>0</v>
      </c>
      <c r="F170" s="69">
        <v>0</v>
      </c>
      <c r="G170" s="69">
        <v>1</v>
      </c>
      <c r="H170" s="69">
        <v>3</v>
      </c>
      <c r="I170" s="69">
        <v>7</v>
      </c>
      <c r="J170" s="69">
        <v>12</v>
      </c>
      <c r="K170" s="69">
        <v>12</v>
      </c>
      <c r="L170" s="69">
        <v>14</v>
      </c>
      <c r="M170" s="69">
        <v>24</v>
      </c>
      <c r="N170" s="69">
        <v>11</v>
      </c>
      <c r="O170" s="69">
        <v>18</v>
      </c>
      <c r="P170" s="69">
        <v>6</v>
      </c>
      <c r="Q170" s="69">
        <v>15</v>
      </c>
      <c r="R170" s="114">
        <v>0</v>
      </c>
      <c r="S170" s="114">
        <v>0</v>
      </c>
      <c r="T170" s="114">
        <v>0</v>
      </c>
      <c r="U170" s="114">
        <v>0</v>
      </c>
      <c r="V170" s="114">
        <v>1</v>
      </c>
      <c r="W170" s="114">
        <v>0</v>
      </c>
      <c r="X170" s="114">
        <v>3</v>
      </c>
      <c r="Y170" s="114">
        <v>1</v>
      </c>
      <c r="Z170" s="114">
        <v>0</v>
      </c>
      <c r="AA170" s="114">
        <v>1</v>
      </c>
      <c r="AB170" s="114">
        <v>2</v>
      </c>
      <c r="AC170" s="114">
        <v>0</v>
      </c>
      <c r="AD170" s="114">
        <v>0</v>
      </c>
    </row>
    <row r="171" spans="1:30" x14ac:dyDescent="0.45">
      <c r="A171" s="3" t="s">
        <v>219</v>
      </c>
      <c r="B171" s="3" t="s">
        <v>69</v>
      </c>
      <c r="C171" s="3" t="s">
        <v>791</v>
      </c>
      <c r="D171" s="69">
        <v>118</v>
      </c>
      <c r="E171" s="69">
        <v>0</v>
      </c>
      <c r="F171" s="69">
        <v>0</v>
      </c>
      <c r="G171" s="69">
        <v>0</v>
      </c>
      <c r="H171" s="69">
        <v>1</v>
      </c>
      <c r="I171" s="69">
        <v>0</v>
      </c>
      <c r="J171" s="69">
        <v>8</v>
      </c>
      <c r="K171" s="69">
        <v>10</v>
      </c>
      <c r="L171" s="69">
        <v>16</v>
      </c>
      <c r="M171" s="69">
        <v>21</v>
      </c>
      <c r="N171" s="69">
        <v>15</v>
      </c>
      <c r="O171" s="69">
        <v>15</v>
      </c>
      <c r="P171" s="69">
        <v>1</v>
      </c>
      <c r="Q171" s="69">
        <v>10</v>
      </c>
      <c r="R171" s="114">
        <v>0</v>
      </c>
      <c r="S171" s="114">
        <v>0</v>
      </c>
      <c r="T171" s="114">
        <v>0</v>
      </c>
      <c r="U171" s="114">
        <v>2</v>
      </c>
      <c r="V171" s="114">
        <v>1</v>
      </c>
      <c r="W171" s="114">
        <v>5</v>
      </c>
      <c r="X171" s="114">
        <v>2</v>
      </c>
      <c r="Y171" s="114">
        <v>5</v>
      </c>
      <c r="Z171" s="114">
        <v>2</v>
      </c>
      <c r="AA171" s="114">
        <v>1</v>
      </c>
      <c r="AB171" s="114">
        <v>2</v>
      </c>
      <c r="AC171" s="114">
        <v>0</v>
      </c>
      <c r="AD171" s="114">
        <v>1</v>
      </c>
    </row>
    <row r="172" spans="1:30" x14ac:dyDescent="0.45">
      <c r="A172" s="3" t="s">
        <v>219</v>
      </c>
      <c r="B172" s="3" t="s">
        <v>69</v>
      </c>
      <c r="C172" s="3" t="s">
        <v>792</v>
      </c>
      <c r="D172" s="69">
        <v>102</v>
      </c>
      <c r="E172" s="69">
        <v>0</v>
      </c>
      <c r="F172" s="69">
        <v>0</v>
      </c>
      <c r="G172" s="69">
        <v>0</v>
      </c>
      <c r="H172" s="69">
        <v>2</v>
      </c>
      <c r="I172" s="69">
        <v>0</v>
      </c>
      <c r="J172" s="69">
        <v>4</v>
      </c>
      <c r="K172" s="69">
        <v>9</v>
      </c>
      <c r="L172" s="69">
        <v>13</v>
      </c>
      <c r="M172" s="69">
        <v>17</v>
      </c>
      <c r="N172" s="69">
        <v>20</v>
      </c>
      <c r="O172" s="69">
        <v>12</v>
      </c>
      <c r="P172" s="69">
        <v>6</v>
      </c>
      <c r="Q172" s="69">
        <v>9</v>
      </c>
      <c r="R172" s="114">
        <v>0</v>
      </c>
      <c r="S172" s="114">
        <v>0</v>
      </c>
      <c r="T172" s="114">
        <v>0</v>
      </c>
      <c r="U172" s="114">
        <v>0</v>
      </c>
      <c r="V172" s="114">
        <v>0</v>
      </c>
      <c r="W172" s="114">
        <v>1</v>
      </c>
      <c r="X172" s="114">
        <v>3</v>
      </c>
      <c r="Y172" s="114">
        <v>1</v>
      </c>
      <c r="Z172" s="114">
        <v>1</v>
      </c>
      <c r="AA172" s="114">
        <v>2</v>
      </c>
      <c r="AB172" s="114">
        <v>1</v>
      </c>
      <c r="AC172" s="114">
        <v>0</v>
      </c>
      <c r="AD172" s="114">
        <v>1</v>
      </c>
    </row>
    <row r="173" spans="1:30" x14ac:dyDescent="0.45">
      <c r="A173" s="3" t="s">
        <v>219</v>
      </c>
      <c r="B173" s="3" t="s">
        <v>69</v>
      </c>
      <c r="C173" s="3" t="s">
        <v>793</v>
      </c>
      <c r="D173" s="69">
        <v>13</v>
      </c>
      <c r="E173" s="69">
        <v>0</v>
      </c>
      <c r="F173" s="69">
        <v>0</v>
      </c>
      <c r="G173" s="69">
        <v>0</v>
      </c>
      <c r="H173" s="69">
        <v>0</v>
      </c>
      <c r="I173" s="69">
        <v>1</v>
      </c>
      <c r="J173" s="69">
        <v>0</v>
      </c>
      <c r="K173" s="69">
        <v>0</v>
      </c>
      <c r="L173" s="69">
        <v>1</v>
      </c>
      <c r="M173" s="69">
        <v>2</v>
      </c>
      <c r="N173" s="69">
        <v>6</v>
      </c>
      <c r="O173" s="69">
        <v>1</v>
      </c>
      <c r="P173" s="69">
        <v>0</v>
      </c>
      <c r="Q173" s="69">
        <v>2</v>
      </c>
      <c r="R173" s="114">
        <v>0</v>
      </c>
      <c r="S173" s="114">
        <v>0</v>
      </c>
      <c r="T173" s="114">
        <v>0</v>
      </c>
      <c r="U173" s="114">
        <v>0</v>
      </c>
      <c r="V173" s="114">
        <v>0</v>
      </c>
      <c r="W173" s="114">
        <v>0</v>
      </c>
      <c r="X173" s="114">
        <v>0</v>
      </c>
      <c r="Y173" s="114">
        <v>0</v>
      </c>
      <c r="Z173" s="114">
        <v>0</v>
      </c>
      <c r="AA173" s="114">
        <v>0</v>
      </c>
      <c r="AB173" s="114">
        <v>0</v>
      </c>
      <c r="AC173" s="114">
        <v>0</v>
      </c>
      <c r="AD173" s="114">
        <v>0</v>
      </c>
    </row>
    <row r="174" spans="1:30" x14ac:dyDescent="0.45">
      <c r="A174" s="3" t="s">
        <v>219</v>
      </c>
      <c r="B174" s="3" t="s">
        <v>69</v>
      </c>
      <c r="C174" s="3" t="s">
        <v>794</v>
      </c>
      <c r="D174" s="69">
        <v>398</v>
      </c>
      <c r="E174" s="69">
        <v>0</v>
      </c>
      <c r="F174" s="69">
        <v>0</v>
      </c>
      <c r="G174" s="69">
        <v>1</v>
      </c>
      <c r="H174" s="69">
        <v>3</v>
      </c>
      <c r="I174" s="69">
        <v>11</v>
      </c>
      <c r="J174" s="69">
        <v>20</v>
      </c>
      <c r="K174" s="69">
        <v>27</v>
      </c>
      <c r="L174" s="69">
        <v>54</v>
      </c>
      <c r="M174" s="69">
        <v>54</v>
      </c>
      <c r="N174" s="69">
        <v>50</v>
      </c>
      <c r="O174" s="69">
        <v>40</v>
      </c>
      <c r="P174" s="69">
        <v>15</v>
      </c>
      <c r="Q174" s="69">
        <v>44</v>
      </c>
      <c r="R174" s="114">
        <v>0</v>
      </c>
      <c r="S174" s="114">
        <v>0</v>
      </c>
      <c r="T174" s="114">
        <v>1</v>
      </c>
      <c r="U174" s="114">
        <v>1</v>
      </c>
      <c r="V174" s="114">
        <v>7</v>
      </c>
      <c r="W174" s="114">
        <v>10</v>
      </c>
      <c r="X174" s="114">
        <v>18</v>
      </c>
      <c r="Y174" s="114">
        <v>15</v>
      </c>
      <c r="Z174" s="114">
        <v>12</v>
      </c>
      <c r="AA174" s="114">
        <v>6</v>
      </c>
      <c r="AB174" s="114">
        <v>3</v>
      </c>
      <c r="AC174" s="114">
        <v>1</v>
      </c>
      <c r="AD174" s="114">
        <v>5</v>
      </c>
    </row>
    <row r="175" spans="1:30" x14ac:dyDescent="0.45">
      <c r="A175" s="3" t="s">
        <v>219</v>
      </c>
      <c r="B175" s="3" t="s">
        <v>69</v>
      </c>
      <c r="C175" s="3" t="s">
        <v>795</v>
      </c>
      <c r="D175" s="69">
        <v>51</v>
      </c>
      <c r="E175" s="69">
        <v>0</v>
      </c>
      <c r="F175" s="69">
        <v>0</v>
      </c>
      <c r="G175" s="69">
        <v>0</v>
      </c>
      <c r="H175" s="69">
        <v>0</v>
      </c>
      <c r="I175" s="69">
        <v>1</v>
      </c>
      <c r="J175" s="69">
        <v>4</v>
      </c>
      <c r="K175" s="69">
        <v>3</v>
      </c>
      <c r="L175" s="69">
        <v>6</v>
      </c>
      <c r="M175" s="69">
        <v>4</v>
      </c>
      <c r="N175" s="69">
        <v>8</v>
      </c>
      <c r="O175" s="69">
        <v>6</v>
      </c>
      <c r="P175" s="69">
        <v>2</v>
      </c>
      <c r="Q175" s="69">
        <v>5</v>
      </c>
      <c r="R175" s="114">
        <v>0</v>
      </c>
      <c r="S175" s="114">
        <v>0</v>
      </c>
      <c r="T175" s="114">
        <v>0</v>
      </c>
      <c r="U175" s="114">
        <v>0</v>
      </c>
      <c r="V175" s="114">
        <v>2</v>
      </c>
      <c r="W175" s="114">
        <v>3</v>
      </c>
      <c r="X175" s="114">
        <v>0</v>
      </c>
      <c r="Y175" s="114">
        <v>3</v>
      </c>
      <c r="Z175" s="114">
        <v>2</v>
      </c>
      <c r="AA175" s="114">
        <v>0</v>
      </c>
      <c r="AB175" s="114">
        <v>1</v>
      </c>
      <c r="AC175" s="114">
        <v>0</v>
      </c>
      <c r="AD175" s="114">
        <v>1</v>
      </c>
    </row>
    <row r="176" spans="1:30" x14ac:dyDescent="0.45">
      <c r="A176" s="3" t="s">
        <v>219</v>
      </c>
      <c r="B176" s="3" t="s">
        <v>69</v>
      </c>
      <c r="C176" s="3" t="s">
        <v>796</v>
      </c>
      <c r="D176" s="69">
        <v>386</v>
      </c>
      <c r="E176" s="69">
        <v>0</v>
      </c>
      <c r="F176" s="69">
        <v>1</v>
      </c>
      <c r="G176" s="69">
        <v>2</v>
      </c>
      <c r="H176" s="69">
        <v>5</v>
      </c>
      <c r="I176" s="69">
        <v>11</v>
      </c>
      <c r="J176" s="69">
        <v>25</v>
      </c>
      <c r="K176" s="69">
        <v>38</v>
      </c>
      <c r="L176" s="69">
        <v>58</v>
      </c>
      <c r="M176" s="69">
        <v>57</v>
      </c>
      <c r="N176" s="69">
        <v>49</v>
      </c>
      <c r="O176" s="69">
        <v>40</v>
      </c>
      <c r="P176" s="69">
        <v>9</v>
      </c>
      <c r="Q176" s="69">
        <v>39</v>
      </c>
      <c r="R176" s="114">
        <v>0</v>
      </c>
      <c r="S176" s="114">
        <v>0</v>
      </c>
      <c r="T176" s="114">
        <v>1</v>
      </c>
      <c r="U176" s="114">
        <v>3</v>
      </c>
      <c r="V176" s="114">
        <v>6</v>
      </c>
      <c r="W176" s="114">
        <v>4</v>
      </c>
      <c r="X176" s="114">
        <v>6</v>
      </c>
      <c r="Y176" s="114">
        <v>9</v>
      </c>
      <c r="Z176" s="114">
        <v>9</v>
      </c>
      <c r="AA176" s="114">
        <v>5</v>
      </c>
      <c r="AB176" s="114">
        <v>0</v>
      </c>
      <c r="AC176" s="114">
        <v>4</v>
      </c>
      <c r="AD176" s="114">
        <v>5</v>
      </c>
    </row>
    <row r="177" spans="1:30" x14ac:dyDescent="0.45">
      <c r="A177" s="3" t="s">
        <v>219</v>
      </c>
      <c r="B177" s="3" t="s">
        <v>69</v>
      </c>
      <c r="C177" s="3" t="s">
        <v>797</v>
      </c>
      <c r="D177" s="69">
        <v>51</v>
      </c>
      <c r="E177" s="69">
        <v>0</v>
      </c>
      <c r="F177" s="69">
        <v>0</v>
      </c>
      <c r="G177" s="69">
        <v>0</v>
      </c>
      <c r="H177" s="69">
        <v>0</v>
      </c>
      <c r="I177" s="69">
        <v>2</v>
      </c>
      <c r="J177" s="69">
        <v>5</v>
      </c>
      <c r="K177" s="69">
        <v>6</v>
      </c>
      <c r="L177" s="69">
        <v>5</v>
      </c>
      <c r="M177" s="69">
        <v>11</v>
      </c>
      <c r="N177" s="69">
        <v>3</v>
      </c>
      <c r="O177" s="69">
        <v>8</v>
      </c>
      <c r="P177" s="69">
        <v>2</v>
      </c>
      <c r="Q177" s="69">
        <v>1</v>
      </c>
      <c r="R177" s="114">
        <v>0</v>
      </c>
      <c r="S177" s="114">
        <v>0</v>
      </c>
      <c r="T177" s="114">
        <v>0</v>
      </c>
      <c r="U177" s="114">
        <v>1</v>
      </c>
      <c r="V177" s="114">
        <v>1</v>
      </c>
      <c r="W177" s="114">
        <v>0</v>
      </c>
      <c r="X177" s="114">
        <v>0</v>
      </c>
      <c r="Y177" s="114">
        <v>0</v>
      </c>
      <c r="Z177" s="114">
        <v>2</v>
      </c>
      <c r="AA177" s="114">
        <v>1</v>
      </c>
      <c r="AB177" s="114">
        <v>3</v>
      </c>
      <c r="AC177" s="114">
        <v>0</v>
      </c>
      <c r="AD177" s="114">
        <v>0</v>
      </c>
    </row>
    <row r="178" spans="1:30" x14ac:dyDescent="0.45">
      <c r="A178" s="2" t="s">
        <v>217</v>
      </c>
      <c r="B178" s="2" t="s">
        <v>70</v>
      </c>
      <c r="C178" s="2" t="s">
        <v>798</v>
      </c>
      <c r="D178" s="11">
        <v>1703</v>
      </c>
      <c r="E178" s="11">
        <v>0</v>
      </c>
      <c r="F178" s="11">
        <v>4</v>
      </c>
      <c r="G178" s="11">
        <v>10</v>
      </c>
      <c r="H178" s="11">
        <v>41</v>
      </c>
      <c r="I178" s="11">
        <v>73</v>
      </c>
      <c r="J178" s="11">
        <v>150</v>
      </c>
      <c r="K178" s="11">
        <v>149</v>
      </c>
      <c r="L178" s="11">
        <v>207</v>
      </c>
      <c r="M178" s="11">
        <v>210</v>
      </c>
      <c r="N178" s="11">
        <v>178</v>
      </c>
      <c r="O178" s="11">
        <v>179</v>
      </c>
      <c r="P178" s="11">
        <v>89</v>
      </c>
      <c r="Q178" s="11">
        <v>101</v>
      </c>
      <c r="R178" s="113">
        <v>0</v>
      </c>
      <c r="S178" s="113">
        <v>3</v>
      </c>
      <c r="T178" s="113">
        <v>4</v>
      </c>
      <c r="U178" s="113">
        <v>20</v>
      </c>
      <c r="V178" s="113">
        <v>37</v>
      </c>
      <c r="W178" s="113">
        <v>41</v>
      </c>
      <c r="X178" s="113">
        <v>47</v>
      </c>
      <c r="Y178" s="113">
        <v>40</v>
      </c>
      <c r="Z178" s="113">
        <v>31</v>
      </c>
      <c r="AA178" s="113">
        <v>29</v>
      </c>
      <c r="AB178" s="113">
        <v>24</v>
      </c>
      <c r="AC178" s="113">
        <v>20</v>
      </c>
      <c r="AD178" s="113">
        <v>16</v>
      </c>
    </row>
    <row r="179" spans="1:30" x14ac:dyDescent="0.45">
      <c r="A179" s="3" t="s">
        <v>219</v>
      </c>
      <c r="B179" s="3" t="s">
        <v>70</v>
      </c>
      <c r="C179" s="3" t="s">
        <v>799</v>
      </c>
      <c r="D179" s="69">
        <v>827</v>
      </c>
      <c r="E179" s="69">
        <v>0</v>
      </c>
      <c r="F179" s="69">
        <v>1</v>
      </c>
      <c r="G179" s="69">
        <v>4</v>
      </c>
      <c r="H179" s="69">
        <v>26</v>
      </c>
      <c r="I179" s="69">
        <v>38</v>
      </c>
      <c r="J179" s="69">
        <v>82</v>
      </c>
      <c r="K179" s="69">
        <v>62</v>
      </c>
      <c r="L179" s="69">
        <v>97</v>
      </c>
      <c r="M179" s="69">
        <v>94</v>
      </c>
      <c r="N179" s="69">
        <v>85</v>
      </c>
      <c r="O179" s="69">
        <v>79</v>
      </c>
      <c r="P179" s="69">
        <v>48</v>
      </c>
      <c r="Q179" s="69">
        <v>47</v>
      </c>
      <c r="R179" s="114">
        <v>0</v>
      </c>
      <c r="S179" s="114">
        <v>2</v>
      </c>
      <c r="T179" s="114">
        <v>2</v>
      </c>
      <c r="U179" s="114">
        <v>9</v>
      </c>
      <c r="V179" s="114">
        <v>21</v>
      </c>
      <c r="W179" s="114">
        <v>22</v>
      </c>
      <c r="X179" s="114">
        <v>28</v>
      </c>
      <c r="Y179" s="114">
        <v>21</v>
      </c>
      <c r="Z179" s="114">
        <v>15</v>
      </c>
      <c r="AA179" s="114">
        <v>12</v>
      </c>
      <c r="AB179" s="114">
        <v>14</v>
      </c>
      <c r="AC179" s="114">
        <v>11</v>
      </c>
      <c r="AD179" s="114">
        <v>7</v>
      </c>
    </row>
    <row r="180" spans="1:30" x14ac:dyDescent="0.45">
      <c r="A180" s="3" t="s">
        <v>219</v>
      </c>
      <c r="B180" s="3" t="s">
        <v>70</v>
      </c>
      <c r="C180" s="3" t="s">
        <v>800</v>
      </c>
      <c r="D180" s="69">
        <v>283</v>
      </c>
      <c r="E180" s="69">
        <v>0</v>
      </c>
      <c r="F180" s="69">
        <v>0</v>
      </c>
      <c r="G180" s="69">
        <v>0</v>
      </c>
      <c r="H180" s="69">
        <v>7</v>
      </c>
      <c r="I180" s="69">
        <v>17</v>
      </c>
      <c r="J180" s="69">
        <v>22</v>
      </c>
      <c r="K180" s="69">
        <v>26</v>
      </c>
      <c r="L180" s="69">
        <v>37</v>
      </c>
      <c r="M180" s="69">
        <v>27</v>
      </c>
      <c r="N180" s="69">
        <v>33</v>
      </c>
      <c r="O180" s="69">
        <v>27</v>
      </c>
      <c r="P180" s="69">
        <v>9</v>
      </c>
      <c r="Q180" s="69">
        <v>18</v>
      </c>
      <c r="R180" s="114">
        <v>0</v>
      </c>
      <c r="S180" s="114">
        <v>0</v>
      </c>
      <c r="T180" s="114">
        <v>1</v>
      </c>
      <c r="U180" s="114">
        <v>6</v>
      </c>
      <c r="V180" s="114">
        <v>6</v>
      </c>
      <c r="W180" s="114">
        <v>9</v>
      </c>
      <c r="X180" s="114">
        <v>6</v>
      </c>
      <c r="Y180" s="114">
        <v>7</v>
      </c>
      <c r="Z180" s="114">
        <v>6</v>
      </c>
      <c r="AA180" s="114">
        <v>7</v>
      </c>
      <c r="AB180" s="114">
        <v>6</v>
      </c>
      <c r="AC180" s="114">
        <v>4</v>
      </c>
      <c r="AD180" s="114">
        <v>2</v>
      </c>
    </row>
    <row r="181" spans="1:30" x14ac:dyDescent="0.45">
      <c r="A181" s="3" t="s">
        <v>219</v>
      </c>
      <c r="B181" s="3" t="s">
        <v>70</v>
      </c>
      <c r="C181" s="3" t="s">
        <v>801</v>
      </c>
      <c r="D181" s="69">
        <v>248</v>
      </c>
      <c r="E181" s="69">
        <v>0</v>
      </c>
      <c r="F181" s="69">
        <v>0</v>
      </c>
      <c r="G181" s="69">
        <v>2</v>
      </c>
      <c r="H181" s="69">
        <v>4</v>
      </c>
      <c r="I181" s="69">
        <v>10</v>
      </c>
      <c r="J181" s="69">
        <v>16</v>
      </c>
      <c r="K181" s="69">
        <v>25</v>
      </c>
      <c r="L181" s="69">
        <v>24</v>
      </c>
      <c r="M181" s="69">
        <v>38</v>
      </c>
      <c r="N181" s="69">
        <v>29</v>
      </c>
      <c r="O181" s="69">
        <v>31</v>
      </c>
      <c r="P181" s="69">
        <v>13</v>
      </c>
      <c r="Q181" s="69">
        <v>15</v>
      </c>
      <c r="R181" s="114">
        <v>0</v>
      </c>
      <c r="S181" s="114">
        <v>1</v>
      </c>
      <c r="T181" s="114">
        <v>0</v>
      </c>
      <c r="U181" s="114">
        <v>3</v>
      </c>
      <c r="V181" s="114">
        <v>4</v>
      </c>
      <c r="W181" s="114">
        <v>5</v>
      </c>
      <c r="X181" s="114">
        <v>6</v>
      </c>
      <c r="Y181" s="114">
        <v>8</v>
      </c>
      <c r="Z181" s="114">
        <v>3</v>
      </c>
      <c r="AA181" s="114">
        <v>5</v>
      </c>
      <c r="AB181" s="114">
        <v>1</v>
      </c>
      <c r="AC181" s="114">
        <v>3</v>
      </c>
      <c r="AD181" s="114">
        <v>2</v>
      </c>
    </row>
    <row r="182" spans="1:30" x14ac:dyDescent="0.45">
      <c r="A182" s="3" t="s">
        <v>219</v>
      </c>
      <c r="B182" s="3" t="s">
        <v>70</v>
      </c>
      <c r="C182" s="3" t="s">
        <v>802</v>
      </c>
      <c r="D182" s="69">
        <v>241</v>
      </c>
      <c r="E182" s="69">
        <v>0</v>
      </c>
      <c r="F182" s="69">
        <v>1</v>
      </c>
      <c r="G182" s="69">
        <v>0</v>
      </c>
      <c r="H182" s="69">
        <v>4</v>
      </c>
      <c r="I182" s="69">
        <v>6</v>
      </c>
      <c r="J182" s="69">
        <v>21</v>
      </c>
      <c r="K182" s="69">
        <v>25</v>
      </c>
      <c r="L182" s="69">
        <v>36</v>
      </c>
      <c r="M182" s="69">
        <v>39</v>
      </c>
      <c r="N182" s="69">
        <v>18</v>
      </c>
      <c r="O182" s="69">
        <v>30</v>
      </c>
      <c r="P182" s="69">
        <v>9</v>
      </c>
      <c r="Q182" s="69">
        <v>13</v>
      </c>
      <c r="R182" s="114">
        <v>0</v>
      </c>
      <c r="S182" s="114">
        <v>0</v>
      </c>
      <c r="T182" s="114">
        <v>0</v>
      </c>
      <c r="U182" s="114">
        <v>2</v>
      </c>
      <c r="V182" s="114">
        <v>5</v>
      </c>
      <c r="W182" s="114">
        <v>3</v>
      </c>
      <c r="X182" s="114">
        <v>6</v>
      </c>
      <c r="Y182" s="114">
        <v>4</v>
      </c>
      <c r="Z182" s="114">
        <v>5</v>
      </c>
      <c r="AA182" s="114">
        <v>5</v>
      </c>
      <c r="AB182" s="114">
        <v>2</v>
      </c>
      <c r="AC182" s="114">
        <v>2</v>
      </c>
      <c r="AD182" s="114">
        <v>5</v>
      </c>
    </row>
    <row r="183" spans="1:30" x14ac:dyDescent="0.45">
      <c r="A183" s="3" t="s">
        <v>219</v>
      </c>
      <c r="B183" s="3" t="s">
        <v>70</v>
      </c>
      <c r="C183" s="3" t="s">
        <v>803</v>
      </c>
      <c r="D183" s="69">
        <v>104</v>
      </c>
      <c r="E183" s="69">
        <v>0</v>
      </c>
      <c r="F183" s="69">
        <v>2</v>
      </c>
      <c r="G183" s="69">
        <v>4</v>
      </c>
      <c r="H183" s="69">
        <v>0</v>
      </c>
      <c r="I183" s="69">
        <v>2</v>
      </c>
      <c r="J183" s="69">
        <v>9</v>
      </c>
      <c r="K183" s="69">
        <v>11</v>
      </c>
      <c r="L183" s="69">
        <v>13</v>
      </c>
      <c r="M183" s="69">
        <v>12</v>
      </c>
      <c r="N183" s="69">
        <v>13</v>
      </c>
      <c r="O183" s="69">
        <v>12</v>
      </c>
      <c r="P183" s="69">
        <v>10</v>
      </c>
      <c r="Q183" s="69">
        <v>8</v>
      </c>
      <c r="R183" s="114">
        <v>0</v>
      </c>
      <c r="S183" s="114">
        <v>0</v>
      </c>
      <c r="T183" s="114">
        <v>1</v>
      </c>
      <c r="U183" s="114">
        <v>0</v>
      </c>
      <c r="V183" s="114">
        <v>1</v>
      </c>
      <c r="W183" s="114">
        <v>2</v>
      </c>
      <c r="X183" s="114">
        <v>1</v>
      </c>
      <c r="Y183" s="114">
        <v>0</v>
      </c>
      <c r="Z183" s="114">
        <v>2</v>
      </c>
      <c r="AA183" s="114">
        <v>0</v>
      </c>
      <c r="AB183" s="114">
        <v>1</v>
      </c>
      <c r="AC183" s="114">
        <v>0</v>
      </c>
      <c r="AD183" s="114">
        <v>0</v>
      </c>
    </row>
    <row r="184" spans="1:30" x14ac:dyDescent="0.45">
      <c r="A184" s="2" t="s">
        <v>217</v>
      </c>
      <c r="B184" s="2" t="s">
        <v>71</v>
      </c>
      <c r="C184" s="2" t="s">
        <v>804</v>
      </c>
      <c r="D184" s="11">
        <v>2805</v>
      </c>
      <c r="E184" s="11">
        <v>0</v>
      </c>
      <c r="F184" s="11">
        <v>8</v>
      </c>
      <c r="G184" s="11">
        <v>11</v>
      </c>
      <c r="H184" s="11">
        <v>51</v>
      </c>
      <c r="I184" s="11">
        <v>125</v>
      </c>
      <c r="J184" s="11">
        <v>178</v>
      </c>
      <c r="K184" s="11">
        <v>288</v>
      </c>
      <c r="L184" s="11">
        <v>325</v>
      </c>
      <c r="M184" s="11">
        <v>360</v>
      </c>
      <c r="N184" s="11">
        <v>359</v>
      </c>
      <c r="O184" s="11">
        <v>306</v>
      </c>
      <c r="P184" s="11">
        <v>124</v>
      </c>
      <c r="Q184" s="11">
        <v>178</v>
      </c>
      <c r="R184" s="113">
        <v>0</v>
      </c>
      <c r="S184" s="113">
        <v>2</v>
      </c>
      <c r="T184" s="113">
        <v>15</v>
      </c>
      <c r="U184" s="113">
        <v>30</v>
      </c>
      <c r="V184" s="113">
        <v>65</v>
      </c>
      <c r="W184" s="113">
        <v>75</v>
      </c>
      <c r="X184" s="113">
        <v>74</v>
      </c>
      <c r="Y184" s="113">
        <v>84</v>
      </c>
      <c r="Z184" s="113">
        <v>53</v>
      </c>
      <c r="AA184" s="113">
        <v>50</v>
      </c>
      <c r="AB184" s="113">
        <v>22</v>
      </c>
      <c r="AC184" s="113">
        <v>7</v>
      </c>
      <c r="AD184" s="113">
        <v>15</v>
      </c>
    </row>
    <row r="185" spans="1:30" x14ac:dyDescent="0.45">
      <c r="A185" s="3" t="s">
        <v>219</v>
      </c>
      <c r="B185" s="3" t="s">
        <v>71</v>
      </c>
      <c r="C185" s="3" t="s">
        <v>805</v>
      </c>
      <c r="D185" s="69">
        <v>42</v>
      </c>
      <c r="E185" s="69">
        <v>0</v>
      </c>
      <c r="F185" s="69">
        <v>0</v>
      </c>
      <c r="G185" s="69">
        <v>0</v>
      </c>
      <c r="H185" s="69">
        <v>0</v>
      </c>
      <c r="I185" s="69">
        <v>0</v>
      </c>
      <c r="J185" s="69">
        <v>4</v>
      </c>
      <c r="K185" s="69">
        <v>2</v>
      </c>
      <c r="L185" s="69">
        <v>7</v>
      </c>
      <c r="M185" s="69">
        <v>1</v>
      </c>
      <c r="N185" s="69">
        <v>9</v>
      </c>
      <c r="O185" s="69">
        <v>5</v>
      </c>
      <c r="P185" s="69">
        <v>1</v>
      </c>
      <c r="Q185" s="69">
        <v>3</v>
      </c>
      <c r="R185" s="114">
        <v>0</v>
      </c>
      <c r="S185" s="114">
        <v>0</v>
      </c>
      <c r="T185" s="114">
        <v>2</v>
      </c>
      <c r="U185" s="114">
        <v>2</v>
      </c>
      <c r="V185" s="114">
        <v>1</v>
      </c>
      <c r="W185" s="114">
        <v>1</v>
      </c>
      <c r="X185" s="114">
        <v>1</v>
      </c>
      <c r="Y185" s="114">
        <v>0</v>
      </c>
      <c r="Z185" s="114">
        <v>0</v>
      </c>
      <c r="AA185" s="114">
        <v>0</v>
      </c>
      <c r="AB185" s="114">
        <v>1</v>
      </c>
      <c r="AC185" s="114">
        <v>1</v>
      </c>
      <c r="AD185" s="114">
        <v>1</v>
      </c>
    </row>
    <row r="186" spans="1:30" x14ac:dyDescent="0.45">
      <c r="A186" s="3" t="s">
        <v>219</v>
      </c>
      <c r="B186" s="3" t="s">
        <v>71</v>
      </c>
      <c r="C186" s="3" t="s">
        <v>806</v>
      </c>
      <c r="D186" s="69">
        <v>76</v>
      </c>
      <c r="E186" s="69">
        <v>0</v>
      </c>
      <c r="F186" s="69">
        <v>0</v>
      </c>
      <c r="G186" s="69">
        <v>0</v>
      </c>
      <c r="H186" s="69">
        <v>3</v>
      </c>
      <c r="I186" s="69">
        <v>4</v>
      </c>
      <c r="J186" s="69">
        <v>2</v>
      </c>
      <c r="K186" s="69">
        <v>7</v>
      </c>
      <c r="L186" s="69">
        <v>5</v>
      </c>
      <c r="M186" s="69">
        <v>14</v>
      </c>
      <c r="N186" s="69">
        <v>8</v>
      </c>
      <c r="O186" s="69">
        <v>9</v>
      </c>
      <c r="P186" s="69">
        <v>4</v>
      </c>
      <c r="Q186" s="69">
        <v>4</v>
      </c>
      <c r="R186" s="114">
        <v>0</v>
      </c>
      <c r="S186" s="114">
        <v>0</v>
      </c>
      <c r="T186" s="114">
        <v>0</v>
      </c>
      <c r="U186" s="114">
        <v>0</v>
      </c>
      <c r="V186" s="114">
        <v>2</v>
      </c>
      <c r="W186" s="114">
        <v>4</v>
      </c>
      <c r="X186" s="114">
        <v>1</v>
      </c>
      <c r="Y186" s="114">
        <v>3</v>
      </c>
      <c r="Z186" s="114">
        <v>0</v>
      </c>
      <c r="AA186" s="114">
        <v>2</v>
      </c>
      <c r="AB186" s="114">
        <v>2</v>
      </c>
      <c r="AC186" s="114">
        <v>0</v>
      </c>
      <c r="AD186" s="114">
        <v>2</v>
      </c>
    </row>
    <row r="187" spans="1:30" x14ac:dyDescent="0.45">
      <c r="A187" s="3" t="s">
        <v>219</v>
      </c>
      <c r="B187" s="3" t="s">
        <v>71</v>
      </c>
      <c r="C187" s="3" t="s">
        <v>807</v>
      </c>
      <c r="D187" s="69">
        <v>487</v>
      </c>
      <c r="E187" s="69">
        <v>0</v>
      </c>
      <c r="F187" s="69">
        <v>0</v>
      </c>
      <c r="G187" s="69">
        <v>2</v>
      </c>
      <c r="H187" s="69">
        <v>6</v>
      </c>
      <c r="I187" s="69">
        <v>21</v>
      </c>
      <c r="J187" s="69">
        <v>25</v>
      </c>
      <c r="K187" s="69">
        <v>59</v>
      </c>
      <c r="L187" s="69">
        <v>58</v>
      </c>
      <c r="M187" s="69">
        <v>56</v>
      </c>
      <c r="N187" s="69">
        <v>59</v>
      </c>
      <c r="O187" s="69">
        <v>66</v>
      </c>
      <c r="P187" s="69">
        <v>22</v>
      </c>
      <c r="Q187" s="69">
        <v>35</v>
      </c>
      <c r="R187" s="114">
        <v>0</v>
      </c>
      <c r="S187" s="114">
        <v>0</v>
      </c>
      <c r="T187" s="114">
        <v>2</v>
      </c>
      <c r="U187" s="114">
        <v>6</v>
      </c>
      <c r="V187" s="114">
        <v>15</v>
      </c>
      <c r="W187" s="114">
        <v>7</v>
      </c>
      <c r="X187" s="114">
        <v>15</v>
      </c>
      <c r="Y187" s="114">
        <v>12</v>
      </c>
      <c r="Z187" s="114">
        <v>8</v>
      </c>
      <c r="AA187" s="114">
        <v>7</v>
      </c>
      <c r="AB187" s="114">
        <v>2</v>
      </c>
      <c r="AC187" s="114">
        <v>3</v>
      </c>
      <c r="AD187" s="114">
        <v>1</v>
      </c>
    </row>
    <row r="188" spans="1:30" x14ac:dyDescent="0.45">
      <c r="A188" s="3" t="s">
        <v>219</v>
      </c>
      <c r="B188" s="3" t="s">
        <v>71</v>
      </c>
      <c r="C188" s="3" t="s">
        <v>808</v>
      </c>
      <c r="D188" s="69">
        <v>266</v>
      </c>
      <c r="E188" s="69">
        <v>0</v>
      </c>
      <c r="F188" s="69">
        <v>0</v>
      </c>
      <c r="G188" s="69">
        <v>0</v>
      </c>
      <c r="H188" s="69">
        <v>2</v>
      </c>
      <c r="I188" s="69">
        <v>16</v>
      </c>
      <c r="J188" s="69">
        <v>11</v>
      </c>
      <c r="K188" s="69">
        <v>37</v>
      </c>
      <c r="L188" s="69">
        <v>36</v>
      </c>
      <c r="M188" s="69">
        <v>33</v>
      </c>
      <c r="N188" s="69">
        <v>32</v>
      </c>
      <c r="O188" s="69">
        <v>28</v>
      </c>
      <c r="P188" s="69">
        <v>10</v>
      </c>
      <c r="Q188" s="69">
        <v>17</v>
      </c>
      <c r="R188" s="114">
        <v>0</v>
      </c>
      <c r="S188" s="114">
        <v>0</v>
      </c>
      <c r="T188" s="114">
        <v>1</v>
      </c>
      <c r="U188" s="114">
        <v>5</v>
      </c>
      <c r="V188" s="114">
        <v>8</v>
      </c>
      <c r="W188" s="114">
        <v>6</v>
      </c>
      <c r="X188" s="114">
        <v>5</v>
      </c>
      <c r="Y188" s="114">
        <v>7</v>
      </c>
      <c r="Z188" s="114">
        <v>4</v>
      </c>
      <c r="AA188" s="114">
        <v>6</v>
      </c>
      <c r="AB188" s="114">
        <v>1</v>
      </c>
      <c r="AC188" s="114">
        <v>0</v>
      </c>
      <c r="AD188" s="114">
        <v>1</v>
      </c>
    </row>
    <row r="189" spans="1:30" x14ac:dyDescent="0.45">
      <c r="A189" s="3" t="s">
        <v>219</v>
      </c>
      <c r="B189" s="3" t="s">
        <v>71</v>
      </c>
      <c r="C189" s="3" t="s">
        <v>809</v>
      </c>
      <c r="D189" s="69">
        <v>608</v>
      </c>
      <c r="E189" s="69">
        <v>0</v>
      </c>
      <c r="F189" s="69">
        <v>2</v>
      </c>
      <c r="G189" s="69">
        <v>3</v>
      </c>
      <c r="H189" s="69">
        <v>13</v>
      </c>
      <c r="I189" s="69">
        <v>32</v>
      </c>
      <c r="J189" s="69">
        <v>40</v>
      </c>
      <c r="K189" s="69">
        <v>47</v>
      </c>
      <c r="L189" s="69">
        <v>70</v>
      </c>
      <c r="M189" s="69">
        <v>79</v>
      </c>
      <c r="N189" s="69">
        <v>90</v>
      </c>
      <c r="O189" s="69">
        <v>55</v>
      </c>
      <c r="P189" s="69">
        <v>27</v>
      </c>
      <c r="Q189" s="69">
        <v>37</v>
      </c>
      <c r="R189" s="114">
        <v>0</v>
      </c>
      <c r="S189" s="114">
        <v>0</v>
      </c>
      <c r="T189" s="114">
        <v>6</v>
      </c>
      <c r="U189" s="114">
        <v>3</v>
      </c>
      <c r="V189" s="114">
        <v>15</v>
      </c>
      <c r="W189" s="114">
        <v>18</v>
      </c>
      <c r="X189" s="114">
        <v>18</v>
      </c>
      <c r="Y189" s="114">
        <v>21</v>
      </c>
      <c r="Z189" s="114">
        <v>12</v>
      </c>
      <c r="AA189" s="114">
        <v>10</v>
      </c>
      <c r="AB189" s="114">
        <v>2</v>
      </c>
      <c r="AC189" s="114">
        <v>2</v>
      </c>
      <c r="AD189" s="114">
        <v>6</v>
      </c>
    </row>
    <row r="190" spans="1:30" x14ac:dyDescent="0.45">
      <c r="A190" s="3" t="s">
        <v>219</v>
      </c>
      <c r="B190" s="3" t="s">
        <v>71</v>
      </c>
      <c r="C190" s="3" t="s">
        <v>810</v>
      </c>
      <c r="D190" s="69">
        <v>315</v>
      </c>
      <c r="E190" s="69">
        <v>0</v>
      </c>
      <c r="F190" s="69">
        <v>2</v>
      </c>
      <c r="G190" s="69">
        <v>0</v>
      </c>
      <c r="H190" s="69">
        <v>3</v>
      </c>
      <c r="I190" s="69">
        <v>10</v>
      </c>
      <c r="J190" s="69">
        <v>25</v>
      </c>
      <c r="K190" s="69">
        <v>33</v>
      </c>
      <c r="L190" s="69">
        <v>42</v>
      </c>
      <c r="M190" s="69">
        <v>42</v>
      </c>
      <c r="N190" s="69">
        <v>34</v>
      </c>
      <c r="O190" s="69">
        <v>39</v>
      </c>
      <c r="P190" s="69">
        <v>14</v>
      </c>
      <c r="Q190" s="69">
        <v>20</v>
      </c>
      <c r="R190" s="114">
        <v>0</v>
      </c>
      <c r="S190" s="114">
        <v>0</v>
      </c>
      <c r="T190" s="114">
        <v>1</v>
      </c>
      <c r="U190" s="114">
        <v>4</v>
      </c>
      <c r="V190" s="114">
        <v>4</v>
      </c>
      <c r="W190" s="114">
        <v>9</v>
      </c>
      <c r="X190" s="114">
        <v>5</v>
      </c>
      <c r="Y190" s="114">
        <v>9</v>
      </c>
      <c r="Z190" s="114">
        <v>9</v>
      </c>
      <c r="AA190" s="114">
        <v>8</v>
      </c>
      <c r="AB190" s="114">
        <v>1</v>
      </c>
      <c r="AC190" s="114">
        <v>0</v>
      </c>
      <c r="AD190" s="114">
        <v>1</v>
      </c>
    </row>
    <row r="191" spans="1:30" x14ac:dyDescent="0.45">
      <c r="A191" s="3" t="s">
        <v>219</v>
      </c>
      <c r="B191" s="3" t="s">
        <v>71</v>
      </c>
      <c r="C191" s="3" t="s">
        <v>811</v>
      </c>
      <c r="D191" s="69">
        <v>308</v>
      </c>
      <c r="E191" s="69">
        <v>0</v>
      </c>
      <c r="F191" s="69">
        <v>2</v>
      </c>
      <c r="G191" s="69">
        <v>2</v>
      </c>
      <c r="H191" s="69">
        <v>8</v>
      </c>
      <c r="I191" s="69">
        <v>18</v>
      </c>
      <c r="J191" s="69">
        <v>25</v>
      </c>
      <c r="K191" s="69">
        <v>38</v>
      </c>
      <c r="L191" s="69">
        <v>29</v>
      </c>
      <c r="M191" s="69">
        <v>42</v>
      </c>
      <c r="N191" s="69">
        <v>33</v>
      </c>
      <c r="O191" s="69">
        <v>34</v>
      </c>
      <c r="P191" s="69">
        <v>11</v>
      </c>
      <c r="Q191" s="69">
        <v>19</v>
      </c>
      <c r="R191" s="114">
        <v>0</v>
      </c>
      <c r="S191" s="114">
        <v>2</v>
      </c>
      <c r="T191" s="114">
        <v>1</v>
      </c>
      <c r="U191" s="114">
        <v>3</v>
      </c>
      <c r="V191" s="114">
        <v>7</v>
      </c>
      <c r="W191" s="114">
        <v>7</v>
      </c>
      <c r="X191" s="114">
        <v>8</v>
      </c>
      <c r="Y191" s="114">
        <v>8</v>
      </c>
      <c r="Z191" s="114">
        <v>3</v>
      </c>
      <c r="AA191" s="114">
        <v>2</v>
      </c>
      <c r="AB191" s="114">
        <v>4</v>
      </c>
      <c r="AC191" s="114">
        <v>1</v>
      </c>
      <c r="AD191" s="114">
        <v>1</v>
      </c>
    </row>
    <row r="192" spans="1:30" x14ac:dyDescent="0.45">
      <c r="A192" s="3" t="s">
        <v>219</v>
      </c>
      <c r="B192" s="3" t="s">
        <v>71</v>
      </c>
      <c r="C192" s="3" t="s">
        <v>812</v>
      </c>
      <c r="D192" s="69">
        <v>703</v>
      </c>
      <c r="E192" s="69">
        <v>0</v>
      </c>
      <c r="F192" s="69">
        <v>2</v>
      </c>
      <c r="G192" s="69">
        <v>4</v>
      </c>
      <c r="H192" s="69">
        <v>16</v>
      </c>
      <c r="I192" s="69">
        <v>24</v>
      </c>
      <c r="J192" s="69">
        <v>46</v>
      </c>
      <c r="K192" s="69">
        <v>65</v>
      </c>
      <c r="L192" s="69">
        <v>78</v>
      </c>
      <c r="M192" s="69">
        <v>93</v>
      </c>
      <c r="N192" s="69">
        <v>94</v>
      </c>
      <c r="O192" s="69">
        <v>70</v>
      </c>
      <c r="P192" s="69">
        <v>35</v>
      </c>
      <c r="Q192" s="69">
        <v>43</v>
      </c>
      <c r="R192" s="114">
        <v>0</v>
      </c>
      <c r="S192" s="114">
        <v>0</v>
      </c>
      <c r="T192" s="114">
        <v>2</v>
      </c>
      <c r="U192" s="114">
        <v>7</v>
      </c>
      <c r="V192" s="114">
        <v>13</v>
      </c>
      <c r="W192" s="114">
        <v>23</v>
      </c>
      <c r="X192" s="114">
        <v>21</v>
      </c>
      <c r="Y192" s="114">
        <v>24</v>
      </c>
      <c r="Z192" s="114">
        <v>17</v>
      </c>
      <c r="AA192" s="114">
        <v>15</v>
      </c>
      <c r="AB192" s="114">
        <v>9</v>
      </c>
      <c r="AC192" s="114">
        <v>0</v>
      </c>
      <c r="AD192" s="114">
        <v>2</v>
      </c>
    </row>
    <row r="193" spans="1:30" x14ac:dyDescent="0.45">
      <c r="A193" s="2" t="s">
        <v>217</v>
      </c>
      <c r="B193" s="2" t="s">
        <v>72</v>
      </c>
      <c r="C193" s="2" t="s">
        <v>813</v>
      </c>
      <c r="D193" s="11">
        <v>5967</v>
      </c>
      <c r="E193" s="11">
        <v>0</v>
      </c>
      <c r="F193" s="11">
        <v>10</v>
      </c>
      <c r="G193" s="11">
        <v>40</v>
      </c>
      <c r="H193" s="11">
        <v>161</v>
      </c>
      <c r="I193" s="11">
        <v>312</v>
      </c>
      <c r="J193" s="11">
        <v>508</v>
      </c>
      <c r="K193" s="11">
        <v>597</v>
      </c>
      <c r="L193" s="11">
        <v>649</v>
      </c>
      <c r="M193" s="11">
        <v>747</v>
      </c>
      <c r="N193" s="11">
        <v>654</v>
      </c>
      <c r="O193" s="11">
        <v>507</v>
      </c>
      <c r="P193" s="11">
        <v>208</v>
      </c>
      <c r="Q193" s="11">
        <v>288</v>
      </c>
      <c r="R193" s="113">
        <v>0</v>
      </c>
      <c r="S193" s="113">
        <v>7</v>
      </c>
      <c r="T193" s="113">
        <v>31</v>
      </c>
      <c r="U193" s="113">
        <v>108</v>
      </c>
      <c r="V193" s="113">
        <v>181</v>
      </c>
      <c r="W193" s="113">
        <v>195</v>
      </c>
      <c r="X193" s="113">
        <v>184</v>
      </c>
      <c r="Y193" s="113">
        <v>192</v>
      </c>
      <c r="Z193" s="113">
        <v>139</v>
      </c>
      <c r="AA193" s="113">
        <v>105</v>
      </c>
      <c r="AB193" s="113">
        <v>69</v>
      </c>
      <c r="AC193" s="113">
        <v>35</v>
      </c>
      <c r="AD193" s="113">
        <v>40</v>
      </c>
    </row>
    <row r="194" spans="1:30" x14ac:dyDescent="0.45">
      <c r="A194" s="3" t="s">
        <v>219</v>
      </c>
      <c r="B194" s="3" t="s">
        <v>72</v>
      </c>
      <c r="C194" s="3" t="s">
        <v>814</v>
      </c>
      <c r="D194" s="69">
        <v>239</v>
      </c>
      <c r="E194" s="69">
        <v>0</v>
      </c>
      <c r="F194" s="69">
        <v>0</v>
      </c>
      <c r="G194" s="69">
        <v>3</v>
      </c>
      <c r="H194" s="69">
        <v>10</v>
      </c>
      <c r="I194" s="69">
        <v>9</v>
      </c>
      <c r="J194" s="69">
        <v>32</v>
      </c>
      <c r="K194" s="69">
        <v>14</v>
      </c>
      <c r="L194" s="69">
        <v>27</v>
      </c>
      <c r="M194" s="69">
        <v>28</v>
      </c>
      <c r="N194" s="69">
        <v>23</v>
      </c>
      <c r="O194" s="69">
        <v>33</v>
      </c>
      <c r="P194" s="69">
        <v>6</v>
      </c>
      <c r="Q194" s="69">
        <v>4</v>
      </c>
      <c r="R194" s="114">
        <v>0</v>
      </c>
      <c r="S194" s="114">
        <v>0</v>
      </c>
      <c r="T194" s="114">
        <v>1</v>
      </c>
      <c r="U194" s="114">
        <v>6</v>
      </c>
      <c r="V194" s="114">
        <v>9</v>
      </c>
      <c r="W194" s="114">
        <v>9</v>
      </c>
      <c r="X194" s="114">
        <v>7</v>
      </c>
      <c r="Y194" s="114">
        <v>8</v>
      </c>
      <c r="Z194" s="114">
        <v>1</v>
      </c>
      <c r="AA194" s="114">
        <v>3</v>
      </c>
      <c r="AB194" s="114">
        <v>3</v>
      </c>
      <c r="AC194" s="114">
        <v>2</v>
      </c>
      <c r="AD194" s="114">
        <v>1</v>
      </c>
    </row>
    <row r="195" spans="1:30" x14ac:dyDescent="0.45">
      <c r="A195" s="3" t="s">
        <v>219</v>
      </c>
      <c r="B195" s="3" t="s">
        <v>72</v>
      </c>
      <c r="C195" s="3" t="s">
        <v>815</v>
      </c>
      <c r="D195" s="69">
        <v>349</v>
      </c>
      <c r="E195" s="69">
        <v>0</v>
      </c>
      <c r="F195" s="69">
        <v>0</v>
      </c>
      <c r="G195" s="69">
        <v>3</v>
      </c>
      <c r="H195" s="69">
        <v>8</v>
      </c>
      <c r="I195" s="69">
        <v>16</v>
      </c>
      <c r="J195" s="69">
        <v>25</v>
      </c>
      <c r="K195" s="69">
        <v>39</v>
      </c>
      <c r="L195" s="69">
        <v>52</v>
      </c>
      <c r="M195" s="69">
        <v>46</v>
      </c>
      <c r="N195" s="69">
        <v>35</v>
      </c>
      <c r="O195" s="69">
        <v>26</v>
      </c>
      <c r="P195" s="69">
        <v>13</v>
      </c>
      <c r="Q195" s="69">
        <v>17</v>
      </c>
      <c r="R195" s="114">
        <v>0</v>
      </c>
      <c r="S195" s="114">
        <v>0</v>
      </c>
      <c r="T195" s="114">
        <v>2</v>
      </c>
      <c r="U195" s="114">
        <v>6</v>
      </c>
      <c r="V195" s="114">
        <v>13</v>
      </c>
      <c r="W195" s="114">
        <v>9</v>
      </c>
      <c r="X195" s="114">
        <v>9</v>
      </c>
      <c r="Y195" s="114">
        <v>13</v>
      </c>
      <c r="Z195" s="114">
        <v>9</v>
      </c>
      <c r="AA195" s="114">
        <v>6</v>
      </c>
      <c r="AB195" s="114">
        <v>0</v>
      </c>
      <c r="AC195" s="114">
        <v>2</v>
      </c>
      <c r="AD195" s="114">
        <v>0</v>
      </c>
    </row>
    <row r="196" spans="1:30" x14ac:dyDescent="0.45">
      <c r="A196" s="3" t="s">
        <v>219</v>
      </c>
      <c r="B196" s="3" t="s">
        <v>72</v>
      </c>
      <c r="C196" s="3" t="s">
        <v>816</v>
      </c>
      <c r="D196" s="69">
        <v>383</v>
      </c>
      <c r="E196" s="69">
        <v>0</v>
      </c>
      <c r="F196" s="69">
        <v>0</v>
      </c>
      <c r="G196" s="69">
        <v>1</v>
      </c>
      <c r="H196" s="69">
        <v>16</v>
      </c>
      <c r="I196" s="69">
        <v>22</v>
      </c>
      <c r="J196" s="69">
        <v>42</v>
      </c>
      <c r="K196" s="69">
        <v>46</v>
      </c>
      <c r="L196" s="69">
        <v>42</v>
      </c>
      <c r="M196" s="69">
        <v>45</v>
      </c>
      <c r="N196" s="69">
        <v>37</v>
      </c>
      <c r="O196" s="69">
        <v>26</v>
      </c>
      <c r="P196" s="69">
        <v>14</v>
      </c>
      <c r="Q196" s="69">
        <v>20</v>
      </c>
      <c r="R196" s="114">
        <v>0</v>
      </c>
      <c r="S196" s="114">
        <v>0</v>
      </c>
      <c r="T196" s="114">
        <v>4</v>
      </c>
      <c r="U196" s="114">
        <v>1</v>
      </c>
      <c r="V196" s="114">
        <v>9</v>
      </c>
      <c r="W196" s="114">
        <v>15</v>
      </c>
      <c r="X196" s="114">
        <v>11</v>
      </c>
      <c r="Y196" s="114">
        <v>10</v>
      </c>
      <c r="Z196" s="114">
        <v>6</v>
      </c>
      <c r="AA196" s="114">
        <v>7</v>
      </c>
      <c r="AB196" s="114">
        <v>6</v>
      </c>
      <c r="AC196" s="114">
        <v>2</v>
      </c>
      <c r="AD196" s="114">
        <v>1</v>
      </c>
    </row>
    <row r="197" spans="1:30" x14ac:dyDescent="0.45">
      <c r="A197" s="3" t="s">
        <v>219</v>
      </c>
      <c r="B197" s="3" t="s">
        <v>72</v>
      </c>
      <c r="C197" s="3" t="s">
        <v>817</v>
      </c>
      <c r="D197" s="69">
        <v>527</v>
      </c>
      <c r="E197" s="69">
        <v>0</v>
      </c>
      <c r="F197" s="69">
        <v>0</v>
      </c>
      <c r="G197" s="69">
        <v>3</v>
      </c>
      <c r="H197" s="69">
        <v>15</v>
      </c>
      <c r="I197" s="69">
        <v>32</v>
      </c>
      <c r="J197" s="69">
        <v>56</v>
      </c>
      <c r="K197" s="69">
        <v>55</v>
      </c>
      <c r="L197" s="69">
        <v>72</v>
      </c>
      <c r="M197" s="69">
        <v>53</v>
      </c>
      <c r="N197" s="69">
        <v>46</v>
      </c>
      <c r="O197" s="69">
        <v>52</v>
      </c>
      <c r="P197" s="69">
        <v>16</v>
      </c>
      <c r="Q197" s="69">
        <v>31</v>
      </c>
      <c r="R197" s="114">
        <v>0</v>
      </c>
      <c r="S197" s="114">
        <v>0</v>
      </c>
      <c r="T197" s="114">
        <v>1</v>
      </c>
      <c r="U197" s="114">
        <v>8</v>
      </c>
      <c r="V197" s="114">
        <v>15</v>
      </c>
      <c r="W197" s="114">
        <v>19</v>
      </c>
      <c r="X197" s="114">
        <v>15</v>
      </c>
      <c r="Y197" s="114">
        <v>14</v>
      </c>
      <c r="Z197" s="114">
        <v>5</v>
      </c>
      <c r="AA197" s="114">
        <v>7</v>
      </c>
      <c r="AB197" s="114">
        <v>9</v>
      </c>
      <c r="AC197" s="114">
        <v>2</v>
      </c>
      <c r="AD197" s="114">
        <v>1</v>
      </c>
    </row>
    <row r="198" spans="1:30" x14ac:dyDescent="0.45">
      <c r="A198" s="3" t="s">
        <v>219</v>
      </c>
      <c r="B198" s="3" t="s">
        <v>72</v>
      </c>
      <c r="C198" s="3" t="s">
        <v>818</v>
      </c>
      <c r="D198" s="69">
        <v>413</v>
      </c>
      <c r="E198" s="69">
        <v>0</v>
      </c>
      <c r="F198" s="69">
        <v>1</v>
      </c>
      <c r="G198" s="69">
        <v>1</v>
      </c>
      <c r="H198" s="69">
        <v>11</v>
      </c>
      <c r="I198" s="69">
        <v>23</v>
      </c>
      <c r="J198" s="69">
        <v>33</v>
      </c>
      <c r="K198" s="69">
        <v>55</v>
      </c>
      <c r="L198" s="69">
        <v>40</v>
      </c>
      <c r="M198" s="69">
        <v>52</v>
      </c>
      <c r="N198" s="69">
        <v>60</v>
      </c>
      <c r="O198" s="69">
        <v>29</v>
      </c>
      <c r="P198" s="69">
        <v>6</v>
      </c>
      <c r="Q198" s="69">
        <v>23</v>
      </c>
      <c r="R198" s="114">
        <v>0</v>
      </c>
      <c r="S198" s="114">
        <v>0</v>
      </c>
      <c r="T198" s="114">
        <v>1</v>
      </c>
      <c r="U198" s="114">
        <v>7</v>
      </c>
      <c r="V198" s="114">
        <v>10</v>
      </c>
      <c r="W198" s="114">
        <v>7</v>
      </c>
      <c r="X198" s="114">
        <v>14</v>
      </c>
      <c r="Y198" s="114">
        <v>11</v>
      </c>
      <c r="Z198" s="114">
        <v>12</v>
      </c>
      <c r="AA198" s="114">
        <v>5</v>
      </c>
      <c r="AB198" s="114">
        <v>3</v>
      </c>
      <c r="AC198" s="114">
        <v>4</v>
      </c>
      <c r="AD198" s="114">
        <v>5</v>
      </c>
    </row>
    <row r="199" spans="1:30" x14ac:dyDescent="0.45">
      <c r="A199" s="3" t="s">
        <v>219</v>
      </c>
      <c r="B199" s="3" t="s">
        <v>72</v>
      </c>
      <c r="C199" s="3" t="s">
        <v>819</v>
      </c>
      <c r="D199" s="69">
        <v>262</v>
      </c>
      <c r="E199" s="69">
        <v>0</v>
      </c>
      <c r="F199" s="69">
        <v>2</v>
      </c>
      <c r="G199" s="69">
        <v>2</v>
      </c>
      <c r="H199" s="69">
        <v>8</v>
      </c>
      <c r="I199" s="69">
        <v>22</v>
      </c>
      <c r="J199" s="69">
        <v>20</v>
      </c>
      <c r="K199" s="69">
        <v>25</v>
      </c>
      <c r="L199" s="69">
        <v>33</v>
      </c>
      <c r="M199" s="69">
        <v>34</v>
      </c>
      <c r="N199" s="69">
        <v>28</v>
      </c>
      <c r="O199" s="69">
        <v>18</v>
      </c>
      <c r="P199" s="69">
        <v>7</v>
      </c>
      <c r="Q199" s="69">
        <v>9</v>
      </c>
      <c r="R199" s="114">
        <v>0</v>
      </c>
      <c r="S199" s="114">
        <v>0</v>
      </c>
      <c r="T199" s="114">
        <v>0</v>
      </c>
      <c r="U199" s="114">
        <v>4</v>
      </c>
      <c r="V199" s="114">
        <v>8</v>
      </c>
      <c r="W199" s="114">
        <v>13</v>
      </c>
      <c r="X199" s="114">
        <v>7</v>
      </c>
      <c r="Y199" s="114">
        <v>12</v>
      </c>
      <c r="Z199" s="114">
        <v>4</v>
      </c>
      <c r="AA199" s="114">
        <v>2</v>
      </c>
      <c r="AB199" s="114">
        <v>0</v>
      </c>
      <c r="AC199" s="114">
        <v>2</v>
      </c>
      <c r="AD199" s="114">
        <v>2</v>
      </c>
    </row>
    <row r="200" spans="1:30" x14ac:dyDescent="0.45">
      <c r="A200" s="3" t="s">
        <v>219</v>
      </c>
      <c r="B200" s="3" t="s">
        <v>72</v>
      </c>
      <c r="C200" s="3" t="s">
        <v>820</v>
      </c>
      <c r="D200" s="69">
        <v>422</v>
      </c>
      <c r="E200" s="69">
        <v>0</v>
      </c>
      <c r="F200" s="69">
        <v>0</v>
      </c>
      <c r="G200" s="69">
        <v>1</v>
      </c>
      <c r="H200" s="69">
        <v>8</v>
      </c>
      <c r="I200" s="69">
        <v>28</v>
      </c>
      <c r="J200" s="69">
        <v>47</v>
      </c>
      <c r="K200" s="69">
        <v>32</v>
      </c>
      <c r="L200" s="69">
        <v>52</v>
      </c>
      <c r="M200" s="69">
        <v>58</v>
      </c>
      <c r="N200" s="69">
        <v>53</v>
      </c>
      <c r="O200" s="69">
        <v>33</v>
      </c>
      <c r="P200" s="69">
        <v>11</v>
      </c>
      <c r="Q200" s="69">
        <v>24</v>
      </c>
      <c r="R200" s="114">
        <v>0</v>
      </c>
      <c r="S200" s="114">
        <v>1</v>
      </c>
      <c r="T200" s="114">
        <v>1</v>
      </c>
      <c r="U200" s="114">
        <v>5</v>
      </c>
      <c r="V200" s="114">
        <v>13</v>
      </c>
      <c r="W200" s="114">
        <v>8</v>
      </c>
      <c r="X200" s="114">
        <v>11</v>
      </c>
      <c r="Y200" s="114">
        <v>11</v>
      </c>
      <c r="Z200" s="114">
        <v>11</v>
      </c>
      <c r="AA200" s="114">
        <v>5</v>
      </c>
      <c r="AB200" s="114">
        <v>7</v>
      </c>
      <c r="AC200" s="114">
        <v>1</v>
      </c>
      <c r="AD200" s="114">
        <v>1</v>
      </c>
    </row>
    <row r="201" spans="1:30" x14ac:dyDescent="0.45">
      <c r="A201" s="3" t="s">
        <v>219</v>
      </c>
      <c r="B201" s="3" t="s">
        <v>72</v>
      </c>
      <c r="C201" s="3" t="s">
        <v>821</v>
      </c>
      <c r="D201" s="69">
        <v>285</v>
      </c>
      <c r="E201" s="69">
        <v>0</v>
      </c>
      <c r="F201" s="69">
        <v>0</v>
      </c>
      <c r="G201" s="69">
        <v>1</v>
      </c>
      <c r="H201" s="69">
        <v>5</v>
      </c>
      <c r="I201" s="69">
        <v>14</v>
      </c>
      <c r="J201" s="69">
        <v>24</v>
      </c>
      <c r="K201" s="69">
        <v>34</v>
      </c>
      <c r="L201" s="69">
        <v>16</v>
      </c>
      <c r="M201" s="69">
        <v>39</v>
      </c>
      <c r="N201" s="69">
        <v>34</v>
      </c>
      <c r="O201" s="69">
        <v>32</v>
      </c>
      <c r="P201" s="69">
        <v>15</v>
      </c>
      <c r="Q201" s="69">
        <v>11</v>
      </c>
      <c r="R201" s="114">
        <v>0</v>
      </c>
      <c r="S201" s="114">
        <v>0</v>
      </c>
      <c r="T201" s="114">
        <v>2</v>
      </c>
      <c r="U201" s="114">
        <v>5</v>
      </c>
      <c r="V201" s="114">
        <v>10</v>
      </c>
      <c r="W201" s="114">
        <v>12</v>
      </c>
      <c r="X201" s="114">
        <v>9</v>
      </c>
      <c r="Y201" s="114">
        <v>5</v>
      </c>
      <c r="Z201" s="114">
        <v>6</v>
      </c>
      <c r="AA201" s="114">
        <v>5</v>
      </c>
      <c r="AB201" s="114">
        <v>3</v>
      </c>
      <c r="AC201" s="114">
        <v>0</v>
      </c>
      <c r="AD201" s="114">
        <v>3</v>
      </c>
    </row>
    <row r="202" spans="1:30" x14ac:dyDescent="0.45">
      <c r="A202" s="3" t="s">
        <v>219</v>
      </c>
      <c r="B202" s="3" t="s">
        <v>72</v>
      </c>
      <c r="C202" s="3" t="s">
        <v>822</v>
      </c>
      <c r="D202" s="69">
        <v>38</v>
      </c>
      <c r="E202" s="69">
        <v>0</v>
      </c>
      <c r="F202" s="69">
        <v>0</v>
      </c>
      <c r="G202" s="69">
        <v>0</v>
      </c>
      <c r="H202" s="69">
        <v>1</v>
      </c>
      <c r="I202" s="69">
        <v>3</v>
      </c>
      <c r="J202" s="69">
        <v>4</v>
      </c>
      <c r="K202" s="69">
        <v>3</v>
      </c>
      <c r="L202" s="69">
        <v>4</v>
      </c>
      <c r="M202" s="69">
        <v>4</v>
      </c>
      <c r="N202" s="69">
        <v>4</v>
      </c>
      <c r="O202" s="69">
        <v>5</v>
      </c>
      <c r="P202" s="69">
        <v>4</v>
      </c>
      <c r="Q202" s="69">
        <v>1</v>
      </c>
      <c r="R202" s="114">
        <v>0</v>
      </c>
      <c r="S202" s="114">
        <v>0</v>
      </c>
      <c r="T202" s="114">
        <v>0</v>
      </c>
      <c r="U202" s="114">
        <v>0</v>
      </c>
      <c r="V202" s="114">
        <v>0</v>
      </c>
      <c r="W202" s="114">
        <v>0</v>
      </c>
      <c r="X202" s="114">
        <v>2</v>
      </c>
      <c r="Y202" s="114">
        <v>2</v>
      </c>
      <c r="Z202" s="114">
        <v>1</v>
      </c>
      <c r="AA202" s="114">
        <v>0</v>
      </c>
      <c r="AB202" s="114">
        <v>0</v>
      </c>
      <c r="AC202" s="114">
        <v>0</v>
      </c>
      <c r="AD202" s="114">
        <v>0</v>
      </c>
    </row>
    <row r="203" spans="1:30" x14ac:dyDescent="0.45">
      <c r="A203" s="3" t="s">
        <v>219</v>
      </c>
      <c r="B203" s="3" t="s">
        <v>72</v>
      </c>
      <c r="C203" s="3" t="s">
        <v>823</v>
      </c>
      <c r="D203" s="69">
        <v>486</v>
      </c>
      <c r="E203" s="69">
        <v>0</v>
      </c>
      <c r="F203" s="69">
        <v>0</v>
      </c>
      <c r="G203" s="69">
        <v>3</v>
      </c>
      <c r="H203" s="69">
        <v>10</v>
      </c>
      <c r="I203" s="69">
        <v>27</v>
      </c>
      <c r="J203" s="69">
        <v>35</v>
      </c>
      <c r="K203" s="69">
        <v>53</v>
      </c>
      <c r="L203" s="69">
        <v>41</v>
      </c>
      <c r="M203" s="69">
        <v>74</v>
      </c>
      <c r="N203" s="69">
        <v>62</v>
      </c>
      <c r="O203" s="69">
        <v>54</v>
      </c>
      <c r="P203" s="69">
        <v>22</v>
      </c>
      <c r="Q203" s="69">
        <v>29</v>
      </c>
      <c r="R203" s="114">
        <v>0</v>
      </c>
      <c r="S203" s="114">
        <v>0</v>
      </c>
      <c r="T203" s="114">
        <v>2</v>
      </c>
      <c r="U203" s="114">
        <v>9</v>
      </c>
      <c r="V203" s="114">
        <v>8</v>
      </c>
      <c r="W203" s="114">
        <v>11</v>
      </c>
      <c r="X203" s="114">
        <v>10</v>
      </c>
      <c r="Y203" s="114">
        <v>10</v>
      </c>
      <c r="Z203" s="114">
        <v>5</v>
      </c>
      <c r="AA203" s="114">
        <v>9</v>
      </c>
      <c r="AB203" s="114">
        <v>6</v>
      </c>
      <c r="AC203" s="114">
        <v>3</v>
      </c>
      <c r="AD203" s="114">
        <v>3</v>
      </c>
    </row>
    <row r="204" spans="1:30" x14ac:dyDescent="0.45">
      <c r="A204" s="3" t="s">
        <v>219</v>
      </c>
      <c r="B204" s="3" t="s">
        <v>72</v>
      </c>
      <c r="C204" s="3" t="s">
        <v>824</v>
      </c>
      <c r="D204" s="69">
        <v>2563</v>
      </c>
      <c r="E204" s="69">
        <v>0</v>
      </c>
      <c r="F204" s="69">
        <v>7</v>
      </c>
      <c r="G204" s="69">
        <v>22</v>
      </c>
      <c r="H204" s="69">
        <v>69</v>
      </c>
      <c r="I204" s="69">
        <v>116</v>
      </c>
      <c r="J204" s="69">
        <v>190</v>
      </c>
      <c r="K204" s="69">
        <v>241</v>
      </c>
      <c r="L204" s="69">
        <v>270</v>
      </c>
      <c r="M204" s="69">
        <v>314</v>
      </c>
      <c r="N204" s="69">
        <v>272</v>
      </c>
      <c r="O204" s="69">
        <v>199</v>
      </c>
      <c r="P204" s="69">
        <v>94</v>
      </c>
      <c r="Q204" s="69">
        <v>119</v>
      </c>
      <c r="R204" s="114">
        <v>0</v>
      </c>
      <c r="S204" s="114">
        <v>6</v>
      </c>
      <c r="T204" s="114">
        <v>17</v>
      </c>
      <c r="U204" s="114">
        <v>57</v>
      </c>
      <c r="V204" s="114">
        <v>86</v>
      </c>
      <c r="W204" s="114">
        <v>92</v>
      </c>
      <c r="X204" s="114">
        <v>89</v>
      </c>
      <c r="Y204" s="114">
        <v>96</v>
      </c>
      <c r="Z204" s="114">
        <v>79</v>
      </c>
      <c r="AA204" s="114">
        <v>56</v>
      </c>
      <c r="AB204" s="114">
        <v>32</v>
      </c>
      <c r="AC204" s="114">
        <v>17</v>
      </c>
      <c r="AD204" s="114">
        <v>23</v>
      </c>
    </row>
    <row r="205" spans="1:30" x14ac:dyDescent="0.45">
      <c r="A205" s="2" t="s">
        <v>217</v>
      </c>
      <c r="B205" s="2" t="s">
        <v>73</v>
      </c>
      <c r="C205" s="2" t="s">
        <v>825</v>
      </c>
      <c r="D205" s="11">
        <v>1525</v>
      </c>
      <c r="E205" s="11">
        <v>0</v>
      </c>
      <c r="F205" s="11">
        <v>1</v>
      </c>
      <c r="G205" s="11">
        <v>7</v>
      </c>
      <c r="H205" s="11">
        <v>26</v>
      </c>
      <c r="I205" s="11">
        <v>70</v>
      </c>
      <c r="J205" s="11">
        <v>114</v>
      </c>
      <c r="K205" s="11">
        <v>118</v>
      </c>
      <c r="L205" s="11">
        <v>189</v>
      </c>
      <c r="M205" s="11">
        <v>220</v>
      </c>
      <c r="N205" s="11">
        <v>216</v>
      </c>
      <c r="O205" s="11">
        <v>161</v>
      </c>
      <c r="P205" s="11">
        <v>92</v>
      </c>
      <c r="Q205" s="11">
        <v>87</v>
      </c>
      <c r="R205" s="113">
        <v>0</v>
      </c>
      <c r="S205" s="113">
        <v>1</v>
      </c>
      <c r="T205" s="113">
        <v>3</v>
      </c>
      <c r="U205" s="113">
        <v>11</v>
      </c>
      <c r="V205" s="113">
        <v>26</v>
      </c>
      <c r="W205" s="113">
        <v>33</v>
      </c>
      <c r="X205" s="113">
        <v>27</v>
      </c>
      <c r="Y205" s="113">
        <v>35</v>
      </c>
      <c r="Z205" s="113">
        <v>34</v>
      </c>
      <c r="AA205" s="113">
        <v>21</v>
      </c>
      <c r="AB205" s="113">
        <v>23</v>
      </c>
      <c r="AC205" s="113">
        <v>7</v>
      </c>
      <c r="AD205" s="113">
        <v>3</v>
      </c>
    </row>
    <row r="206" spans="1:30" x14ac:dyDescent="0.45">
      <c r="A206" s="3" t="s">
        <v>219</v>
      </c>
      <c r="B206" s="3" t="s">
        <v>73</v>
      </c>
      <c r="C206" s="3" t="s">
        <v>826</v>
      </c>
      <c r="D206" s="69">
        <v>663</v>
      </c>
      <c r="E206" s="69">
        <v>0</v>
      </c>
      <c r="F206" s="69">
        <v>0</v>
      </c>
      <c r="G206" s="69">
        <v>3</v>
      </c>
      <c r="H206" s="69">
        <v>14</v>
      </c>
      <c r="I206" s="69">
        <v>32</v>
      </c>
      <c r="J206" s="69">
        <v>52</v>
      </c>
      <c r="K206" s="69">
        <v>64</v>
      </c>
      <c r="L206" s="69">
        <v>76</v>
      </c>
      <c r="M206" s="69">
        <v>101</v>
      </c>
      <c r="N206" s="69">
        <v>88</v>
      </c>
      <c r="O206" s="69">
        <v>55</v>
      </c>
      <c r="P206" s="69">
        <v>37</v>
      </c>
      <c r="Q206" s="69">
        <v>34</v>
      </c>
      <c r="R206" s="114">
        <v>0</v>
      </c>
      <c r="S206" s="114">
        <v>1</v>
      </c>
      <c r="T206" s="114">
        <v>1</v>
      </c>
      <c r="U206" s="114">
        <v>4</v>
      </c>
      <c r="V206" s="114">
        <v>12</v>
      </c>
      <c r="W206" s="114">
        <v>19</v>
      </c>
      <c r="X206" s="114">
        <v>16</v>
      </c>
      <c r="Y206" s="114">
        <v>16</v>
      </c>
      <c r="Z206" s="114">
        <v>16</v>
      </c>
      <c r="AA206" s="114">
        <v>6</v>
      </c>
      <c r="AB206" s="114">
        <v>12</v>
      </c>
      <c r="AC206" s="114">
        <v>2</v>
      </c>
      <c r="AD206" s="114">
        <v>2</v>
      </c>
    </row>
    <row r="207" spans="1:30" x14ac:dyDescent="0.45">
      <c r="A207" s="3" t="s">
        <v>219</v>
      </c>
      <c r="B207" s="3" t="s">
        <v>73</v>
      </c>
      <c r="C207" s="3" t="s">
        <v>827</v>
      </c>
      <c r="D207" s="69">
        <v>402</v>
      </c>
      <c r="E207" s="69">
        <v>0</v>
      </c>
      <c r="F207" s="69">
        <v>0</v>
      </c>
      <c r="G207" s="69">
        <v>2</v>
      </c>
      <c r="H207" s="69">
        <v>7</v>
      </c>
      <c r="I207" s="69">
        <v>26</v>
      </c>
      <c r="J207" s="69">
        <v>26</v>
      </c>
      <c r="K207" s="69">
        <v>23</v>
      </c>
      <c r="L207" s="69">
        <v>48</v>
      </c>
      <c r="M207" s="69">
        <v>57</v>
      </c>
      <c r="N207" s="69">
        <v>59</v>
      </c>
      <c r="O207" s="69">
        <v>45</v>
      </c>
      <c r="P207" s="69">
        <v>20</v>
      </c>
      <c r="Q207" s="69">
        <v>26</v>
      </c>
      <c r="R207" s="114">
        <v>0</v>
      </c>
      <c r="S207" s="114">
        <v>0</v>
      </c>
      <c r="T207" s="114">
        <v>1</v>
      </c>
      <c r="U207" s="114">
        <v>4</v>
      </c>
      <c r="V207" s="114">
        <v>8</v>
      </c>
      <c r="W207" s="114">
        <v>9</v>
      </c>
      <c r="X207" s="114">
        <v>6</v>
      </c>
      <c r="Y207" s="114">
        <v>12</v>
      </c>
      <c r="Z207" s="114">
        <v>8</v>
      </c>
      <c r="AA207" s="114">
        <v>7</v>
      </c>
      <c r="AB207" s="114">
        <v>5</v>
      </c>
      <c r="AC207" s="114">
        <v>3</v>
      </c>
      <c r="AD207" s="114">
        <v>0</v>
      </c>
    </row>
    <row r="208" spans="1:30" x14ac:dyDescent="0.45">
      <c r="A208" s="3" t="s">
        <v>219</v>
      </c>
      <c r="B208" s="3" t="s">
        <v>73</v>
      </c>
      <c r="C208" s="3" t="s">
        <v>828</v>
      </c>
      <c r="D208" s="69">
        <v>407</v>
      </c>
      <c r="E208" s="69">
        <v>0</v>
      </c>
      <c r="F208" s="69">
        <v>1</v>
      </c>
      <c r="G208" s="69">
        <v>2</v>
      </c>
      <c r="H208" s="69">
        <v>4</v>
      </c>
      <c r="I208" s="69">
        <v>11</v>
      </c>
      <c r="J208" s="69">
        <v>32</v>
      </c>
      <c r="K208" s="69">
        <v>27</v>
      </c>
      <c r="L208" s="69">
        <v>60</v>
      </c>
      <c r="M208" s="69">
        <v>53</v>
      </c>
      <c r="N208" s="69">
        <v>62</v>
      </c>
      <c r="O208" s="69">
        <v>50</v>
      </c>
      <c r="P208" s="69">
        <v>31</v>
      </c>
      <c r="Q208" s="69">
        <v>25</v>
      </c>
      <c r="R208" s="114">
        <v>0</v>
      </c>
      <c r="S208" s="114">
        <v>0</v>
      </c>
      <c r="T208" s="114">
        <v>0</v>
      </c>
      <c r="U208" s="114">
        <v>3</v>
      </c>
      <c r="V208" s="114">
        <v>6</v>
      </c>
      <c r="W208" s="114">
        <v>5</v>
      </c>
      <c r="X208" s="114">
        <v>5</v>
      </c>
      <c r="Y208" s="114">
        <v>6</v>
      </c>
      <c r="Z208" s="114">
        <v>8</v>
      </c>
      <c r="AA208" s="114">
        <v>7</v>
      </c>
      <c r="AB208" s="114">
        <v>6</v>
      </c>
      <c r="AC208" s="114">
        <v>2</v>
      </c>
      <c r="AD208" s="114">
        <v>1</v>
      </c>
    </row>
    <row r="209" spans="1:30" x14ac:dyDescent="0.45">
      <c r="A209" s="3" t="s">
        <v>219</v>
      </c>
      <c r="B209" s="3" t="s">
        <v>73</v>
      </c>
      <c r="C209" s="3" t="s">
        <v>829</v>
      </c>
      <c r="D209" s="69">
        <v>53</v>
      </c>
      <c r="E209" s="69">
        <v>0</v>
      </c>
      <c r="F209" s="69">
        <v>0</v>
      </c>
      <c r="G209" s="69">
        <v>0</v>
      </c>
      <c r="H209" s="69">
        <v>1</v>
      </c>
      <c r="I209" s="69">
        <v>1</v>
      </c>
      <c r="J209" s="69">
        <v>4</v>
      </c>
      <c r="K209" s="69">
        <v>4</v>
      </c>
      <c r="L209" s="69">
        <v>5</v>
      </c>
      <c r="M209" s="69">
        <v>9</v>
      </c>
      <c r="N209" s="69">
        <v>7</v>
      </c>
      <c r="O209" s="69">
        <v>11</v>
      </c>
      <c r="P209" s="69">
        <v>4</v>
      </c>
      <c r="Q209" s="69">
        <v>2</v>
      </c>
      <c r="R209" s="114">
        <v>0</v>
      </c>
      <c r="S209" s="114">
        <v>0</v>
      </c>
      <c r="T209" s="114">
        <v>1</v>
      </c>
      <c r="U209" s="114">
        <v>0</v>
      </c>
      <c r="V209" s="114">
        <v>0</v>
      </c>
      <c r="W209" s="114">
        <v>0</v>
      </c>
      <c r="X209" s="114">
        <v>0</v>
      </c>
      <c r="Y209" s="114">
        <v>1</v>
      </c>
      <c r="Z209" s="114">
        <v>2</v>
      </c>
      <c r="AA209" s="114">
        <v>1</v>
      </c>
      <c r="AB209" s="114">
        <v>0</v>
      </c>
      <c r="AC209" s="114">
        <v>0</v>
      </c>
      <c r="AD209" s="114">
        <v>0</v>
      </c>
    </row>
    <row r="210" spans="1:30" x14ac:dyDescent="0.45">
      <c r="A210" s="2" t="s">
        <v>217</v>
      </c>
      <c r="B210" s="2" t="s">
        <v>74</v>
      </c>
      <c r="C210" s="2" t="s">
        <v>830</v>
      </c>
      <c r="D210" s="11">
        <v>1052</v>
      </c>
      <c r="E210" s="11">
        <v>0</v>
      </c>
      <c r="F210" s="11">
        <v>0</v>
      </c>
      <c r="G210" s="11">
        <v>4</v>
      </c>
      <c r="H210" s="11">
        <v>21</v>
      </c>
      <c r="I210" s="11">
        <v>43</v>
      </c>
      <c r="J210" s="11">
        <v>85</v>
      </c>
      <c r="K210" s="11">
        <v>85</v>
      </c>
      <c r="L210" s="11">
        <v>127</v>
      </c>
      <c r="M210" s="11">
        <v>154</v>
      </c>
      <c r="N210" s="11">
        <v>146</v>
      </c>
      <c r="O210" s="11">
        <v>111</v>
      </c>
      <c r="P210" s="11">
        <v>46</v>
      </c>
      <c r="Q210" s="11">
        <v>58</v>
      </c>
      <c r="R210" s="113">
        <v>0</v>
      </c>
      <c r="S210" s="113">
        <v>2</v>
      </c>
      <c r="T210" s="113">
        <v>5</v>
      </c>
      <c r="U210" s="113">
        <v>17</v>
      </c>
      <c r="V210" s="113">
        <v>17</v>
      </c>
      <c r="W210" s="113">
        <v>25</v>
      </c>
      <c r="X210" s="113">
        <v>22</v>
      </c>
      <c r="Y210" s="113">
        <v>30</v>
      </c>
      <c r="Z210" s="113">
        <v>21</v>
      </c>
      <c r="AA210" s="113">
        <v>12</v>
      </c>
      <c r="AB210" s="113">
        <v>13</v>
      </c>
      <c r="AC210" s="113">
        <v>4</v>
      </c>
      <c r="AD210" s="113">
        <v>4</v>
      </c>
    </row>
    <row r="211" spans="1:30" x14ac:dyDescent="0.45">
      <c r="A211" s="3" t="s">
        <v>219</v>
      </c>
      <c r="B211" s="3" t="s">
        <v>74</v>
      </c>
      <c r="C211" s="3" t="s">
        <v>831</v>
      </c>
      <c r="D211" s="69">
        <v>310</v>
      </c>
      <c r="E211" s="69">
        <v>0</v>
      </c>
      <c r="F211" s="69">
        <v>0</v>
      </c>
      <c r="G211" s="69">
        <v>0</v>
      </c>
      <c r="H211" s="69">
        <v>7</v>
      </c>
      <c r="I211" s="69">
        <v>12</v>
      </c>
      <c r="J211" s="69">
        <v>20</v>
      </c>
      <c r="K211" s="69">
        <v>21</v>
      </c>
      <c r="L211" s="69">
        <v>35</v>
      </c>
      <c r="M211" s="69">
        <v>44</v>
      </c>
      <c r="N211" s="69">
        <v>47</v>
      </c>
      <c r="O211" s="69">
        <v>33</v>
      </c>
      <c r="P211" s="69">
        <v>10</v>
      </c>
      <c r="Q211" s="69">
        <v>15</v>
      </c>
      <c r="R211" s="114">
        <v>0</v>
      </c>
      <c r="S211" s="114">
        <v>0</v>
      </c>
      <c r="T211" s="114">
        <v>1</v>
      </c>
      <c r="U211" s="114">
        <v>8</v>
      </c>
      <c r="V211" s="114">
        <v>8</v>
      </c>
      <c r="W211" s="114">
        <v>6</v>
      </c>
      <c r="X211" s="114">
        <v>9</v>
      </c>
      <c r="Y211" s="114">
        <v>13</v>
      </c>
      <c r="Z211" s="114">
        <v>8</v>
      </c>
      <c r="AA211" s="114">
        <v>5</v>
      </c>
      <c r="AB211" s="114">
        <v>4</v>
      </c>
      <c r="AC211" s="114">
        <v>2</v>
      </c>
      <c r="AD211" s="114">
        <v>2</v>
      </c>
    </row>
    <row r="212" spans="1:30" x14ac:dyDescent="0.45">
      <c r="A212" s="3" t="s">
        <v>219</v>
      </c>
      <c r="B212" s="3" t="s">
        <v>74</v>
      </c>
      <c r="C212" s="3" t="s">
        <v>832</v>
      </c>
      <c r="D212" s="69">
        <v>279</v>
      </c>
      <c r="E212" s="69">
        <v>0</v>
      </c>
      <c r="F212" s="69">
        <v>0</v>
      </c>
      <c r="G212" s="69">
        <v>1</v>
      </c>
      <c r="H212" s="69">
        <v>5</v>
      </c>
      <c r="I212" s="69">
        <v>13</v>
      </c>
      <c r="J212" s="69">
        <v>23</v>
      </c>
      <c r="K212" s="69">
        <v>20</v>
      </c>
      <c r="L212" s="69">
        <v>41</v>
      </c>
      <c r="M212" s="69">
        <v>38</v>
      </c>
      <c r="N212" s="69">
        <v>34</v>
      </c>
      <c r="O212" s="69">
        <v>29</v>
      </c>
      <c r="P212" s="69">
        <v>15</v>
      </c>
      <c r="Q212" s="69">
        <v>16</v>
      </c>
      <c r="R212" s="114">
        <v>0</v>
      </c>
      <c r="S212" s="114">
        <v>1</v>
      </c>
      <c r="T212" s="114">
        <v>1</v>
      </c>
      <c r="U212" s="114">
        <v>3</v>
      </c>
      <c r="V212" s="114">
        <v>5</v>
      </c>
      <c r="W212" s="114">
        <v>10</v>
      </c>
      <c r="X212" s="114">
        <v>3</v>
      </c>
      <c r="Y212" s="114">
        <v>9</v>
      </c>
      <c r="Z212" s="114">
        <v>4</v>
      </c>
      <c r="AA212" s="114">
        <v>4</v>
      </c>
      <c r="AB212" s="114">
        <v>3</v>
      </c>
      <c r="AC212" s="114">
        <v>1</v>
      </c>
      <c r="AD212" s="114">
        <v>0</v>
      </c>
    </row>
    <row r="213" spans="1:30" x14ac:dyDescent="0.45">
      <c r="A213" s="3" t="s">
        <v>219</v>
      </c>
      <c r="B213" s="3" t="s">
        <v>74</v>
      </c>
      <c r="C213" s="3" t="s">
        <v>833</v>
      </c>
      <c r="D213" s="69">
        <v>78</v>
      </c>
      <c r="E213" s="69">
        <v>0</v>
      </c>
      <c r="F213" s="69">
        <v>0</v>
      </c>
      <c r="G213" s="69">
        <v>0</v>
      </c>
      <c r="H213" s="69">
        <v>0</v>
      </c>
      <c r="I213" s="69">
        <v>2</v>
      </c>
      <c r="J213" s="69">
        <v>10</v>
      </c>
      <c r="K213" s="69">
        <v>6</v>
      </c>
      <c r="L213" s="69">
        <v>12</v>
      </c>
      <c r="M213" s="69">
        <v>15</v>
      </c>
      <c r="N213" s="69">
        <v>14</v>
      </c>
      <c r="O213" s="69">
        <v>7</v>
      </c>
      <c r="P213" s="69">
        <v>3</v>
      </c>
      <c r="Q213" s="69">
        <v>1</v>
      </c>
      <c r="R213" s="114">
        <v>0</v>
      </c>
      <c r="S213" s="114">
        <v>0</v>
      </c>
      <c r="T213" s="114">
        <v>0</v>
      </c>
      <c r="U213" s="114">
        <v>0</v>
      </c>
      <c r="V213" s="114">
        <v>1</v>
      </c>
      <c r="W213" s="114">
        <v>0</v>
      </c>
      <c r="X213" s="114">
        <v>5</v>
      </c>
      <c r="Y213" s="114">
        <v>0</v>
      </c>
      <c r="Z213" s="114">
        <v>2</v>
      </c>
      <c r="AA213" s="114">
        <v>0</v>
      </c>
      <c r="AB213" s="114">
        <v>0</v>
      </c>
      <c r="AC213" s="114">
        <v>0</v>
      </c>
      <c r="AD213" s="114">
        <v>0</v>
      </c>
    </row>
    <row r="214" spans="1:30" x14ac:dyDescent="0.45">
      <c r="A214" s="3" t="s">
        <v>219</v>
      </c>
      <c r="B214" s="3" t="s">
        <v>74</v>
      </c>
      <c r="C214" s="3" t="s">
        <v>834</v>
      </c>
      <c r="D214" s="69">
        <v>144</v>
      </c>
      <c r="E214" s="69">
        <v>0</v>
      </c>
      <c r="F214" s="69">
        <v>0</v>
      </c>
      <c r="G214" s="69">
        <v>1</v>
      </c>
      <c r="H214" s="69">
        <v>5</v>
      </c>
      <c r="I214" s="69">
        <v>7</v>
      </c>
      <c r="J214" s="69">
        <v>16</v>
      </c>
      <c r="K214" s="69">
        <v>15</v>
      </c>
      <c r="L214" s="69">
        <v>13</v>
      </c>
      <c r="M214" s="69">
        <v>20</v>
      </c>
      <c r="N214" s="69">
        <v>19</v>
      </c>
      <c r="O214" s="69">
        <v>15</v>
      </c>
      <c r="P214" s="69">
        <v>6</v>
      </c>
      <c r="Q214" s="69">
        <v>8</v>
      </c>
      <c r="R214" s="114">
        <v>0</v>
      </c>
      <c r="S214" s="114">
        <v>1</v>
      </c>
      <c r="T214" s="114">
        <v>2</v>
      </c>
      <c r="U214" s="114">
        <v>1</v>
      </c>
      <c r="V214" s="114">
        <v>2</v>
      </c>
      <c r="W214" s="114">
        <v>6</v>
      </c>
      <c r="X214" s="114">
        <v>0</v>
      </c>
      <c r="Y214" s="114">
        <v>2</v>
      </c>
      <c r="Z214" s="114">
        <v>0</v>
      </c>
      <c r="AA214" s="114">
        <v>1</v>
      </c>
      <c r="AB214" s="114">
        <v>3</v>
      </c>
      <c r="AC214" s="114">
        <v>1</v>
      </c>
      <c r="AD214" s="114">
        <v>0</v>
      </c>
    </row>
    <row r="215" spans="1:30" x14ac:dyDescent="0.45">
      <c r="A215" s="3" t="s">
        <v>219</v>
      </c>
      <c r="B215" s="3" t="s">
        <v>74</v>
      </c>
      <c r="C215" s="3" t="s">
        <v>835</v>
      </c>
      <c r="D215" s="69">
        <v>102</v>
      </c>
      <c r="E215" s="69">
        <v>0</v>
      </c>
      <c r="F215" s="69">
        <v>0</v>
      </c>
      <c r="G215" s="69">
        <v>0</v>
      </c>
      <c r="H215" s="69">
        <v>0</v>
      </c>
      <c r="I215" s="69">
        <v>2</v>
      </c>
      <c r="J215" s="69">
        <v>7</v>
      </c>
      <c r="K215" s="69">
        <v>7</v>
      </c>
      <c r="L215" s="69">
        <v>13</v>
      </c>
      <c r="M215" s="69">
        <v>14</v>
      </c>
      <c r="N215" s="69">
        <v>19</v>
      </c>
      <c r="O215" s="69">
        <v>12</v>
      </c>
      <c r="P215" s="69">
        <v>6</v>
      </c>
      <c r="Q215" s="69">
        <v>11</v>
      </c>
      <c r="R215" s="114">
        <v>0</v>
      </c>
      <c r="S215" s="114">
        <v>0</v>
      </c>
      <c r="T215" s="114">
        <v>0</v>
      </c>
      <c r="U215" s="114">
        <v>1</v>
      </c>
      <c r="V215" s="114">
        <v>0</v>
      </c>
      <c r="W215" s="114">
        <v>1</v>
      </c>
      <c r="X215" s="114">
        <v>3</v>
      </c>
      <c r="Y215" s="114">
        <v>2</v>
      </c>
      <c r="Z215" s="114">
        <v>3</v>
      </c>
      <c r="AA215" s="114">
        <v>0</v>
      </c>
      <c r="AB215" s="114">
        <v>1</v>
      </c>
      <c r="AC215" s="114">
        <v>0</v>
      </c>
      <c r="AD215" s="114">
        <v>0</v>
      </c>
    </row>
    <row r="216" spans="1:30" x14ac:dyDescent="0.45">
      <c r="A216" s="3" t="s">
        <v>219</v>
      </c>
      <c r="B216" s="3" t="s">
        <v>74</v>
      </c>
      <c r="C216" s="3" t="s">
        <v>836</v>
      </c>
      <c r="D216" s="69">
        <v>110</v>
      </c>
      <c r="E216" s="69">
        <v>0</v>
      </c>
      <c r="F216" s="69">
        <v>0</v>
      </c>
      <c r="G216" s="69">
        <v>2</v>
      </c>
      <c r="H216" s="69">
        <v>3</v>
      </c>
      <c r="I216" s="69">
        <v>7</v>
      </c>
      <c r="J216" s="69">
        <v>6</v>
      </c>
      <c r="K216" s="69">
        <v>14</v>
      </c>
      <c r="L216" s="69">
        <v>10</v>
      </c>
      <c r="M216" s="69">
        <v>16</v>
      </c>
      <c r="N216" s="69">
        <v>10</v>
      </c>
      <c r="O216" s="69">
        <v>8</v>
      </c>
      <c r="P216" s="69">
        <v>6</v>
      </c>
      <c r="Q216" s="69">
        <v>7</v>
      </c>
      <c r="R216" s="114">
        <v>0</v>
      </c>
      <c r="S216" s="114">
        <v>0</v>
      </c>
      <c r="T216" s="114">
        <v>1</v>
      </c>
      <c r="U216" s="114">
        <v>4</v>
      </c>
      <c r="V216" s="114">
        <v>1</v>
      </c>
      <c r="W216" s="114">
        <v>1</v>
      </c>
      <c r="X216" s="114">
        <v>1</v>
      </c>
      <c r="Y216" s="114">
        <v>4</v>
      </c>
      <c r="Z216" s="114">
        <v>3</v>
      </c>
      <c r="AA216" s="114">
        <v>2</v>
      </c>
      <c r="AB216" s="114">
        <v>2</v>
      </c>
      <c r="AC216" s="114">
        <v>0</v>
      </c>
      <c r="AD216" s="114">
        <v>2</v>
      </c>
    </row>
    <row r="217" spans="1:30" x14ac:dyDescent="0.45">
      <c r="A217" s="3" t="s">
        <v>219</v>
      </c>
      <c r="B217" s="3" t="s">
        <v>74</v>
      </c>
      <c r="C217" s="3" t="s">
        <v>837</v>
      </c>
      <c r="D217" s="69">
        <v>29</v>
      </c>
      <c r="E217" s="69">
        <v>0</v>
      </c>
      <c r="F217" s="69">
        <v>0</v>
      </c>
      <c r="G217" s="69">
        <v>0</v>
      </c>
      <c r="H217" s="69">
        <v>1</v>
      </c>
      <c r="I217" s="69">
        <v>0</v>
      </c>
      <c r="J217" s="69">
        <v>3</v>
      </c>
      <c r="K217" s="69">
        <v>2</v>
      </c>
      <c r="L217" s="69">
        <v>3</v>
      </c>
      <c r="M217" s="69">
        <v>7</v>
      </c>
      <c r="N217" s="69">
        <v>3</v>
      </c>
      <c r="O217" s="69">
        <v>7</v>
      </c>
      <c r="P217" s="69">
        <v>0</v>
      </c>
      <c r="Q217" s="69">
        <v>0</v>
      </c>
      <c r="R217" s="114">
        <v>0</v>
      </c>
      <c r="S217" s="114">
        <v>0</v>
      </c>
      <c r="T217" s="114">
        <v>0</v>
      </c>
      <c r="U217" s="114">
        <v>0</v>
      </c>
      <c r="V217" s="114">
        <v>0</v>
      </c>
      <c r="W217" s="114">
        <v>1</v>
      </c>
      <c r="X217" s="114">
        <v>1</v>
      </c>
      <c r="Y217" s="114">
        <v>0</v>
      </c>
      <c r="Z217" s="114">
        <v>1</v>
      </c>
      <c r="AA217" s="114">
        <v>0</v>
      </c>
      <c r="AB217" s="114">
        <v>0</v>
      </c>
      <c r="AC217" s="114">
        <v>0</v>
      </c>
      <c r="AD217" s="114">
        <v>0</v>
      </c>
    </row>
    <row r="218" spans="1:30" x14ac:dyDescent="0.45">
      <c r="A218" s="2" t="s">
        <v>217</v>
      </c>
      <c r="B218" s="2" t="s">
        <v>75</v>
      </c>
      <c r="C218" s="2" t="s">
        <v>838</v>
      </c>
      <c r="D218" s="11">
        <v>2625</v>
      </c>
      <c r="E218" s="11">
        <v>0</v>
      </c>
      <c r="F218" s="11">
        <v>4</v>
      </c>
      <c r="G218" s="11">
        <v>14</v>
      </c>
      <c r="H218" s="11">
        <v>24</v>
      </c>
      <c r="I218" s="11">
        <v>92</v>
      </c>
      <c r="J218" s="11">
        <v>158</v>
      </c>
      <c r="K218" s="11">
        <v>237</v>
      </c>
      <c r="L218" s="11">
        <v>263</v>
      </c>
      <c r="M218" s="11">
        <v>296</v>
      </c>
      <c r="N218" s="11">
        <v>307</v>
      </c>
      <c r="O218" s="11">
        <v>293</v>
      </c>
      <c r="P218" s="11">
        <v>142</v>
      </c>
      <c r="Q218" s="11">
        <v>186</v>
      </c>
      <c r="R218" s="113">
        <v>0</v>
      </c>
      <c r="S218" s="113">
        <v>4</v>
      </c>
      <c r="T218" s="113">
        <v>11</v>
      </c>
      <c r="U218" s="113">
        <v>40</v>
      </c>
      <c r="V218" s="113">
        <v>64</v>
      </c>
      <c r="W218" s="113">
        <v>87</v>
      </c>
      <c r="X218" s="113">
        <v>85</v>
      </c>
      <c r="Y218" s="113">
        <v>83</v>
      </c>
      <c r="Z218" s="113">
        <v>82</v>
      </c>
      <c r="AA218" s="113">
        <v>63</v>
      </c>
      <c r="AB218" s="113">
        <v>54</v>
      </c>
      <c r="AC218" s="113">
        <v>14</v>
      </c>
      <c r="AD218" s="113">
        <v>22</v>
      </c>
    </row>
    <row r="219" spans="1:30" x14ac:dyDescent="0.45">
      <c r="A219" s="3" t="s">
        <v>219</v>
      </c>
      <c r="B219" s="3" t="s">
        <v>75</v>
      </c>
      <c r="C219" s="3" t="s">
        <v>839</v>
      </c>
      <c r="D219" s="69">
        <v>54</v>
      </c>
      <c r="E219" s="69">
        <v>0</v>
      </c>
      <c r="F219" s="69">
        <v>0</v>
      </c>
      <c r="G219" s="69">
        <v>1</v>
      </c>
      <c r="H219" s="69">
        <v>0</v>
      </c>
      <c r="I219" s="69">
        <v>2</v>
      </c>
      <c r="J219" s="69">
        <v>1</v>
      </c>
      <c r="K219" s="69">
        <v>4</v>
      </c>
      <c r="L219" s="69">
        <v>4</v>
      </c>
      <c r="M219" s="69">
        <v>13</v>
      </c>
      <c r="N219" s="69">
        <v>12</v>
      </c>
      <c r="O219" s="69">
        <v>7</v>
      </c>
      <c r="P219" s="69">
        <v>3</v>
      </c>
      <c r="Q219" s="69">
        <v>1</v>
      </c>
      <c r="R219" s="114">
        <v>0</v>
      </c>
      <c r="S219" s="114">
        <v>0</v>
      </c>
      <c r="T219" s="114">
        <v>0</v>
      </c>
      <c r="U219" s="114">
        <v>1</v>
      </c>
      <c r="V219" s="114">
        <v>1</v>
      </c>
      <c r="W219" s="114">
        <v>0</v>
      </c>
      <c r="X219" s="114">
        <v>0</v>
      </c>
      <c r="Y219" s="114">
        <v>0</v>
      </c>
      <c r="Z219" s="114">
        <v>3</v>
      </c>
      <c r="AA219" s="114">
        <v>0</v>
      </c>
      <c r="AB219" s="114">
        <v>1</v>
      </c>
      <c r="AC219" s="114">
        <v>0</v>
      </c>
      <c r="AD219" s="114">
        <v>0</v>
      </c>
    </row>
    <row r="220" spans="1:30" x14ac:dyDescent="0.45">
      <c r="A220" s="3" t="s">
        <v>219</v>
      </c>
      <c r="B220" s="3" t="s">
        <v>75</v>
      </c>
      <c r="C220" s="3" t="s">
        <v>840</v>
      </c>
      <c r="D220" s="69">
        <v>129</v>
      </c>
      <c r="E220" s="69">
        <v>0</v>
      </c>
      <c r="F220" s="69">
        <v>0</v>
      </c>
      <c r="G220" s="69">
        <v>0</v>
      </c>
      <c r="H220" s="69">
        <v>1</v>
      </c>
      <c r="I220" s="69">
        <v>7</v>
      </c>
      <c r="J220" s="69">
        <v>8</v>
      </c>
      <c r="K220" s="69">
        <v>9</v>
      </c>
      <c r="L220" s="69">
        <v>14</v>
      </c>
      <c r="M220" s="69">
        <v>21</v>
      </c>
      <c r="N220" s="69">
        <v>22</v>
      </c>
      <c r="O220" s="69">
        <v>17</v>
      </c>
      <c r="P220" s="69">
        <v>11</v>
      </c>
      <c r="Q220" s="69">
        <v>12</v>
      </c>
      <c r="R220" s="114">
        <v>0</v>
      </c>
      <c r="S220" s="114">
        <v>0</v>
      </c>
      <c r="T220" s="114">
        <v>0</v>
      </c>
      <c r="U220" s="114">
        <v>0</v>
      </c>
      <c r="V220" s="114">
        <v>0</v>
      </c>
      <c r="W220" s="114">
        <v>3</v>
      </c>
      <c r="X220" s="114">
        <v>1</v>
      </c>
      <c r="Y220" s="114">
        <v>1</v>
      </c>
      <c r="Z220" s="114">
        <v>0</v>
      </c>
      <c r="AA220" s="114">
        <v>0</v>
      </c>
      <c r="AB220" s="114">
        <v>2</v>
      </c>
      <c r="AC220" s="114">
        <v>0</v>
      </c>
      <c r="AD220" s="114">
        <v>0</v>
      </c>
    </row>
    <row r="221" spans="1:30" x14ac:dyDescent="0.45">
      <c r="A221" s="3" t="s">
        <v>219</v>
      </c>
      <c r="B221" s="3" t="s">
        <v>75</v>
      </c>
      <c r="C221" s="3" t="s">
        <v>841</v>
      </c>
      <c r="D221" s="69">
        <v>86</v>
      </c>
      <c r="E221" s="69">
        <v>0</v>
      </c>
      <c r="F221" s="69">
        <v>0</v>
      </c>
      <c r="G221" s="69">
        <v>1</v>
      </c>
      <c r="H221" s="69">
        <v>1</v>
      </c>
      <c r="I221" s="69">
        <v>3</v>
      </c>
      <c r="J221" s="69">
        <v>3</v>
      </c>
      <c r="K221" s="69">
        <v>12</v>
      </c>
      <c r="L221" s="69">
        <v>8</v>
      </c>
      <c r="M221" s="69">
        <v>13</v>
      </c>
      <c r="N221" s="69">
        <v>10</v>
      </c>
      <c r="O221" s="69">
        <v>13</v>
      </c>
      <c r="P221" s="69">
        <v>3</v>
      </c>
      <c r="Q221" s="69">
        <v>6</v>
      </c>
      <c r="R221" s="114">
        <v>0</v>
      </c>
      <c r="S221" s="114">
        <v>0</v>
      </c>
      <c r="T221" s="114">
        <v>0</v>
      </c>
      <c r="U221" s="114">
        <v>0</v>
      </c>
      <c r="V221" s="114">
        <v>1</v>
      </c>
      <c r="W221" s="114">
        <v>6</v>
      </c>
      <c r="X221" s="114">
        <v>2</v>
      </c>
      <c r="Y221" s="114">
        <v>0</v>
      </c>
      <c r="Z221" s="114">
        <v>2</v>
      </c>
      <c r="AA221" s="114">
        <v>0</v>
      </c>
      <c r="AB221" s="114">
        <v>2</v>
      </c>
      <c r="AC221" s="114">
        <v>0</v>
      </c>
      <c r="AD221" s="114">
        <v>0</v>
      </c>
    </row>
    <row r="222" spans="1:30" x14ac:dyDescent="0.45">
      <c r="A222" s="3" t="s">
        <v>219</v>
      </c>
      <c r="B222" s="3" t="s">
        <v>75</v>
      </c>
      <c r="C222" s="3" t="s">
        <v>842</v>
      </c>
      <c r="D222" s="69">
        <v>1933</v>
      </c>
      <c r="E222" s="69">
        <v>0</v>
      </c>
      <c r="F222" s="69">
        <v>4</v>
      </c>
      <c r="G222" s="69">
        <v>11</v>
      </c>
      <c r="H222" s="69">
        <v>19</v>
      </c>
      <c r="I222" s="69">
        <v>63</v>
      </c>
      <c r="J222" s="69">
        <v>120</v>
      </c>
      <c r="K222" s="69">
        <v>155</v>
      </c>
      <c r="L222" s="69">
        <v>181</v>
      </c>
      <c r="M222" s="69">
        <v>211</v>
      </c>
      <c r="N222" s="69">
        <v>216</v>
      </c>
      <c r="O222" s="69">
        <v>205</v>
      </c>
      <c r="P222" s="69">
        <v>107</v>
      </c>
      <c r="Q222" s="69">
        <v>141</v>
      </c>
      <c r="R222" s="114">
        <v>0</v>
      </c>
      <c r="S222" s="114">
        <v>4</v>
      </c>
      <c r="T222" s="114">
        <v>11</v>
      </c>
      <c r="U222" s="114">
        <v>32</v>
      </c>
      <c r="V222" s="114">
        <v>55</v>
      </c>
      <c r="W222" s="114">
        <v>66</v>
      </c>
      <c r="X222" s="114">
        <v>68</v>
      </c>
      <c r="Y222" s="114">
        <v>68</v>
      </c>
      <c r="Z222" s="114">
        <v>67</v>
      </c>
      <c r="AA222" s="114">
        <v>56</v>
      </c>
      <c r="AB222" s="114">
        <v>40</v>
      </c>
      <c r="AC222" s="114">
        <v>12</v>
      </c>
      <c r="AD222" s="114">
        <v>21</v>
      </c>
    </row>
    <row r="223" spans="1:30" x14ac:dyDescent="0.45">
      <c r="A223" s="3" t="s">
        <v>219</v>
      </c>
      <c r="B223" s="3" t="s">
        <v>75</v>
      </c>
      <c r="C223" s="3" t="s">
        <v>843</v>
      </c>
      <c r="D223" s="69">
        <v>331</v>
      </c>
      <c r="E223" s="69">
        <v>0</v>
      </c>
      <c r="F223" s="69">
        <v>0</v>
      </c>
      <c r="G223" s="69">
        <v>1</v>
      </c>
      <c r="H223" s="69">
        <v>2</v>
      </c>
      <c r="I223" s="69">
        <v>13</v>
      </c>
      <c r="J223" s="69">
        <v>20</v>
      </c>
      <c r="K223" s="69">
        <v>49</v>
      </c>
      <c r="L223" s="69">
        <v>42</v>
      </c>
      <c r="M223" s="69">
        <v>28</v>
      </c>
      <c r="N223" s="69">
        <v>35</v>
      </c>
      <c r="O223" s="69">
        <v>41</v>
      </c>
      <c r="P223" s="69">
        <v>13</v>
      </c>
      <c r="Q223" s="69">
        <v>23</v>
      </c>
      <c r="R223" s="114">
        <v>0</v>
      </c>
      <c r="S223" s="114">
        <v>0</v>
      </c>
      <c r="T223" s="114">
        <v>0</v>
      </c>
      <c r="U223" s="114">
        <v>7</v>
      </c>
      <c r="V223" s="114">
        <v>6</v>
      </c>
      <c r="W223" s="114">
        <v>10</v>
      </c>
      <c r="X223" s="114">
        <v>11</v>
      </c>
      <c r="Y223" s="114">
        <v>10</v>
      </c>
      <c r="Z223" s="114">
        <v>7</v>
      </c>
      <c r="AA223" s="114">
        <v>4</v>
      </c>
      <c r="AB223" s="114">
        <v>7</v>
      </c>
      <c r="AC223" s="114">
        <v>1</v>
      </c>
      <c r="AD223" s="114">
        <v>1</v>
      </c>
    </row>
    <row r="224" spans="1:30" x14ac:dyDescent="0.45">
      <c r="A224" s="3" t="s">
        <v>219</v>
      </c>
      <c r="B224" s="3" t="s">
        <v>75</v>
      </c>
      <c r="C224" s="3" t="s">
        <v>844</v>
      </c>
      <c r="D224" s="69">
        <v>92</v>
      </c>
      <c r="E224" s="69">
        <v>0</v>
      </c>
      <c r="F224" s="69">
        <v>0</v>
      </c>
      <c r="G224" s="69">
        <v>0</v>
      </c>
      <c r="H224" s="69">
        <v>1</v>
      </c>
      <c r="I224" s="69">
        <v>4</v>
      </c>
      <c r="J224" s="69">
        <v>6</v>
      </c>
      <c r="K224" s="69">
        <v>8</v>
      </c>
      <c r="L224" s="69">
        <v>14</v>
      </c>
      <c r="M224" s="69">
        <v>10</v>
      </c>
      <c r="N224" s="69">
        <v>12</v>
      </c>
      <c r="O224" s="69">
        <v>10</v>
      </c>
      <c r="P224" s="69">
        <v>5</v>
      </c>
      <c r="Q224" s="69">
        <v>3</v>
      </c>
      <c r="R224" s="114">
        <v>0</v>
      </c>
      <c r="S224" s="114">
        <v>0</v>
      </c>
      <c r="T224" s="114">
        <v>0</v>
      </c>
      <c r="U224" s="114">
        <v>0</v>
      </c>
      <c r="V224" s="114">
        <v>1</v>
      </c>
      <c r="W224" s="114">
        <v>2</v>
      </c>
      <c r="X224" s="114">
        <v>3</v>
      </c>
      <c r="Y224" s="114">
        <v>4</v>
      </c>
      <c r="Z224" s="114">
        <v>3</v>
      </c>
      <c r="AA224" s="114">
        <v>3</v>
      </c>
      <c r="AB224" s="114">
        <v>2</v>
      </c>
      <c r="AC224" s="114">
        <v>1</v>
      </c>
      <c r="AD224" s="114">
        <v>0</v>
      </c>
    </row>
    <row r="225" spans="1:30" x14ac:dyDescent="0.45">
      <c r="A225" s="2" t="s">
        <v>217</v>
      </c>
      <c r="B225" s="2" t="s">
        <v>76</v>
      </c>
      <c r="C225" s="2" t="s">
        <v>845</v>
      </c>
      <c r="D225" s="11">
        <v>8543</v>
      </c>
      <c r="E225" s="11">
        <v>0</v>
      </c>
      <c r="F225" s="11">
        <v>10</v>
      </c>
      <c r="G225" s="11">
        <v>49</v>
      </c>
      <c r="H225" s="11">
        <v>162</v>
      </c>
      <c r="I225" s="11">
        <v>346</v>
      </c>
      <c r="J225" s="11">
        <v>617</v>
      </c>
      <c r="K225" s="11">
        <v>787</v>
      </c>
      <c r="L225" s="11">
        <v>990</v>
      </c>
      <c r="M225" s="11">
        <v>1132</v>
      </c>
      <c r="N225" s="11">
        <v>1050</v>
      </c>
      <c r="O225" s="11">
        <v>773</v>
      </c>
      <c r="P225" s="11">
        <v>378</v>
      </c>
      <c r="Q225" s="11">
        <v>446</v>
      </c>
      <c r="R225" s="113">
        <v>0</v>
      </c>
      <c r="S225" s="113">
        <v>9</v>
      </c>
      <c r="T225" s="113">
        <v>34</v>
      </c>
      <c r="U225" s="113">
        <v>107</v>
      </c>
      <c r="V225" s="113">
        <v>209</v>
      </c>
      <c r="W225" s="113">
        <v>277</v>
      </c>
      <c r="X225" s="113">
        <v>299</v>
      </c>
      <c r="Y225" s="113">
        <v>281</v>
      </c>
      <c r="Z225" s="113">
        <v>233</v>
      </c>
      <c r="AA225" s="113">
        <v>147</v>
      </c>
      <c r="AB225" s="113">
        <v>81</v>
      </c>
      <c r="AC225" s="113">
        <v>43</v>
      </c>
      <c r="AD225" s="113">
        <v>83</v>
      </c>
    </row>
    <row r="226" spans="1:30" x14ac:dyDescent="0.45">
      <c r="A226" s="3" t="s">
        <v>219</v>
      </c>
      <c r="B226" s="3" t="s">
        <v>76</v>
      </c>
      <c r="C226" s="3" t="s">
        <v>846</v>
      </c>
      <c r="D226" s="69">
        <v>1013</v>
      </c>
      <c r="E226" s="69">
        <v>0</v>
      </c>
      <c r="F226" s="69">
        <v>0</v>
      </c>
      <c r="G226" s="69">
        <v>4</v>
      </c>
      <c r="H226" s="69">
        <v>19</v>
      </c>
      <c r="I226" s="69">
        <v>45</v>
      </c>
      <c r="J226" s="69">
        <v>74</v>
      </c>
      <c r="K226" s="69">
        <v>97</v>
      </c>
      <c r="L226" s="69">
        <v>116</v>
      </c>
      <c r="M226" s="69">
        <v>123</v>
      </c>
      <c r="N226" s="69">
        <v>114</v>
      </c>
      <c r="O226" s="69">
        <v>93</v>
      </c>
      <c r="P226" s="69">
        <v>46</v>
      </c>
      <c r="Q226" s="69">
        <v>47</v>
      </c>
      <c r="R226" s="114">
        <v>0</v>
      </c>
      <c r="S226" s="114">
        <v>0</v>
      </c>
      <c r="T226" s="114">
        <v>5</v>
      </c>
      <c r="U226" s="114">
        <v>12</v>
      </c>
      <c r="V226" s="114">
        <v>29</v>
      </c>
      <c r="W226" s="114">
        <v>44</v>
      </c>
      <c r="X226" s="114">
        <v>29</v>
      </c>
      <c r="Y226" s="114">
        <v>39</v>
      </c>
      <c r="Z226" s="114">
        <v>29</v>
      </c>
      <c r="AA226" s="114">
        <v>20</v>
      </c>
      <c r="AB226" s="114">
        <v>13</v>
      </c>
      <c r="AC226" s="114">
        <v>5</v>
      </c>
      <c r="AD226" s="114">
        <v>10</v>
      </c>
    </row>
    <row r="227" spans="1:30" x14ac:dyDescent="0.45">
      <c r="A227" s="3" t="s">
        <v>219</v>
      </c>
      <c r="B227" s="3" t="s">
        <v>76</v>
      </c>
      <c r="C227" s="3" t="s">
        <v>847</v>
      </c>
      <c r="D227" s="69">
        <v>634</v>
      </c>
      <c r="E227" s="69">
        <v>0</v>
      </c>
      <c r="F227" s="69">
        <v>0</v>
      </c>
      <c r="G227" s="69">
        <v>0</v>
      </c>
      <c r="H227" s="69">
        <v>8</v>
      </c>
      <c r="I227" s="69">
        <v>32</v>
      </c>
      <c r="J227" s="69">
        <v>54</v>
      </c>
      <c r="K227" s="69">
        <v>57</v>
      </c>
      <c r="L227" s="69">
        <v>80</v>
      </c>
      <c r="M227" s="69">
        <v>60</v>
      </c>
      <c r="N227" s="69">
        <v>73</v>
      </c>
      <c r="O227" s="69">
        <v>57</v>
      </c>
      <c r="P227" s="69">
        <v>36</v>
      </c>
      <c r="Q227" s="69">
        <v>42</v>
      </c>
      <c r="R227" s="114">
        <v>0</v>
      </c>
      <c r="S227" s="114">
        <v>0</v>
      </c>
      <c r="T227" s="114">
        <v>4</v>
      </c>
      <c r="U227" s="114">
        <v>11</v>
      </c>
      <c r="V227" s="114">
        <v>23</v>
      </c>
      <c r="W227" s="114">
        <v>19</v>
      </c>
      <c r="X227" s="114">
        <v>29</v>
      </c>
      <c r="Y227" s="114">
        <v>19</v>
      </c>
      <c r="Z227" s="114">
        <v>13</v>
      </c>
      <c r="AA227" s="114">
        <v>5</v>
      </c>
      <c r="AB227" s="114">
        <v>4</v>
      </c>
      <c r="AC227" s="114">
        <v>2</v>
      </c>
      <c r="AD227" s="114">
        <v>6</v>
      </c>
    </row>
    <row r="228" spans="1:30" x14ac:dyDescent="0.45">
      <c r="A228" s="3" t="s">
        <v>219</v>
      </c>
      <c r="B228" s="3" t="s">
        <v>76</v>
      </c>
      <c r="C228" s="3" t="s">
        <v>848</v>
      </c>
      <c r="D228" s="69">
        <v>926</v>
      </c>
      <c r="E228" s="69">
        <v>0</v>
      </c>
      <c r="F228" s="69">
        <v>1</v>
      </c>
      <c r="G228" s="69">
        <v>13</v>
      </c>
      <c r="H228" s="69">
        <v>15</v>
      </c>
      <c r="I228" s="69">
        <v>35</v>
      </c>
      <c r="J228" s="69">
        <v>73</v>
      </c>
      <c r="K228" s="69">
        <v>102</v>
      </c>
      <c r="L228" s="69">
        <v>91</v>
      </c>
      <c r="M228" s="69">
        <v>128</v>
      </c>
      <c r="N228" s="69">
        <v>90</v>
      </c>
      <c r="O228" s="69">
        <v>91</v>
      </c>
      <c r="P228" s="69">
        <v>38</v>
      </c>
      <c r="Q228" s="69">
        <v>60</v>
      </c>
      <c r="R228" s="114">
        <v>0</v>
      </c>
      <c r="S228" s="114">
        <v>0</v>
      </c>
      <c r="T228" s="114">
        <v>3</v>
      </c>
      <c r="U228" s="114">
        <v>5</v>
      </c>
      <c r="V228" s="114">
        <v>20</v>
      </c>
      <c r="W228" s="114">
        <v>33</v>
      </c>
      <c r="X228" s="114">
        <v>33</v>
      </c>
      <c r="Y228" s="114">
        <v>26</v>
      </c>
      <c r="Z228" s="114">
        <v>25</v>
      </c>
      <c r="AA228" s="114">
        <v>9</v>
      </c>
      <c r="AB228" s="114">
        <v>9</v>
      </c>
      <c r="AC228" s="114">
        <v>10</v>
      </c>
      <c r="AD228" s="114">
        <v>16</v>
      </c>
    </row>
    <row r="229" spans="1:30" x14ac:dyDescent="0.45">
      <c r="A229" s="3" t="s">
        <v>219</v>
      </c>
      <c r="B229" s="3" t="s">
        <v>76</v>
      </c>
      <c r="C229" s="3" t="s">
        <v>849</v>
      </c>
      <c r="D229" s="69">
        <v>680</v>
      </c>
      <c r="E229" s="69">
        <v>0</v>
      </c>
      <c r="F229" s="69">
        <v>0</v>
      </c>
      <c r="G229" s="69">
        <v>3</v>
      </c>
      <c r="H229" s="69">
        <v>18</v>
      </c>
      <c r="I229" s="69">
        <v>31</v>
      </c>
      <c r="J229" s="69">
        <v>55</v>
      </c>
      <c r="K229" s="69">
        <v>57</v>
      </c>
      <c r="L229" s="69">
        <v>73</v>
      </c>
      <c r="M229" s="69">
        <v>99</v>
      </c>
      <c r="N229" s="69">
        <v>85</v>
      </c>
      <c r="O229" s="69">
        <v>63</v>
      </c>
      <c r="P229" s="69">
        <v>35</v>
      </c>
      <c r="Q229" s="69">
        <v>45</v>
      </c>
      <c r="R229" s="114">
        <v>0</v>
      </c>
      <c r="S229" s="114">
        <v>0</v>
      </c>
      <c r="T229" s="114">
        <v>2</v>
      </c>
      <c r="U229" s="114">
        <v>11</v>
      </c>
      <c r="V229" s="114">
        <v>11</v>
      </c>
      <c r="W229" s="114">
        <v>16</v>
      </c>
      <c r="X229" s="114">
        <v>21</v>
      </c>
      <c r="Y229" s="114">
        <v>17</v>
      </c>
      <c r="Z229" s="114">
        <v>18</v>
      </c>
      <c r="AA229" s="114">
        <v>12</v>
      </c>
      <c r="AB229" s="114">
        <v>3</v>
      </c>
      <c r="AC229" s="114">
        <v>2</v>
      </c>
      <c r="AD229" s="114">
        <v>3</v>
      </c>
    </row>
    <row r="230" spans="1:30" x14ac:dyDescent="0.45">
      <c r="A230" s="3" t="s">
        <v>219</v>
      </c>
      <c r="B230" s="3" t="s">
        <v>76</v>
      </c>
      <c r="C230" s="3" t="s">
        <v>850</v>
      </c>
      <c r="D230" s="69">
        <v>475</v>
      </c>
      <c r="E230" s="69">
        <v>0</v>
      </c>
      <c r="F230" s="69">
        <v>0</v>
      </c>
      <c r="G230" s="69">
        <v>3</v>
      </c>
      <c r="H230" s="69">
        <v>7</v>
      </c>
      <c r="I230" s="69">
        <v>15</v>
      </c>
      <c r="J230" s="69">
        <v>37</v>
      </c>
      <c r="K230" s="69">
        <v>46</v>
      </c>
      <c r="L230" s="69">
        <v>55</v>
      </c>
      <c r="M230" s="69">
        <v>65</v>
      </c>
      <c r="N230" s="69">
        <v>68</v>
      </c>
      <c r="O230" s="69">
        <v>44</v>
      </c>
      <c r="P230" s="69">
        <v>29</v>
      </c>
      <c r="Q230" s="69">
        <v>16</v>
      </c>
      <c r="R230" s="114">
        <v>0</v>
      </c>
      <c r="S230" s="114">
        <v>0</v>
      </c>
      <c r="T230" s="114">
        <v>0</v>
      </c>
      <c r="U230" s="114">
        <v>1</v>
      </c>
      <c r="V230" s="114">
        <v>8</v>
      </c>
      <c r="W230" s="114">
        <v>16</v>
      </c>
      <c r="X230" s="114">
        <v>18</v>
      </c>
      <c r="Y230" s="114">
        <v>15</v>
      </c>
      <c r="Z230" s="114">
        <v>18</v>
      </c>
      <c r="AA230" s="114">
        <v>7</v>
      </c>
      <c r="AB230" s="114">
        <v>4</v>
      </c>
      <c r="AC230" s="114">
        <v>1</v>
      </c>
      <c r="AD230" s="114">
        <v>2</v>
      </c>
    </row>
    <row r="231" spans="1:30" x14ac:dyDescent="0.45">
      <c r="A231" s="3" t="s">
        <v>219</v>
      </c>
      <c r="B231" s="3" t="s">
        <v>76</v>
      </c>
      <c r="C231" s="3" t="s">
        <v>851</v>
      </c>
      <c r="D231" s="69">
        <v>765</v>
      </c>
      <c r="E231" s="69">
        <v>0</v>
      </c>
      <c r="F231" s="69">
        <v>1</v>
      </c>
      <c r="G231" s="69">
        <v>5</v>
      </c>
      <c r="H231" s="69">
        <v>13</v>
      </c>
      <c r="I231" s="69">
        <v>30</v>
      </c>
      <c r="J231" s="69">
        <v>61</v>
      </c>
      <c r="K231" s="69">
        <v>75</v>
      </c>
      <c r="L231" s="69">
        <v>85</v>
      </c>
      <c r="M231" s="69">
        <v>99</v>
      </c>
      <c r="N231" s="69">
        <v>92</v>
      </c>
      <c r="O231" s="69">
        <v>67</v>
      </c>
      <c r="P231" s="69">
        <v>28</v>
      </c>
      <c r="Q231" s="69">
        <v>42</v>
      </c>
      <c r="R231" s="114">
        <v>0</v>
      </c>
      <c r="S231" s="114">
        <v>0</v>
      </c>
      <c r="T231" s="114">
        <v>4</v>
      </c>
      <c r="U231" s="114">
        <v>6</v>
      </c>
      <c r="V231" s="114">
        <v>21</v>
      </c>
      <c r="W231" s="114">
        <v>25</v>
      </c>
      <c r="X231" s="114">
        <v>27</v>
      </c>
      <c r="Y231" s="114">
        <v>32</v>
      </c>
      <c r="Z231" s="114">
        <v>20</v>
      </c>
      <c r="AA231" s="114">
        <v>14</v>
      </c>
      <c r="AB231" s="114">
        <v>8</v>
      </c>
      <c r="AC231" s="114">
        <v>3</v>
      </c>
      <c r="AD231" s="114">
        <v>7</v>
      </c>
    </row>
    <row r="232" spans="1:30" x14ac:dyDescent="0.45">
      <c r="A232" s="3" t="s">
        <v>219</v>
      </c>
      <c r="B232" s="3" t="s">
        <v>76</v>
      </c>
      <c r="C232" s="3" t="s">
        <v>852</v>
      </c>
      <c r="D232" s="69">
        <v>700</v>
      </c>
      <c r="E232" s="69">
        <v>0</v>
      </c>
      <c r="F232" s="69">
        <v>0</v>
      </c>
      <c r="G232" s="69">
        <v>2</v>
      </c>
      <c r="H232" s="69">
        <v>6</v>
      </c>
      <c r="I232" s="69">
        <v>28</v>
      </c>
      <c r="J232" s="69">
        <v>61</v>
      </c>
      <c r="K232" s="69">
        <v>56</v>
      </c>
      <c r="L232" s="69">
        <v>80</v>
      </c>
      <c r="M232" s="69">
        <v>94</v>
      </c>
      <c r="N232" s="69">
        <v>88</v>
      </c>
      <c r="O232" s="69">
        <v>83</v>
      </c>
      <c r="P232" s="69">
        <v>31</v>
      </c>
      <c r="Q232" s="69">
        <v>36</v>
      </c>
      <c r="R232" s="114">
        <v>0</v>
      </c>
      <c r="S232" s="114">
        <v>1</v>
      </c>
      <c r="T232" s="114">
        <v>1</v>
      </c>
      <c r="U232" s="114">
        <v>8</v>
      </c>
      <c r="V232" s="114">
        <v>10</v>
      </c>
      <c r="W232" s="114">
        <v>21</v>
      </c>
      <c r="X232" s="114">
        <v>24</v>
      </c>
      <c r="Y232" s="114">
        <v>26</v>
      </c>
      <c r="Z232" s="114">
        <v>15</v>
      </c>
      <c r="AA232" s="114">
        <v>3</v>
      </c>
      <c r="AB232" s="114">
        <v>10</v>
      </c>
      <c r="AC232" s="114">
        <v>7</v>
      </c>
      <c r="AD232" s="114">
        <v>9</v>
      </c>
    </row>
    <row r="233" spans="1:30" x14ac:dyDescent="0.45">
      <c r="A233" s="3" t="s">
        <v>219</v>
      </c>
      <c r="B233" s="3" t="s">
        <v>76</v>
      </c>
      <c r="C233" s="3" t="s">
        <v>853</v>
      </c>
      <c r="D233" s="69">
        <v>3350</v>
      </c>
      <c r="E233" s="69">
        <v>0</v>
      </c>
      <c r="F233" s="69">
        <v>8</v>
      </c>
      <c r="G233" s="69">
        <v>19</v>
      </c>
      <c r="H233" s="69">
        <v>76</v>
      </c>
      <c r="I233" s="69">
        <v>130</v>
      </c>
      <c r="J233" s="69">
        <v>202</v>
      </c>
      <c r="K233" s="69">
        <v>297</v>
      </c>
      <c r="L233" s="69">
        <v>410</v>
      </c>
      <c r="M233" s="69">
        <v>464</v>
      </c>
      <c r="N233" s="69">
        <v>440</v>
      </c>
      <c r="O233" s="69">
        <v>275</v>
      </c>
      <c r="P233" s="69">
        <v>135</v>
      </c>
      <c r="Q233" s="69">
        <v>158</v>
      </c>
      <c r="R233" s="114">
        <v>0</v>
      </c>
      <c r="S233" s="114">
        <v>8</v>
      </c>
      <c r="T233" s="114">
        <v>15</v>
      </c>
      <c r="U233" s="114">
        <v>53</v>
      </c>
      <c r="V233" s="114">
        <v>87</v>
      </c>
      <c r="W233" s="114">
        <v>103</v>
      </c>
      <c r="X233" s="114">
        <v>118</v>
      </c>
      <c r="Y233" s="114">
        <v>107</v>
      </c>
      <c r="Z233" s="114">
        <v>95</v>
      </c>
      <c r="AA233" s="114">
        <v>77</v>
      </c>
      <c r="AB233" s="114">
        <v>30</v>
      </c>
      <c r="AC233" s="114">
        <v>13</v>
      </c>
      <c r="AD233" s="114">
        <v>30</v>
      </c>
    </row>
    <row r="234" spans="1:30" x14ac:dyDescent="0.45">
      <c r="A234" s="2" t="s">
        <v>217</v>
      </c>
      <c r="B234" s="2" t="s">
        <v>77</v>
      </c>
      <c r="C234" s="2" t="s">
        <v>854</v>
      </c>
      <c r="D234" s="11">
        <v>5207</v>
      </c>
      <c r="E234" s="11">
        <v>0</v>
      </c>
      <c r="F234" s="11">
        <v>4</v>
      </c>
      <c r="G234" s="11">
        <v>16</v>
      </c>
      <c r="H234" s="11">
        <v>84</v>
      </c>
      <c r="I234" s="11">
        <v>213</v>
      </c>
      <c r="J234" s="11">
        <v>372</v>
      </c>
      <c r="K234" s="11">
        <v>489</v>
      </c>
      <c r="L234" s="11">
        <v>584</v>
      </c>
      <c r="M234" s="11">
        <v>750</v>
      </c>
      <c r="N234" s="11">
        <v>663</v>
      </c>
      <c r="O234" s="11">
        <v>544</v>
      </c>
      <c r="P234" s="11">
        <v>240</v>
      </c>
      <c r="Q234" s="11">
        <v>272</v>
      </c>
      <c r="R234" s="113">
        <v>0</v>
      </c>
      <c r="S234" s="113">
        <v>4</v>
      </c>
      <c r="T234" s="113">
        <v>23</v>
      </c>
      <c r="U234" s="113">
        <v>70</v>
      </c>
      <c r="V234" s="113">
        <v>113</v>
      </c>
      <c r="W234" s="113">
        <v>178</v>
      </c>
      <c r="X234" s="113">
        <v>148</v>
      </c>
      <c r="Y234" s="113">
        <v>118</v>
      </c>
      <c r="Z234" s="113">
        <v>117</v>
      </c>
      <c r="AA234" s="113">
        <v>92</v>
      </c>
      <c r="AB234" s="113">
        <v>54</v>
      </c>
      <c r="AC234" s="113">
        <v>28</v>
      </c>
      <c r="AD234" s="113">
        <v>31</v>
      </c>
    </row>
    <row r="235" spans="1:30" x14ac:dyDescent="0.45">
      <c r="A235" s="3" t="s">
        <v>219</v>
      </c>
      <c r="B235" s="3" t="s">
        <v>77</v>
      </c>
      <c r="C235" s="3" t="s">
        <v>855</v>
      </c>
      <c r="D235" s="69">
        <v>1668</v>
      </c>
      <c r="E235" s="69">
        <v>0</v>
      </c>
      <c r="F235" s="69">
        <v>1</v>
      </c>
      <c r="G235" s="69">
        <v>5</v>
      </c>
      <c r="H235" s="69">
        <v>26</v>
      </c>
      <c r="I235" s="69">
        <v>64</v>
      </c>
      <c r="J235" s="69">
        <v>121</v>
      </c>
      <c r="K235" s="69">
        <v>147</v>
      </c>
      <c r="L235" s="69">
        <v>194</v>
      </c>
      <c r="M235" s="69">
        <v>250</v>
      </c>
      <c r="N235" s="69">
        <v>200</v>
      </c>
      <c r="O235" s="69">
        <v>176</v>
      </c>
      <c r="P235" s="69">
        <v>76</v>
      </c>
      <c r="Q235" s="69">
        <v>81</v>
      </c>
      <c r="R235" s="114">
        <v>0</v>
      </c>
      <c r="S235" s="114">
        <v>2</v>
      </c>
      <c r="T235" s="114">
        <v>7</v>
      </c>
      <c r="U235" s="114">
        <v>21</v>
      </c>
      <c r="V235" s="114">
        <v>35</v>
      </c>
      <c r="W235" s="114">
        <v>62</v>
      </c>
      <c r="X235" s="114">
        <v>45</v>
      </c>
      <c r="Y235" s="114">
        <v>40</v>
      </c>
      <c r="Z235" s="114">
        <v>46</v>
      </c>
      <c r="AA235" s="114">
        <v>30</v>
      </c>
      <c r="AB235" s="114">
        <v>17</v>
      </c>
      <c r="AC235" s="114">
        <v>13</v>
      </c>
      <c r="AD235" s="114">
        <v>9</v>
      </c>
    </row>
    <row r="236" spans="1:30" x14ac:dyDescent="0.45">
      <c r="A236" s="3" t="s">
        <v>219</v>
      </c>
      <c r="B236" s="3" t="s">
        <v>77</v>
      </c>
      <c r="C236" s="3" t="s">
        <v>856</v>
      </c>
      <c r="D236" s="69">
        <v>584</v>
      </c>
      <c r="E236" s="69">
        <v>0</v>
      </c>
      <c r="F236" s="69">
        <v>0</v>
      </c>
      <c r="G236" s="69">
        <v>2</v>
      </c>
      <c r="H236" s="69">
        <v>10</v>
      </c>
      <c r="I236" s="69">
        <v>19</v>
      </c>
      <c r="J236" s="69">
        <v>48</v>
      </c>
      <c r="K236" s="69">
        <v>61</v>
      </c>
      <c r="L236" s="69">
        <v>58</v>
      </c>
      <c r="M236" s="69">
        <v>84</v>
      </c>
      <c r="N236" s="69">
        <v>73</v>
      </c>
      <c r="O236" s="69">
        <v>60</v>
      </c>
      <c r="P236" s="69">
        <v>33</v>
      </c>
      <c r="Q236" s="69">
        <v>35</v>
      </c>
      <c r="R236" s="114">
        <v>0</v>
      </c>
      <c r="S236" s="114">
        <v>0</v>
      </c>
      <c r="T236" s="114">
        <v>1</v>
      </c>
      <c r="U236" s="114">
        <v>13</v>
      </c>
      <c r="V236" s="114">
        <v>8</v>
      </c>
      <c r="W236" s="114">
        <v>24</v>
      </c>
      <c r="X236" s="114">
        <v>13</v>
      </c>
      <c r="Y236" s="114">
        <v>10</v>
      </c>
      <c r="Z236" s="114">
        <v>12</v>
      </c>
      <c r="AA236" s="114">
        <v>9</v>
      </c>
      <c r="AB236" s="114">
        <v>4</v>
      </c>
      <c r="AC236" s="114">
        <v>2</v>
      </c>
      <c r="AD236" s="114">
        <v>5</v>
      </c>
    </row>
    <row r="237" spans="1:30" x14ac:dyDescent="0.45">
      <c r="A237" s="3" t="s">
        <v>219</v>
      </c>
      <c r="B237" s="3" t="s">
        <v>77</v>
      </c>
      <c r="C237" s="3" t="s">
        <v>857</v>
      </c>
      <c r="D237" s="69">
        <v>201</v>
      </c>
      <c r="E237" s="69">
        <v>0</v>
      </c>
      <c r="F237" s="69">
        <v>0</v>
      </c>
      <c r="G237" s="69">
        <v>0</v>
      </c>
      <c r="H237" s="69">
        <v>2</v>
      </c>
      <c r="I237" s="69">
        <v>7</v>
      </c>
      <c r="J237" s="69">
        <v>10</v>
      </c>
      <c r="K237" s="69">
        <v>21</v>
      </c>
      <c r="L237" s="69">
        <v>23</v>
      </c>
      <c r="M237" s="69">
        <v>33</v>
      </c>
      <c r="N237" s="69">
        <v>35</v>
      </c>
      <c r="O237" s="69">
        <v>29</v>
      </c>
      <c r="P237" s="69">
        <v>13</v>
      </c>
      <c r="Q237" s="69">
        <v>9</v>
      </c>
      <c r="R237" s="114">
        <v>0</v>
      </c>
      <c r="S237" s="114">
        <v>0</v>
      </c>
      <c r="T237" s="114">
        <v>1</v>
      </c>
      <c r="U237" s="114">
        <v>2</v>
      </c>
      <c r="V237" s="114">
        <v>3</v>
      </c>
      <c r="W237" s="114">
        <v>0</v>
      </c>
      <c r="X237" s="114">
        <v>5</v>
      </c>
      <c r="Y237" s="114">
        <v>4</v>
      </c>
      <c r="Z237" s="114">
        <v>2</v>
      </c>
      <c r="AA237" s="114">
        <v>1</v>
      </c>
      <c r="AB237" s="114">
        <v>0</v>
      </c>
      <c r="AC237" s="114">
        <v>1</v>
      </c>
      <c r="AD237" s="114">
        <v>0</v>
      </c>
    </row>
    <row r="238" spans="1:30" x14ac:dyDescent="0.45">
      <c r="A238" s="3" t="s">
        <v>219</v>
      </c>
      <c r="B238" s="3" t="s">
        <v>77</v>
      </c>
      <c r="C238" s="3" t="s">
        <v>858</v>
      </c>
      <c r="D238" s="69">
        <v>129</v>
      </c>
      <c r="E238" s="69">
        <v>0</v>
      </c>
      <c r="F238" s="69">
        <v>0</v>
      </c>
      <c r="G238" s="69">
        <v>1</v>
      </c>
      <c r="H238" s="69">
        <v>1</v>
      </c>
      <c r="I238" s="69">
        <v>2</v>
      </c>
      <c r="J238" s="69">
        <v>5</v>
      </c>
      <c r="K238" s="69">
        <v>13</v>
      </c>
      <c r="L238" s="69">
        <v>14</v>
      </c>
      <c r="M238" s="69">
        <v>13</v>
      </c>
      <c r="N238" s="69">
        <v>28</v>
      </c>
      <c r="O238" s="69">
        <v>18</v>
      </c>
      <c r="P238" s="69">
        <v>7</v>
      </c>
      <c r="Q238" s="69">
        <v>8</v>
      </c>
      <c r="R238" s="114">
        <v>0</v>
      </c>
      <c r="S238" s="114">
        <v>0</v>
      </c>
      <c r="T238" s="114">
        <v>0</v>
      </c>
      <c r="U238" s="114">
        <v>0</v>
      </c>
      <c r="V238" s="114">
        <v>1</v>
      </c>
      <c r="W238" s="114">
        <v>2</v>
      </c>
      <c r="X238" s="114">
        <v>7</v>
      </c>
      <c r="Y238" s="114">
        <v>3</v>
      </c>
      <c r="Z238" s="114">
        <v>3</v>
      </c>
      <c r="AA238" s="114">
        <v>2</v>
      </c>
      <c r="AB238" s="114">
        <v>1</v>
      </c>
      <c r="AC238" s="114">
        <v>0</v>
      </c>
      <c r="AD238" s="114">
        <v>0</v>
      </c>
    </row>
    <row r="239" spans="1:30" x14ac:dyDescent="0.45">
      <c r="A239" s="3" t="s">
        <v>219</v>
      </c>
      <c r="B239" s="3" t="s">
        <v>77</v>
      </c>
      <c r="C239" s="3" t="s">
        <v>859</v>
      </c>
      <c r="D239" s="69">
        <v>70</v>
      </c>
      <c r="E239" s="69">
        <v>0</v>
      </c>
      <c r="F239" s="69">
        <v>0</v>
      </c>
      <c r="G239" s="69">
        <v>1</v>
      </c>
      <c r="H239" s="69">
        <v>0</v>
      </c>
      <c r="I239" s="69">
        <v>4</v>
      </c>
      <c r="J239" s="69">
        <v>3</v>
      </c>
      <c r="K239" s="69">
        <v>8</v>
      </c>
      <c r="L239" s="69">
        <v>8</v>
      </c>
      <c r="M239" s="69">
        <v>14</v>
      </c>
      <c r="N239" s="69">
        <v>11</v>
      </c>
      <c r="O239" s="69">
        <v>4</v>
      </c>
      <c r="P239" s="69">
        <v>2</v>
      </c>
      <c r="Q239" s="69">
        <v>5</v>
      </c>
      <c r="R239" s="114">
        <v>0</v>
      </c>
      <c r="S239" s="114">
        <v>0</v>
      </c>
      <c r="T239" s="114">
        <v>1</v>
      </c>
      <c r="U239" s="114">
        <v>0</v>
      </c>
      <c r="V239" s="114">
        <v>2</v>
      </c>
      <c r="W239" s="114">
        <v>4</v>
      </c>
      <c r="X239" s="114">
        <v>0</v>
      </c>
      <c r="Y239" s="114">
        <v>0</v>
      </c>
      <c r="Z239" s="114">
        <v>0</v>
      </c>
      <c r="AA239" s="114">
        <v>2</v>
      </c>
      <c r="AB239" s="114">
        <v>1</v>
      </c>
      <c r="AC239" s="114">
        <v>0</v>
      </c>
      <c r="AD239" s="114">
        <v>0</v>
      </c>
    </row>
    <row r="240" spans="1:30" x14ac:dyDescent="0.45">
      <c r="A240" s="3" t="s">
        <v>219</v>
      </c>
      <c r="B240" s="3" t="s">
        <v>77</v>
      </c>
      <c r="C240" s="3" t="s">
        <v>860</v>
      </c>
      <c r="D240" s="69">
        <v>115</v>
      </c>
      <c r="E240" s="69">
        <v>0</v>
      </c>
      <c r="F240" s="69">
        <v>0</v>
      </c>
      <c r="G240" s="69">
        <v>1</v>
      </c>
      <c r="H240" s="69">
        <v>1</v>
      </c>
      <c r="I240" s="69">
        <v>0</v>
      </c>
      <c r="J240" s="69">
        <v>9</v>
      </c>
      <c r="K240" s="69">
        <v>6</v>
      </c>
      <c r="L240" s="69">
        <v>13</v>
      </c>
      <c r="M240" s="69">
        <v>25</v>
      </c>
      <c r="N240" s="69">
        <v>14</v>
      </c>
      <c r="O240" s="69">
        <v>16</v>
      </c>
      <c r="P240" s="69">
        <v>4</v>
      </c>
      <c r="Q240" s="69">
        <v>3</v>
      </c>
      <c r="R240" s="114">
        <v>0</v>
      </c>
      <c r="S240" s="114">
        <v>0</v>
      </c>
      <c r="T240" s="114">
        <v>0</v>
      </c>
      <c r="U240" s="114">
        <v>1</v>
      </c>
      <c r="V240" s="114">
        <v>1</v>
      </c>
      <c r="W240" s="114">
        <v>1</v>
      </c>
      <c r="X240" s="114">
        <v>5</v>
      </c>
      <c r="Y240" s="114">
        <v>6</v>
      </c>
      <c r="Z240" s="114">
        <v>3</v>
      </c>
      <c r="AA240" s="114">
        <v>2</v>
      </c>
      <c r="AB240" s="114">
        <v>3</v>
      </c>
      <c r="AC240" s="114">
        <v>0</v>
      </c>
      <c r="AD240" s="114">
        <v>1</v>
      </c>
    </row>
    <row r="241" spans="1:30" x14ac:dyDescent="0.45">
      <c r="A241" s="3" t="s">
        <v>219</v>
      </c>
      <c r="B241" s="3" t="s">
        <v>77</v>
      </c>
      <c r="C241" s="3" t="s">
        <v>861</v>
      </c>
      <c r="D241" s="69">
        <v>1805</v>
      </c>
      <c r="E241" s="69">
        <v>0</v>
      </c>
      <c r="F241" s="69">
        <v>3</v>
      </c>
      <c r="G241" s="69">
        <v>4</v>
      </c>
      <c r="H241" s="69">
        <v>32</v>
      </c>
      <c r="I241" s="69">
        <v>83</v>
      </c>
      <c r="J241" s="69">
        <v>136</v>
      </c>
      <c r="K241" s="69">
        <v>178</v>
      </c>
      <c r="L241" s="69">
        <v>199</v>
      </c>
      <c r="M241" s="69">
        <v>240</v>
      </c>
      <c r="N241" s="69">
        <v>221</v>
      </c>
      <c r="O241" s="69">
        <v>172</v>
      </c>
      <c r="P241" s="69">
        <v>70</v>
      </c>
      <c r="Q241" s="69">
        <v>82</v>
      </c>
      <c r="R241" s="114">
        <v>0</v>
      </c>
      <c r="S241" s="114">
        <v>2</v>
      </c>
      <c r="T241" s="114">
        <v>11</v>
      </c>
      <c r="U241" s="114">
        <v>28</v>
      </c>
      <c r="V241" s="114">
        <v>46</v>
      </c>
      <c r="W241" s="114">
        <v>65</v>
      </c>
      <c r="X241" s="114">
        <v>62</v>
      </c>
      <c r="Y241" s="114">
        <v>43</v>
      </c>
      <c r="Z241" s="114">
        <v>39</v>
      </c>
      <c r="AA241" s="114">
        <v>36</v>
      </c>
      <c r="AB241" s="114">
        <v>25</v>
      </c>
      <c r="AC241" s="114">
        <v>12</v>
      </c>
      <c r="AD241" s="114">
        <v>16</v>
      </c>
    </row>
    <row r="242" spans="1:30" x14ac:dyDescent="0.45">
      <c r="A242" s="3" t="s">
        <v>219</v>
      </c>
      <c r="B242" s="3" t="s">
        <v>77</v>
      </c>
      <c r="C242" s="3" t="s">
        <v>862</v>
      </c>
      <c r="D242" s="69">
        <v>635</v>
      </c>
      <c r="E242" s="69">
        <v>0</v>
      </c>
      <c r="F242" s="69">
        <v>0</v>
      </c>
      <c r="G242" s="69">
        <v>2</v>
      </c>
      <c r="H242" s="69">
        <v>12</v>
      </c>
      <c r="I242" s="69">
        <v>34</v>
      </c>
      <c r="J242" s="69">
        <v>40</v>
      </c>
      <c r="K242" s="69">
        <v>55</v>
      </c>
      <c r="L242" s="69">
        <v>75</v>
      </c>
      <c r="M242" s="69">
        <v>91</v>
      </c>
      <c r="N242" s="69">
        <v>81</v>
      </c>
      <c r="O242" s="69">
        <v>69</v>
      </c>
      <c r="P242" s="69">
        <v>35</v>
      </c>
      <c r="Q242" s="69">
        <v>49</v>
      </c>
      <c r="R242" s="114">
        <v>0</v>
      </c>
      <c r="S242" s="114">
        <v>0</v>
      </c>
      <c r="T242" s="114">
        <v>2</v>
      </c>
      <c r="U242" s="114">
        <v>5</v>
      </c>
      <c r="V242" s="114">
        <v>17</v>
      </c>
      <c r="W242" s="114">
        <v>20</v>
      </c>
      <c r="X242" s="114">
        <v>11</v>
      </c>
      <c r="Y242" s="114">
        <v>12</v>
      </c>
      <c r="Z242" s="114">
        <v>12</v>
      </c>
      <c r="AA242" s="114">
        <v>10</v>
      </c>
      <c r="AB242" s="114">
        <v>3</v>
      </c>
      <c r="AC242" s="114">
        <v>0</v>
      </c>
      <c r="AD242" s="114">
        <v>0</v>
      </c>
    </row>
    <row r="243" spans="1:30" x14ac:dyDescent="0.45">
      <c r="A243" s="2" t="s">
        <v>217</v>
      </c>
      <c r="B243" s="2" t="s">
        <v>78</v>
      </c>
      <c r="C243" s="2" t="s">
        <v>863</v>
      </c>
      <c r="D243" s="11">
        <v>1131</v>
      </c>
      <c r="E243" s="11">
        <v>0</v>
      </c>
      <c r="F243" s="11">
        <v>4</v>
      </c>
      <c r="G243" s="11">
        <v>9</v>
      </c>
      <c r="H243" s="11">
        <v>14</v>
      </c>
      <c r="I243" s="11">
        <v>46</v>
      </c>
      <c r="J243" s="11">
        <v>75</v>
      </c>
      <c r="K243" s="11">
        <v>95</v>
      </c>
      <c r="L243" s="11">
        <v>155</v>
      </c>
      <c r="M243" s="11">
        <v>152</v>
      </c>
      <c r="N243" s="11">
        <v>134</v>
      </c>
      <c r="O243" s="11">
        <v>109</v>
      </c>
      <c r="P243" s="11">
        <v>56</v>
      </c>
      <c r="Q243" s="11">
        <v>61</v>
      </c>
      <c r="R243" s="113">
        <v>0</v>
      </c>
      <c r="S243" s="113">
        <v>0</v>
      </c>
      <c r="T243" s="113">
        <v>6</v>
      </c>
      <c r="U243" s="113">
        <v>7</v>
      </c>
      <c r="V243" s="113">
        <v>20</v>
      </c>
      <c r="W243" s="113">
        <v>38</v>
      </c>
      <c r="X243" s="113">
        <v>22</v>
      </c>
      <c r="Y243" s="113">
        <v>42</v>
      </c>
      <c r="Z243" s="113">
        <v>28</v>
      </c>
      <c r="AA243" s="113">
        <v>21</v>
      </c>
      <c r="AB243" s="113">
        <v>18</v>
      </c>
      <c r="AC243" s="113">
        <v>6</v>
      </c>
      <c r="AD243" s="113">
        <v>13</v>
      </c>
    </row>
    <row r="244" spans="1:30" x14ac:dyDescent="0.45">
      <c r="A244" s="3" t="s">
        <v>219</v>
      </c>
      <c r="B244" s="3" t="s">
        <v>78</v>
      </c>
      <c r="C244" s="3" t="s">
        <v>864</v>
      </c>
      <c r="D244" s="69">
        <v>393</v>
      </c>
      <c r="E244" s="69">
        <v>0</v>
      </c>
      <c r="F244" s="69">
        <v>1</v>
      </c>
      <c r="G244" s="69">
        <v>1</v>
      </c>
      <c r="H244" s="69">
        <v>8</v>
      </c>
      <c r="I244" s="69">
        <v>16</v>
      </c>
      <c r="J244" s="69">
        <v>25</v>
      </c>
      <c r="K244" s="69">
        <v>24</v>
      </c>
      <c r="L244" s="69">
        <v>57</v>
      </c>
      <c r="M244" s="69">
        <v>52</v>
      </c>
      <c r="N244" s="69">
        <v>42</v>
      </c>
      <c r="O244" s="69">
        <v>47</v>
      </c>
      <c r="P244" s="69">
        <v>15</v>
      </c>
      <c r="Q244" s="69">
        <v>18</v>
      </c>
      <c r="R244" s="114">
        <v>0</v>
      </c>
      <c r="S244" s="114">
        <v>0</v>
      </c>
      <c r="T244" s="114">
        <v>2</v>
      </c>
      <c r="U244" s="114">
        <v>3</v>
      </c>
      <c r="V244" s="114">
        <v>11</v>
      </c>
      <c r="W244" s="114">
        <v>19</v>
      </c>
      <c r="X244" s="114">
        <v>7</v>
      </c>
      <c r="Y244" s="114">
        <v>14</v>
      </c>
      <c r="Z244" s="114">
        <v>9</v>
      </c>
      <c r="AA244" s="114">
        <v>7</v>
      </c>
      <c r="AB244" s="114">
        <v>9</v>
      </c>
      <c r="AC244" s="114">
        <v>4</v>
      </c>
      <c r="AD244" s="114">
        <v>2</v>
      </c>
    </row>
    <row r="245" spans="1:30" x14ac:dyDescent="0.45">
      <c r="A245" s="3" t="s">
        <v>219</v>
      </c>
      <c r="B245" s="3" t="s">
        <v>78</v>
      </c>
      <c r="C245" s="3" t="s">
        <v>865</v>
      </c>
      <c r="D245" s="69">
        <v>145</v>
      </c>
      <c r="E245" s="69">
        <v>0</v>
      </c>
      <c r="F245" s="69">
        <v>1</v>
      </c>
      <c r="G245" s="69">
        <v>1</v>
      </c>
      <c r="H245" s="69">
        <v>1</v>
      </c>
      <c r="I245" s="69">
        <v>5</v>
      </c>
      <c r="J245" s="69">
        <v>11</v>
      </c>
      <c r="K245" s="69">
        <v>15</v>
      </c>
      <c r="L245" s="69">
        <v>9</v>
      </c>
      <c r="M245" s="69">
        <v>18</v>
      </c>
      <c r="N245" s="69">
        <v>24</v>
      </c>
      <c r="O245" s="69">
        <v>11</v>
      </c>
      <c r="P245" s="69">
        <v>11</v>
      </c>
      <c r="Q245" s="69">
        <v>6</v>
      </c>
      <c r="R245" s="114">
        <v>0</v>
      </c>
      <c r="S245" s="114">
        <v>0</v>
      </c>
      <c r="T245" s="114">
        <v>1</v>
      </c>
      <c r="U245" s="114">
        <v>1</v>
      </c>
      <c r="V245" s="114">
        <v>3</v>
      </c>
      <c r="W245" s="114">
        <v>7</v>
      </c>
      <c r="X245" s="114">
        <v>3</v>
      </c>
      <c r="Y245" s="114">
        <v>3</v>
      </c>
      <c r="Z245" s="114">
        <v>6</v>
      </c>
      <c r="AA245" s="114">
        <v>0</v>
      </c>
      <c r="AB245" s="114">
        <v>4</v>
      </c>
      <c r="AC245" s="114">
        <v>1</v>
      </c>
      <c r="AD245" s="114">
        <v>3</v>
      </c>
    </row>
    <row r="246" spans="1:30" x14ac:dyDescent="0.45">
      <c r="A246" s="3" t="s">
        <v>219</v>
      </c>
      <c r="B246" s="3" t="s">
        <v>78</v>
      </c>
      <c r="C246" s="3" t="s">
        <v>866</v>
      </c>
      <c r="D246" s="69">
        <v>262</v>
      </c>
      <c r="E246" s="69">
        <v>0</v>
      </c>
      <c r="F246" s="69">
        <v>1</v>
      </c>
      <c r="G246" s="69">
        <v>2</v>
      </c>
      <c r="H246" s="69">
        <v>2</v>
      </c>
      <c r="I246" s="69">
        <v>13</v>
      </c>
      <c r="J246" s="69">
        <v>22</v>
      </c>
      <c r="K246" s="69">
        <v>28</v>
      </c>
      <c r="L246" s="69">
        <v>32</v>
      </c>
      <c r="M246" s="69">
        <v>35</v>
      </c>
      <c r="N246" s="69">
        <v>27</v>
      </c>
      <c r="O246" s="69">
        <v>22</v>
      </c>
      <c r="P246" s="69">
        <v>13</v>
      </c>
      <c r="Q246" s="69">
        <v>12</v>
      </c>
      <c r="R246" s="114">
        <v>0</v>
      </c>
      <c r="S246" s="114">
        <v>0</v>
      </c>
      <c r="T246" s="114">
        <v>2</v>
      </c>
      <c r="U246" s="114">
        <v>0</v>
      </c>
      <c r="V246" s="114">
        <v>2</v>
      </c>
      <c r="W246" s="114">
        <v>8</v>
      </c>
      <c r="X246" s="114">
        <v>4</v>
      </c>
      <c r="Y246" s="114">
        <v>14</v>
      </c>
      <c r="Z246" s="114">
        <v>9</v>
      </c>
      <c r="AA246" s="114">
        <v>5</v>
      </c>
      <c r="AB246" s="114">
        <v>3</v>
      </c>
      <c r="AC246" s="114">
        <v>1</v>
      </c>
      <c r="AD246" s="114">
        <v>5</v>
      </c>
    </row>
    <row r="247" spans="1:30" x14ac:dyDescent="0.45">
      <c r="A247" s="3" t="s">
        <v>219</v>
      </c>
      <c r="B247" s="3" t="s">
        <v>78</v>
      </c>
      <c r="C247" s="3" t="s">
        <v>867</v>
      </c>
      <c r="D247" s="69">
        <v>276</v>
      </c>
      <c r="E247" s="69">
        <v>0</v>
      </c>
      <c r="F247" s="69">
        <v>0</v>
      </c>
      <c r="G247" s="69">
        <v>2</v>
      </c>
      <c r="H247" s="69">
        <v>2</v>
      </c>
      <c r="I247" s="69">
        <v>11</v>
      </c>
      <c r="J247" s="69">
        <v>16</v>
      </c>
      <c r="K247" s="69">
        <v>23</v>
      </c>
      <c r="L247" s="69">
        <v>50</v>
      </c>
      <c r="M247" s="69">
        <v>39</v>
      </c>
      <c r="N247" s="69">
        <v>34</v>
      </c>
      <c r="O247" s="69">
        <v>21</v>
      </c>
      <c r="P247" s="69">
        <v>14</v>
      </c>
      <c r="Q247" s="69">
        <v>21</v>
      </c>
      <c r="R247" s="114">
        <v>0</v>
      </c>
      <c r="S247" s="114">
        <v>0</v>
      </c>
      <c r="T247" s="114">
        <v>0</v>
      </c>
      <c r="U247" s="114">
        <v>3</v>
      </c>
      <c r="V247" s="114">
        <v>4</v>
      </c>
      <c r="W247" s="114">
        <v>4</v>
      </c>
      <c r="X247" s="114">
        <v>8</v>
      </c>
      <c r="Y247" s="114">
        <v>8</v>
      </c>
      <c r="Z247" s="114">
        <v>3</v>
      </c>
      <c r="AA247" s="114">
        <v>8</v>
      </c>
      <c r="AB247" s="114">
        <v>2</v>
      </c>
      <c r="AC247" s="114">
        <v>0</v>
      </c>
      <c r="AD247" s="114">
        <v>3</v>
      </c>
    </row>
    <row r="248" spans="1:30" x14ac:dyDescent="0.45">
      <c r="A248" s="3" t="s">
        <v>219</v>
      </c>
      <c r="B248" s="3" t="s">
        <v>78</v>
      </c>
      <c r="C248" s="3" t="s">
        <v>868</v>
      </c>
      <c r="D248" s="69">
        <v>55</v>
      </c>
      <c r="E248" s="69">
        <v>0</v>
      </c>
      <c r="F248" s="69">
        <v>1</v>
      </c>
      <c r="G248" s="69">
        <v>3</v>
      </c>
      <c r="H248" s="69">
        <v>1</v>
      </c>
      <c r="I248" s="69">
        <v>1</v>
      </c>
      <c r="J248" s="69">
        <v>1</v>
      </c>
      <c r="K248" s="69">
        <v>5</v>
      </c>
      <c r="L248" s="69">
        <v>7</v>
      </c>
      <c r="M248" s="69">
        <v>8</v>
      </c>
      <c r="N248" s="69">
        <v>7</v>
      </c>
      <c r="O248" s="69">
        <v>8</v>
      </c>
      <c r="P248" s="69">
        <v>3</v>
      </c>
      <c r="Q248" s="69">
        <v>4</v>
      </c>
      <c r="R248" s="114">
        <v>0</v>
      </c>
      <c r="S248" s="114">
        <v>0</v>
      </c>
      <c r="T248" s="114">
        <v>1</v>
      </c>
      <c r="U248" s="114">
        <v>0</v>
      </c>
      <c r="V248" s="114">
        <v>0</v>
      </c>
      <c r="W248" s="114">
        <v>0</v>
      </c>
      <c r="X248" s="114">
        <v>0</v>
      </c>
      <c r="Y248" s="114">
        <v>3</v>
      </c>
      <c r="Z248" s="114">
        <v>1</v>
      </c>
      <c r="AA248" s="114">
        <v>1</v>
      </c>
      <c r="AB248" s="114">
        <v>0</v>
      </c>
      <c r="AC248" s="114">
        <v>0</v>
      </c>
      <c r="AD248" s="114">
        <v>0</v>
      </c>
    </row>
    <row r="249" spans="1:30" x14ac:dyDescent="0.45">
      <c r="A249" s="2" t="s">
        <v>217</v>
      </c>
      <c r="B249" s="2" t="s">
        <v>79</v>
      </c>
      <c r="C249" s="2" t="s">
        <v>869</v>
      </c>
      <c r="D249" s="11">
        <v>1034</v>
      </c>
      <c r="E249" s="11">
        <v>0</v>
      </c>
      <c r="F249" s="11">
        <v>3</v>
      </c>
      <c r="G249" s="11">
        <v>9</v>
      </c>
      <c r="H249" s="11">
        <v>14</v>
      </c>
      <c r="I249" s="11">
        <v>35</v>
      </c>
      <c r="J249" s="11">
        <v>57</v>
      </c>
      <c r="K249" s="11">
        <v>96</v>
      </c>
      <c r="L249" s="11">
        <v>113</v>
      </c>
      <c r="M249" s="11">
        <v>139</v>
      </c>
      <c r="N249" s="11">
        <v>138</v>
      </c>
      <c r="O249" s="11">
        <v>124</v>
      </c>
      <c r="P249" s="11">
        <v>70</v>
      </c>
      <c r="Q249" s="11">
        <v>65</v>
      </c>
      <c r="R249" s="113">
        <v>0</v>
      </c>
      <c r="S249" s="113">
        <v>1</v>
      </c>
      <c r="T249" s="113">
        <v>3</v>
      </c>
      <c r="U249" s="113">
        <v>10</v>
      </c>
      <c r="V249" s="113">
        <v>20</v>
      </c>
      <c r="W249" s="113">
        <v>27</v>
      </c>
      <c r="X249" s="113">
        <v>25</v>
      </c>
      <c r="Y249" s="113">
        <v>22</v>
      </c>
      <c r="Z249" s="113">
        <v>30</v>
      </c>
      <c r="AA249" s="113">
        <v>16</v>
      </c>
      <c r="AB249" s="113">
        <v>7</v>
      </c>
      <c r="AC249" s="113">
        <v>4</v>
      </c>
      <c r="AD249" s="113">
        <v>6</v>
      </c>
    </row>
    <row r="250" spans="1:30" x14ac:dyDescent="0.45">
      <c r="A250" s="3" t="s">
        <v>219</v>
      </c>
      <c r="B250" s="3" t="s">
        <v>79</v>
      </c>
      <c r="C250" s="3" t="s">
        <v>870</v>
      </c>
      <c r="D250" s="69">
        <v>530</v>
      </c>
      <c r="E250" s="69">
        <v>0</v>
      </c>
      <c r="F250" s="69">
        <v>0</v>
      </c>
      <c r="G250" s="69">
        <v>2</v>
      </c>
      <c r="H250" s="69">
        <v>9</v>
      </c>
      <c r="I250" s="69">
        <v>21</v>
      </c>
      <c r="J250" s="69">
        <v>29</v>
      </c>
      <c r="K250" s="69">
        <v>37</v>
      </c>
      <c r="L250" s="69">
        <v>58</v>
      </c>
      <c r="M250" s="69">
        <v>70</v>
      </c>
      <c r="N250" s="69">
        <v>58</v>
      </c>
      <c r="O250" s="69">
        <v>66</v>
      </c>
      <c r="P250" s="69">
        <v>37</v>
      </c>
      <c r="Q250" s="69">
        <v>27</v>
      </c>
      <c r="R250" s="114">
        <v>0</v>
      </c>
      <c r="S250" s="114">
        <v>0</v>
      </c>
      <c r="T250" s="114">
        <v>2</v>
      </c>
      <c r="U250" s="114">
        <v>6</v>
      </c>
      <c r="V250" s="114">
        <v>14</v>
      </c>
      <c r="W250" s="114">
        <v>15</v>
      </c>
      <c r="X250" s="114">
        <v>20</v>
      </c>
      <c r="Y250" s="114">
        <v>15</v>
      </c>
      <c r="Z250" s="114">
        <v>21</v>
      </c>
      <c r="AA250" s="114">
        <v>11</v>
      </c>
      <c r="AB250" s="114">
        <v>4</v>
      </c>
      <c r="AC250" s="114">
        <v>4</v>
      </c>
      <c r="AD250" s="114">
        <v>4</v>
      </c>
    </row>
    <row r="251" spans="1:30" x14ac:dyDescent="0.45">
      <c r="A251" s="3" t="s">
        <v>219</v>
      </c>
      <c r="B251" s="3" t="s">
        <v>79</v>
      </c>
      <c r="C251" s="3" t="s">
        <v>871</v>
      </c>
      <c r="D251" s="69">
        <v>110</v>
      </c>
      <c r="E251" s="69">
        <v>0</v>
      </c>
      <c r="F251" s="69">
        <v>0</v>
      </c>
      <c r="G251" s="69">
        <v>0</v>
      </c>
      <c r="H251" s="69">
        <v>2</v>
      </c>
      <c r="I251" s="69">
        <v>3</v>
      </c>
      <c r="J251" s="69">
        <v>7</v>
      </c>
      <c r="K251" s="69">
        <v>11</v>
      </c>
      <c r="L251" s="69">
        <v>13</v>
      </c>
      <c r="M251" s="69">
        <v>16</v>
      </c>
      <c r="N251" s="69">
        <v>15</v>
      </c>
      <c r="O251" s="69">
        <v>15</v>
      </c>
      <c r="P251" s="69">
        <v>8</v>
      </c>
      <c r="Q251" s="69">
        <v>4</v>
      </c>
      <c r="R251" s="114">
        <v>0</v>
      </c>
      <c r="S251" s="114">
        <v>0</v>
      </c>
      <c r="T251" s="114">
        <v>0</v>
      </c>
      <c r="U251" s="114">
        <v>2</v>
      </c>
      <c r="V251" s="114">
        <v>2</v>
      </c>
      <c r="W251" s="114">
        <v>4</v>
      </c>
      <c r="X251" s="114">
        <v>1</v>
      </c>
      <c r="Y251" s="114">
        <v>2</v>
      </c>
      <c r="Z251" s="114">
        <v>4</v>
      </c>
      <c r="AA251" s="114">
        <v>0</v>
      </c>
      <c r="AB251" s="114">
        <v>0</v>
      </c>
      <c r="AC251" s="114">
        <v>0</v>
      </c>
      <c r="AD251" s="114">
        <v>1</v>
      </c>
    </row>
    <row r="252" spans="1:30" x14ac:dyDescent="0.45">
      <c r="A252" s="3" t="s">
        <v>219</v>
      </c>
      <c r="B252" s="3" t="s">
        <v>79</v>
      </c>
      <c r="C252" s="3" t="s">
        <v>872</v>
      </c>
      <c r="D252" s="69">
        <v>83</v>
      </c>
      <c r="E252" s="69">
        <v>0</v>
      </c>
      <c r="F252" s="69">
        <v>0</v>
      </c>
      <c r="G252" s="69">
        <v>1</v>
      </c>
      <c r="H252" s="69">
        <v>1</v>
      </c>
      <c r="I252" s="69">
        <v>2</v>
      </c>
      <c r="J252" s="69">
        <v>2</v>
      </c>
      <c r="K252" s="69">
        <v>10</v>
      </c>
      <c r="L252" s="69">
        <v>9</v>
      </c>
      <c r="M252" s="69">
        <v>7</v>
      </c>
      <c r="N252" s="69">
        <v>20</v>
      </c>
      <c r="O252" s="69">
        <v>11</v>
      </c>
      <c r="P252" s="69">
        <v>2</v>
      </c>
      <c r="Q252" s="69">
        <v>9</v>
      </c>
      <c r="R252" s="114">
        <v>0</v>
      </c>
      <c r="S252" s="114">
        <v>0</v>
      </c>
      <c r="T252" s="114">
        <v>0</v>
      </c>
      <c r="U252" s="114">
        <v>0</v>
      </c>
      <c r="V252" s="114">
        <v>0</v>
      </c>
      <c r="W252" s="114">
        <v>2</v>
      </c>
      <c r="X252" s="114">
        <v>1</v>
      </c>
      <c r="Y252" s="114">
        <v>2</v>
      </c>
      <c r="Z252" s="114">
        <v>2</v>
      </c>
      <c r="AA252" s="114">
        <v>2</v>
      </c>
      <c r="AB252" s="114">
        <v>0</v>
      </c>
      <c r="AC252" s="114">
        <v>0</v>
      </c>
      <c r="AD252" s="114">
        <v>0</v>
      </c>
    </row>
    <row r="253" spans="1:30" x14ac:dyDescent="0.45">
      <c r="A253" s="3" t="s">
        <v>219</v>
      </c>
      <c r="B253" s="3" t="s">
        <v>79</v>
      </c>
      <c r="C253" s="3" t="s">
        <v>873</v>
      </c>
      <c r="D253" s="69">
        <v>62</v>
      </c>
      <c r="E253" s="69">
        <v>0</v>
      </c>
      <c r="F253" s="69">
        <v>0</v>
      </c>
      <c r="G253" s="69">
        <v>0</v>
      </c>
      <c r="H253" s="69">
        <v>0</v>
      </c>
      <c r="I253" s="69">
        <v>1</v>
      </c>
      <c r="J253" s="69">
        <v>4</v>
      </c>
      <c r="K253" s="69">
        <v>7</v>
      </c>
      <c r="L253" s="69">
        <v>7</v>
      </c>
      <c r="M253" s="69">
        <v>13</v>
      </c>
      <c r="N253" s="69">
        <v>17</v>
      </c>
      <c r="O253" s="69">
        <v>4</v>
      </c>
      <c r="P253" s="69">
        <v>0</v>
      </c>
      <c r="Q253" s="69">
        <v>5</v>
      </c>
      <c r="R253" s="114">
        <v>0</v>
      </c>
      <c r="S253" s="114">
        <v>0</v>
      </c>
      <c r="T253" s="114">
        <v>0</v>
      </c>
      <c r="U253" s="114">
        <v>0</v>
      </c>
      <c r="V253" s="114">
        <v>0</v>
      </c>
      <c r="W253" s="114">
        <v>1</v>
      </c>
      <c r="X253" s="114">
        <v>1</v>
      </c>
      <c r="Y253" s="114">
        <v>1</v>
      </c>
      <c r="Z253" s="114">
        <v>0</v>
      </c>
      <c r="AA253" s="114">
        <v>0</v>
      </c>
      <c r="AB253" s="114">
        <v>0</v>
      </c>
      <c r="AC253" s="114">
        <v>0</v>
      </c>
      <c r="AD253" s="114">
        <v>1</v>
      </c>
    </row>
    <row r="254" spans="1:30" x14ac:dyDescent="0.45">
      <c r="A254" s="3" t="s">
        <v>219</v>
      </c>
      <c r="B254" s="3" t="s">
        <v>79</v>
      </c>
      <c r="C254" s="3" t="s">
        <v>874</v>
      </c>
      <c r="D254" s="69">
        <v>63</v>
      </c>
      <c r="E254" s="69">
        <v>0</v>
      </c>
      <c r="F254" s="69">
        <v>0</v>
      </c>
      <c r="G254" s="69">
        <v>3</v>
      </c>
      <c r="H254" s="69">
        <v>0</v>
      </c>
      <c r="I254" s="69">
        <v>1</v>
      </c>
      <c r="J254" s="69">
        <v>3</v>
      </c>
      <c r="K254" s="69">
        <v>6</v>
      </c>
      <c r="L254" s="69">
        <v>4</v>
      </c>
      <c r="M254" s="69">
        <v>10</v>
      </c>
      <c r="N254" s="69">
        <v>11</v>
      </c>
      <c r="O254" s="69">
        <v>7</v>
      </c>
      <c r="P254" s="69">
        <v>4</v>
      </c>
      <c r="Q254" s="69">
        <v>5</v>
      </c>
      <c r="R254" s="114">
        <v>0</v>
      </c>
      <c r="S254" s="114">
        <v>0</v>
      </c>
      <c r="T254" s="114">
        <v>1</v>
      </c>
      <c r="U254" s="114">
        <v>2</v>
      </c>
      <c r="V254" s="114">
        <v>0</v>
      </c>
      <c r="W254" s="114">
        <v>0</v>
      </c>
      <c r="X254" s="114">
        <v>1</v>
      </c>
      <c r="Y254" s="114">
        <v>2</v>
      </c>
      <c r="Z254" s="114">
        <v>2</v>
      </c>
      <c r="AA254" s="114">
        <v>0</v>
      </c>
      <c r="AB254" s="114">
        <v>1</v>
      </c>
      <c r="AC254" s="114">
        <v>0</v>
      </c>
      <c r="AD254" s="114">
        <v>0</v>
      </c>
    </row>
    <row r="255" spans="1:30" x14ac:dyDescent="0.45">
      <c r="A255" s="3" t="s">
        <v>219</v>
      </c>
      <c r="B255" s="3" t="s">
        <v>79</v>
      </c>
      <c r="C255" s="3" t="s">
        <v>875</v>
      </c>
      <c r="D255" s="69">
        <v>113</v>
      </c>
      <c r="E255" s="69">
        <v>0</v>
      </c>
      <c r="F255" s="69">
        <v>0</v>
      </c>
      <c r="G255" s="69">
        <v>0</v>
      </c>
      <c r="H255" s="69">
        <v>1</v>
      </c>
      <c r="I255" s="69">
        <v>4</v>
      </c>
      <c r="J255" s="69">
        <v>8</v>
      </c>
      <c r="K255" s="69">
        <v>19</v>
      </c>
      <c r="L255" s="69">
        <v>13</v>
      </c>
      <c r="M255" s="69">
        <v>14</v>
      </c>
      <c r="N255" s="69">
        <v>9</v>
      </c>
      <c r="O255" s="69">
        <v>12</v>
      </c>
      <c r="P255" s="69">
        <v>14</v>
      </c>
      <c r="Q255" s="69">
        <v>10</v>
      </c>
      <c r="R255" s="114">
        <v>0</v>
      </c>
      <c r="S255" s="114">
        <v>0</v>
      </c>
      <c r="T255" s="114">
        <v>0</v>
      </c>
      <c r="U255" s="114">
        <v>0</v>
      </c>
      <c r="V255" s="114">
        <v>0</v>
      </c>
      <c r="W255" s="114">
        <v>3</v>
      </c>
      <c r="X255" s="114">
        <v>1</v>
      </c>
      <c r="Y255" s="114">
        <v>0</v>
      </c>
      <c r="Z255" s="114">
        <v>1</v>
      </c>
      <c r="AA255" s="114">
        <v>2</v>
      </c>
      <c r="AB255" s="114">
        <v>2</v>
      </c>
      <c r="AC255" s="114">
        <v>0</v>
      </c>
      <c r="AD255" s="114">
        <v>0</v>
      </c>
    </row>
    <row r="256" spans="1:30" x14ac:dyDescent="0.45">
      <c r="A256" s="3" t="s">
        <v>219</v>
      </c>
      <c r="B256" s="3" t="s">
        <v>79</v>
      </c>
      <c r="C256" s="3" t="s">
        <v>876</v>
      </c>
      <c r="D256" s="69">
        <v>73</v>
      </c>
      <c r="E256" s="69">
        <v>0</v>
      </c>
      <c r="F256" s="69">
        <v>3</v>
      </c>
      <c r="G256" s="69">
        <v>3</v>
      </c>
      <c r="H256" s="69">
        <v>1</v>
      </c>
      <c r="I256" s="69">
        <v>3</v>
      </c>
      <c r="J256" s="69">
        <v>4</v>
      </c>
      <c r="K256" s="69">
        <v>6</v>
      </c>
      <c r="L256" s="69">
        <v>9</v>
      </c>
      <c r="M256" s="69">
        <v>9</v>
      </c>
      <c r="N256" s="69">
        <v>8</v>
      </c>
      <c r="O256" s="69">
        <v>9</v>
      </c>
      <c r="P256" s="69">
        <v>5</v>
      </c>
      <c r="Q256" s="69">
        <v>5</v>
      </c>
      <c r="R256" s="114">
        <v>0</v>
      </c>
      <c r="S256" s="114">
        <v>1</v>
      </c>
      <c r="T256" s="114">
        <v>0</v>
      </c>
      <c r="U256" s="114">
        <v>0</v>
      </c>
      <c r="V256" s="114">
        <v>4</v>
      </c>
      <c r="W256" s="114">
        <v>2</v>
      </c>
      <c r="X256" s="114">
        <v>0</v>
      </c>
      <c r="Y256" s="114">
        <v>0</v>
      </c>
      <c r="Z256" s="114">
        <v>0</v>
      </c>
      <c r="AA256" s="114">
        <v>1</v>
      </c>
      <c r="AB256" s="114">
        <v>0</v>
      </c>
      <c r="AC256" s="114">
        <v>0</v>
      </c>
      <c r="AD256" s="114">
        <v>0</v>
      </c>
    </row>
    <row r="257" spans="1:30" x14ac:dyDescent="0.45">
      <c r="A257" s="2" t="s">
        <v>217</v>
      </c>
      <c r="B257" s="2" t="s">
        <v>80</v>
      </c>
      <c r="C257" s="2" t="s">
        <v>877</v>
      </c>
      <c r="D257" s="11">
        <v>548</v>
      </c>
      <c r="E257" s="11">
        <v>0</v>
      </c>
      <c r="F257" s="11">
        <v>1</v>
      </c>
      <c r="G257" s="11">
        <v>3</v>
      </c>
      <c r="H257" s="11">
        <v>8</v>
      </c>
      <c r="I257" s="11">
        <v>19</v>
      </c>
      <c r="J257" s="11">
        <v>32</v>
      </c>
      <c r="K257" s="11">
        <v>44</v>
      </c>
      <c r="L257" s="11">
        <v>60</v>
      </c>
      <c r="M257" s="11">
        <v>81</v>
      </c>
      <c r="N257" s="11">
        <v>78</v>
      </c>
      <c r="O257" s="11">
        <v>54</v>
      </c>
      <c r="P257" s="11">
        <v>33</v>
      </c>
      <c r="Q257" s="11">
        <v>38</v>
      </c>
      <c r="R257" s="113">
        <v>0</v>
      </c>
      <c r="S257" s="113">
        <v>1</v>
      </c>
      <c r="T257" s="113">
        <v>2</v>
      </c>
      <c r="U257" s="113">
        <v>3</v>
      </c>
      <c r="V257" s="113">
        <v>11</v>
      </c>
      <c r="W257" s="113">
        <v>19</v>
      </c>
      <c r="X257" s="113">
        <v>19</v>
      </c>
      <c r="Y257" s="113">
        <v>11</v>
      </c>
      <c r="Z257" s="113">
        <v>8</v>
      </c>
      <c r="AA257" s="113">
        <v>6</v>
      </c>
      <c r="AB257" s="113">
        <v>5</v>
      </c>
      <c r="AC257" s="113">
        <v>8</v>
      </c>
      <c r="AD257" s="113">
        <v>4</v>
      </c>
    </row>
    <row r="258" spans="1:30" x14ac:dyDescent="0.45">
      <c r="A258" s="3" t="s">
        <v>219</v>
      </c>
      <c r="B258" s="3" t="s">
        <v>80</v>
      </c>
      <c r="C258" s="3" t="s">
        <v>878</v>
      </c>
      <c r="D258" s="69">
        <v>199</v>
      </c>
      <c r="E258" s="69">
        <v>0</v>
      </c>
      <c r="F258" s="69">
        <v>0</v>
      </c>
      <c r="G258" s="69">
        <v>1</v>
      </c>
      <c r="H258" s="69">
        <v>2</v>
      </c>
      <c r="I258" s="69">
        <v>5</v>
      </c>
      <c r="J258" s="69">
        <v>13</v>
      </c>
      <c r="K258" s="69">
        <v>13</v>
      </c>
      <c r="L258" s="69">
        <v>22</v>
      </c>
      <c r="M258" s="69">
        <v>28</v>
      </c>
      <c r="N258" s="69">
        <v>34</v>
      </c>
      <c r="O258" s="69">
        <v>24</v>
      </c>
      <c r="P258" s="69">
        <v>9</v>
      </c>
      <c r="Q258" s="69">
        <v>15</v>
      </c>
      <c r="R258" s="114">
        <v>0</v>
      </c>
      <c r="S258" s="114">
        <v>0</v>
      </c>
      <c r="T258" s="114">
        <v>0</v>
      </c>
      <c r="U258" s="114">
        <v>3</v>
      </c>
      <c r="V258" s="114">
        <v>5</v>
      </c>
      <c r="W258" s="114">
        <v>5</v>
      </c>
      <c r="X258" s="114">
        <v>2</v>
      </c>
      <c r="Y258" s="114">
        <v>5</v>
      </c>
      <c r="Z258" s="114">
        <v>2</v>
      </c>
      <c r="AA258" s="114">
        <v>3</v>
      </c>
      <c r="AB258" s="114">
        <v>1</v>
      </c>
      <c r="AC258" s="114">
        <v>5</v>
      </c>
      <c r="AD258" s="114">
        <v>2</v>
      </c>
    </row>
    <row r="259" spans="1:30" x14ac:dyDescent="0.45">
      <c r="A259" s="3" t="s">
        <v>219</v>
      </c>
      <c r="B259" s="3" t="s">
        <v>80</v>
      </c>
      <c r="C259" s="3" t="s">
        <v>879</v>
      </c>
      <c r="D259" s="69">
        <v>85</v>
      </c>
      <c r="E259" s="69">
        <v>0</v>
      </c>
      <c r="F259" s="69">
        <v>0</v>
      </c>
      <c r="G259" s="69">
        <v>1</v>
      </c>
      <c r="H259" s="69">
        <v>1</v>
      </c>
      <c r="I259" s="69">
        <v>3</v>
      </c>
      <c r="J259" s="69">
        <v>6</v>
      </c>
      <c r="K259" s="69">
        <v>10</v>
      </c>
      <c r="L259" s="69">
        <v>6</v>
      </c>
      <c r="M259" s="69">
        <v>15</v>
      </c>
      <c r="N259" s="69">
        <v>11</v>
      </c>
      <c r="O259" s="69">
        <v>5</v>
      </c>
      <c r="P259" s="69">
        <v>3</v>
      </c>
      <c r="Q259" s="69">
        <v>8</v>
      </c>
      <c r="R259" s="114">
        <v>0</v>
      </c>
      <c r="S259" s="114">
        <v>0</v>
      </c>
      <c r="T259" s="114">
        <v>0</v>
      </c>
      <c r="U259" s="114">
        <v>0</v>
      </c>
      <c r="V259" s="114">
        <v>3</v>
      </c>
      <c r="W259" s="114">
        <v>1</v>
      </c>
      <c r="X259" s="114">
        <v>7</v>
      </c>
      <c r="Y259" s="114">
        <v>1</v>
      </c>
      <c r="Z259" s="114">
        <v>1</v>
      </c>
      <c r="AA259" s="114">
        <v>2</v>
      </c>
      <c r="AB259" s="114">
        <v>0</v>
      </c>
      <c r="AC259" s="114">
        <v>0</v>
      </c>
      <c r="AD259" s="114">
        <v>1</v>
      </c>
    </row>
    <row r="260" spans="1:30" x14ac:dyDescent="0.45">
      <c r="A260" s="3" t="s">
        <v>219</v>
      </c>
      <c r="B260" s="3" t="s">
        <v>80</v>
      </c>
      <c r="C260" s="3" t="s">
        <v>880</v>
      </c>
      <c r="D260" s="69">
        <v>264</v>
      </c>
      <c r="E260" s="69">
        <v>0</v>
      </c>
      <c r="F260" s="69">
        <v>1</v>
      </c>
      <c r="G260" s="69">
        <v>1</v>
      </c>
      <c r="H260" s="69">
        <v>5</v>
      </c>
      <c r="I260" s="69">
        <v>11</v>
      </c>
      <c r="J260" s="69">
        <v>13</v>
      </c>
      <c r="K260" s="69">
        <v>21</v>
      </c>
      <c r="L260" s="69">
        <v>32</v>
      </c>
      <c r="M260" s="69">
        <v>38</v>
      </c>
      <c r="N260" s="69">
        <v>33</v>
      </c>
      <c r="O260" s="69">
        <v>25</v>
      </c>
      <c r="P260" s="69">
        <v>21</v>
      </c>
      <c r="Q260" s="69">
        <v>15</v>
      </c>
      <c r="R260" s="114">
        <v>0</v>
      </c>
      <c r="S260" s="114">
        <v>1</v>
      </c>
      <c r="T260" s="114">
        <v>2</v>
      </c>
      <c r="U260" s="114">
        <v>0</v>
      </c>
      <c r="V260" s="114">
        <v>3</v>
      </c>
      <c r="W260" s="114">
        <v>13</v>
      </c>
      <c r="X260" s="114">
        <v>10</v>
      </c>
      <c r="Y260" s="114">
        <v>5</v>
      </c>
      <c r="Z260" s="114">
        <v>5</v>
      </c>
      <c r="AA260" s="114">
        <v>1</v>
      </c>
      <c r="AB260" s="114">
        <v>4</v>
      </c>
      <c r="AC260" s="114">
        <v>3</v>
      </c>
      <c r="AD260" s="114">
        <v>1</v>
      </c>
    </row>
    <row r="261" spans="1:30" x14ac:dyDescent="0.45">
      <c r="A261" s="2" t="s">
        <v>217</v>
      </c>
      <c r="B261" s="2" t="s">
        <v>81</v>
      </c>
      <c r="C261" s="2" t="s">
        <v>881</v>
      </c>
      <c r="D261" s="11">
        <v>591</v>
      </c>
      <c r="E261" s="11">
        <v>0</v>
      </c>
      <c r="F261" s="11">
        <v>0</v>
      </c>
      <c r="G261" s="11">
        <v>3</v>
      </c>
      <c r="H261" s="11">
        <v>8</v>
      </c>
      <c r="I261" s="11">
        <v>18</v>
      </c>
      <c r="J261" s="11">
        <v>38</v>
      </c>
      <c r="K261" s="11">
        <v>48</v>
      </c>
      <c r="L261" s="11">
        <v>78</v>
      </c>
      <c r="M261" s="11">
        <v>77</v>
      </c>
      <c r="N261" s="11">
        <v>78</v>
      </c>
      <c r="O261" s="11">
        <v>86</v>
      </c>
      <c r="P261" s="11">
        <v>33</v>
      </c>
      <c r="Q261" s="11">
        <v>28</v>
      </c>
      <c r="R261" s="113">
        <v>0</v>
      </c>
      <c r="S261" s="113">
        <v>0</v>
      </c>
      <c r="T261" s="113">
        <v>0</v>
      </c>
      <c r="U261" s="113">
        <v>1</v>
      </c>
      <c r="V261" s="113">
        <v>10</v>
      </c>
      <c r="W261" s="113">
        <v>14</v>
      </c>
      <c r="X261" s="113">
        <v>21</v>
      </c>
      <c r="Y261" s="113">
        <v>15</v>
      </c>
      <c r="Z261" s="113">
        <v>13</v>
      </c>
      <c r="AA261" s="113">
        <v>12</v>
      </c>
      <c r="AB261" s="113">
        <v>5</v>
      </c>
      <c r="AC261" s="113">
        <v>3</v>
      </c>
      <c r="AD261" s="113">
        <v>2</v>
      </c>
    </row>
    <row r="262" spans="1:30" x14ac:dyDescent="0.45">
      <c r="A262" s="3" t="s">
        <v>219</v>
      </c>
      <c r="B262" s="3" t="s">
        <v>81</v>
      </c>
      <c r="C262" s="3" t="s">
        <v>882</v>
      </c>
      <c r="D262" s="69">
        <v>216</v>
      </c>
      <c r="E262" s="69">
        <v>0</v>
      </c>
      <c r="F262" s="69">
        <v>0</v>
      </c>
      <c r="G262" s="69">
        <v>1</v>
      </c>
      <c r="H262" s="69">
        <v>2</v>
      </c>
      <c r="I262" s="69">
        <v>7</v>
      </c>
      <c r="J262" s="69">
        <v>11</v>
      </c>
      <c r="K262" s="69">
        <v>16</v>
      </c>
      <c r="L262" s="69">
        <v>32</v>
      </c>
      <c r="M262" s="69">
        <v>24</v>
      </c>
      <c r="N262" s="69">
        <v>33</v>
      </c>
      <c r="O262" s="69">
        <v>31</v>
      </c>
      <c r="P262" s="69">
        <v>4</v>
      </c>
      <c r="Q262" s="69">
        <v>11</v>
      </c>
      <c r="R262" s="114">
        <v>0</v>
      </c>
      <c r="S262" s="114">
        <v>0</v>
      </c>
      <c r="T262" s="114">
        <v>0</v>
      </c>
      <c r="U262" s="114">
        <v>1</v>
      </c>
      <c r="V262" s="114">
        <v>2</v>
      </c>
      <c r="W262" s="114">
        <v>6</v>
      </c>
      <c r="X262" s="114">
        <v>8</v>
      </c>
      <c r="Y262" s="114">
        <v>10</v>
      </c>
      <c r="Z262" s="114">
        <v>8</v>
      </c>
      <c r="AA262" s="114">
        <v>6</v>
      </c>
      <c r="AB262" s="114">
        <v>2</v>
      </c>
      <c r="AC262" s="114">
        <v>0</v>
      </c>
      <c r="AD262" s="114">
        <v>1</v>
      </c>
    </row>
    <row r="263" spans="1:30" x14ac:dyDescent="0.45">
      <c r="A263" s="3" t="s">
        <v>219</v>
      </c>
      <c r="B263" s="3" t="s">
        <v>81</v>
      </c>
      <c r="C263" s="3" t="s">
        <v>883</v>
      </c>
      <c r="D263" s="69">
        <v>28</v>
      </c>
      <c r="E263" s="69">
        <v>0</v>
      </c>
      <c r="F263" s="69">
        <v>0</v>
      </c>
      <c r="G263" s="69">
        <v>0</v>
      </c>
      <c r="H263" s="69">
        <v>1</v>
      </c>
      <c r="I263" s="69">
        <v>0</v>
      </c>
      <c r="J263" s="69">
        <v>1</v>
      </c>
      <c r="K263" s="69">
        <v>6</v>
      </c>
      <c r="L263" s="69">
        <v>2</v>
      </c>
      <c r="M263" s="69">
        <v>4</v>
      </c>
      <c r="N263" s="69">
        <v>3</v>
      </c>
      <c r="O263" s="69">
        <v>6</v>
      </c>
      <c r="P263" s="69">
        <v>2</v>
      </c>
      <c r="Q263" s="69">
        <v>1</v>
      </c>
      <c r="R263" s="114">
        <v>0</v>
      </c>
      <c r="S263" s="114">
        <v>0</v>
      </c>
      <c r="T263" s="114">
        <v>0</v>
      </c>
      <c r="U263" s="114">
        <v>0</v>
      </c>
      <c r="V263" s="114">
        <v>0</v>
      </c>
      <c r="W263" s="114">
        <v>0</v>
      </c>
      <c r="X263" s="114">
        <v>1</v>
      </c>
      <c r="Y263" s="114">
        <v>0</v>
      </c>
      <c r="Z263" s="114">
        <v>0</v>
      </c>
      <c r="AA263" s="114">
        <v>1</v>
      </c>
      <c r="AB263" s="114">
        <v>0</v>
      </c>
      <c r="AC263" s="114">
        <v>0</v>
      </c>
      <c r="AD263" s="114">
        <v>0</v>
      </c>
    </row>
    <row r="264" spans="1:30" x14ac:dyDescent="0.45">
      <c r="A264" s="3" t="s">
        <v>219</v>
      </c>
      <c r="B264" s="3" t="s">
        <v>81</v>
      </c>
      <c r="C264" s="3" t="s">
        <v>884</v>
      </c>
      <c r="D264" s="69">
        <v>169</v>
      </c>
      <c r="E264" s="69">
        <v>0</v>
      </c>
      <c r="F264" s="69">
        <v>0</v>
      </c>
      <c r="G264" s="69">
        <v>0</v>
      </c>
      <c r="H264" s="69">
        <v>2</v>
      </c>
      <c r="I264" s="69">
        <v>7</v>
      </c>
      <c r="J264" s="69">
        <v>17</v>
      </c>
      <c r="K264" s="69">
        <v>11</v>
      </c>
      <c r="L264" s="69">
        <v>21</v>
      </c>
      <c r="M264" s="69">
        <v>19</v>
      </c>
      <c r="N264" s="69">
        <v>18</v>
      </c>
      <c r="O264" s="69">
        <v>21</v>
      </c>
      <c r="P264" s="69">
        <v>15</v>
      </c>
      <c r="Q264" s="69">
        <v>4</v>
      </c>
      <c r="R264" s="114">
        <v>0</v>
      </c>
      <c r="S264" s="114">
        <v>0</v>
      </c>
      <c r="T264" s="114">
        <v>0</v>
      </c>
      <c r="U264" s="114">
        <v>0</v>
      </c>
      <c r="V264" s="114">
        <v>7</v>
      </c>
      <c r="W264" s="114">
        <v>5</v>
      </c>
      <c r="X264" s="114">
        <v>7</v>
      </c>
      <c r="Y264" s="114">
        <v>3</v>
      </c>
      <c r="Z264" s="114">
        <v>3</v>
      </c>
      <c r="AA264" s="114">
        <v>3</v>
      </c>
      <c r="AB264" s="114">
        <v>3</v>
      </c>
      <c r="AC264" s="114">
        <v>2</v>
      </c>
      <c r="AD264" s="114">
        <v>1</v>
      </c>
    </row>
    <row r="265" spans="1:30" x14ac:dyDescent="0.45">
      <c r="A265" s="3" t="s">
        <v>219</v>
      </c>
      <c r="B265" s="3" t="s">
        <v>81</v>
      </c>
      <c r="C265" s="3" t="s">
        <v>885</v>
      </c>
      <c r="D265" s="69">
        <v>41</v>
      </c>
      <c r="E265" s="69">
        <v>0</v>
      </c>
      <c r="F265" s="69">
        <v>0</v>
      </c>
      <c r="G265" s="69">
        <v>0</v>
      </c>
      <c r="H265" s="69">
        <v>1</v>
      </c>
      <c r="I265" s="69">
        <v>0</v>
      </c>
      <c r="J265" s="69">
        <v>3</v>
      </c>
      <c r="K265" s="69">
        <v>3</v>
      </c>
      <c r="L265" s="69">
        <v>7</v>
      </c>
      <c r="M265" s="69">
        <v>7</v>
      </c>
      <c r="N265" s="69">
        <v>5</v>
      </c>
      <c r="O265" s="69">
        <v>11</v>
      </c>
      <c r="P265" s="69">
        <v>1</v>
      </c>
      <c r="Q265" s="69">
        <v>1</v>
      </c>
      <c r="R265" s="114">
        <v>0</v>
      </c>
      <c r="S265" s="114">
        <v>0</v>
      </c>
      <c r="T265" s="114">
        <v>0</v>
      </c>
      <c r="U265" s="114">
        <v>0</v>
      </c>
      <c r="V265" s="114">
        <v>0</v>
      </c>
      <c r="W265" s="114">
        <v>0</v>
      </c>
      <c r="X265" s="114">
        <v>1</v>
      </c>
      <c r="Y265" s="114">
        <v>0</v>
      </c>
      <c r="Z265" s="114">
        <v>1</v>
      </c>
      <c r="AA265" s="114">
        <v>0</v>
      </c>
      <c r="AB265" s="114">
        <v>0</v>
      </c>
      <c r="AC265" s="114">
        <v>0</v>
      </c>
      <c r="AD265" s="114">
        <v>0</v>
      </c>
    </row>
    <row r="266" spans="1:30" x14ac:dyDescent="0.45">
      <c r="A266" s="3" t="s">
        <v>219</v>
      </c>
      <c r="B266" s="3" t="s">
        <v>81</v>
      </c>
      <c r="C266" s="3" t="s">
        <v>886</v>
      </c>
      <c r="D266" s="69">
        <v>79</v>
      </c>
      <c r="E266" s="69">
        <v>0</v>
      </c>
      <c r="F266" s="69">
        <v>0</v>
      </c>
      <c r="G266" s="69">
        <v>1</v>
      </c>
      <c r="H266" s="69">
        <v>2</v>
      </c>
      <c r="I266" s="69">
        <v>3</v>
      </c>
      <c r="J266" s="69">
        <v>4</v>
      </c>
      <c r="K266" s="69">
        <v>10</v>
      </c>
      <c r="L266" s="69">
        <v>8</v>
      </c>
      <c r="M266" s="69">
        <v>12</v>
      </c>
      <c r="N266" s="69">
        <v>5</v>
      </c>
      <c r="O266" s="69">
        <v>9</v>
      </c>
      <c r="P266" s="69">
        <v>9</v>
      </c>
      <c r="Q266" s="69">
        <v>8</v>
      </c>
      <c r="R266" s="114">
        <v>0</v>
      </c>
      <c r="S266" s="114">
        <v>0</v>
      </c>
      <c r="T266" s="114">
        <v>0</v>
      </c>
      <c r="U266" s="114">
        <v>0</v>
      </c>
      <c r="V266" s="114">
        <v>1</v>
      </c>
      <c r="W266" s="114">
        <v>2</v>
      </c>
      <c r="X266" s="114">
        <v>1</v>
      </c>
      <c r="Y266" s="114">
        <v>1</v>
      </c>
      <c r="Z266" s="114">
        <v>1</v>
      </c>
      <c r="AA266" s="114">
        <v>1</v>
      </c>
      <c r="AB266" s="114">
        <v>0</v>
      </c>
      <c r="AC266" s="114">
        <v>1</v>
      </c>
      <c r="AD266" s="114">
        <v>0</v>
      </c>
    </row>
    <row r="267" spans="1:30" x14ac:dyDescent="0.45">
      <c r="A267" s="3" t="s">
        <v>219</v>
      </c>
      <c r="B267" s="3" t="s">
        <v>81</v>
      </c>
      <c r="C267" s="3" t="s">
        <v>887</v>
      </c>
      <c r="D267" s="69">
        <v>49</v>
      </c>
      <c r="E267" s="69">
        <v>0</v>
      </c>
      <c r="F267" s="69">
        <v>0</v>
      </c>
      <c r="G267" s="69">
        <v>0</v>
      </c>
      <c r="H267" s="69">
        <v>0</v>
      </c>
      <c r="I267" s="69">
        <v>0</v>
      </c>
      <c r="J267" s="69">
        <v>2</v>
      </c>
      <c r="K267" s="69">
        <v>2</v>
      </c>
      <c r="L267" s="69">
        <v>8</v>
      </c>
      <c r="M267" s="69">
        <v>9</v>
      </c>
      <c r="N267" s="69">
        <v>12</v>
      </c>
      <c r="O267" s="69">
        <v>6</v>
      </c>
      <c r="P267" s="69">
        <v>1</v>
      </c>
      <c r="Q267" s="69">
        <v>3</v>
      </c>
      <c r="R267" s="114">
        <v>0</v>
      </c>
      <c r="S267" s="114">
        <v>0</v>
      </c>
      <c r="T267" s="114">
        <v>0</v>
      </c>
      <c r="U267" s="114">
        <v>0</v>
      </c>
      <c r="V267" s="114">
        <v>0</v>
      </c>
      <c r="W267" s="114">
        <v>1</v>
      </c>
      <c r="X267" s="114">
        <v>3</v>
      </c>
      <c r="Y267" s="114">
        <v>1</v>
      </c>
      <c r="Z267" s="114">
        <v>0</v>
      </c>
      <c r="AA267" s="114">
        <v>1</v>
      </c>
      <c r="AB267" s="114">
        <v>0</v>
      </c>
      <c r="AC267" s="114">
        <v>0</v>
      </c>
      <c r="AD267" s="114">
        <v>0</v>
      </c>
    </row>
    <row r="268" spans="1:30" x14ac:dyDescent="0.45">
      <c r="A268" s="3" t="s">
        <v>219</v>
      </c>
      <c r="B268" s="3" t="s">
        <v>81</v>
      </c>
      <c r="C268" s="3" t="s">
        <v>888</v>
      </c>
      <c r="D268" s="69">
        <v>9</v>
      </c>
      <c r="E268" s="69">
        <v>0</v>
      </c>
      <c r="F268" s="69">
        <v>0</v>
      </c>
      <c r="G268" s="69">
        <v>1</v>
      </c>
      <c r="H268" s="69">
        <v>0</v>
      </c>
      <c r="I268" s="69">
        <v>1</v>
      </c>
      <c r="J268" s="69">
        <v>0</v>
      </c>
      <c r="K268" s="69">
        <v>0</v>
      </c>
      <c r="L268" s="69">
        <v>0</v>
      </c>
      <c r="M268" s="69">
        <v>2</v>
      </c>
      <c r="N268" s="69">
        <v>2</v>
      </c>
      <c r="O268" s="69">
        <v>2</v>
      </c>
      <c r="P268" s="69">
        <v>1</v>
      </c>
      <c r="Q268" s="69">
        <v>0</v>
      </c>
      <c r="R268" s="114">
        <v>0</v>
      </c>
      <c r="S268" s="114">
        <v>0</v>
      </c>
      <c r="T268" s="114">
        <v>0</v>
      </c>
      <c r="U268" s="114">
        <v>0</v>
      </c>
      <c r="V268" s="114">
        <v>0</v>
      </c>
      <c r="W268" s="114">
        <v>0</v>
      </c>
      <c r="X268" s="114">
        <v>0</v>
      </c>
      <c r="Y268" s="114">
        <v>0</v>
      </c>
      <c r="Z268" s="114">
        <v>0</v>
      </c>
      <c r="AA268" s="114">
        <v>0</v>
      </c>
      <c r="AB268" s="114">
        <v>0</v>
      </c>
      <c r="AC268" s="114">
        <v>0</v>
      </c>
      <c r="AD268" s="114">
        <v>0</v>
      </c>
    </row>
    <row r="269" spans="1:30" x14ac:dyDescent="0.45">
      <c r="A269" s="2" t="s">
        <v>217</v>
      </c>
      <c r="B269" s="2" t="s">
        <v>82</v>
      </c>
      <c r="C269" s="2" t="s">
        <v>889</v>
      </c>
      <c r="D269" s="11">
        <v>1732</v>
      </c>
      <c r="E269" s="11">
        <v>0</v>
      </c>
      <c r="F269" s="11">
        <v>3</v>
      </c>
      <c r="G269" s="11">
        <v>10</v>
      </c>
      <c r="H269" s="11">
        <v>28</v>
      </c>
      <c r="I269" s="11">
        <v>67</v>
      </c>
      <c r="J269" s="11">
        <v>109</v>
      </c>
      <c r="K269" s="11">
        <v>139</v>
      </c>
      <c r="L269" s="11">
        <v>169</v>
      </c>
      <c r="M269" s="11">
        <v>210</v>
      </c>
      <c r="N269" s="11">
        <v>240</v>
      </c>
      <c r="O269" s="11">
        <v>203</v>
      </c>
      <c r="P269" s="11">
        <v>95</v>
      </c>
      <c r="Q269" s="11">
        <v>111</v>
      </c>
      <c r="R269" s="113">
        <v>0</v>
      </c>
      <c r="S269" s="113">
        <v>1</v>
      </c>
      <c r="T269" s="113">
        <v>10</v>
      </c>
      <c r="U269" s="113">
        <v>20</v>
      </c>
      <c r="V269" s="113">
        <v>53</v>
      </c>
      <c r="W269" s="113">
        <v>54</v>
      </c>
      <c r="X269" s="113">
        <v>46</v>
      </c>
      <c r="Y269" s="113">
        <v>38</v>
      </c>
      <c r="Z269" s="113">
        <v>47</v>
      </c>
      <c r="AA269" s="113">
        <v>38</v>
      </c>
      <c r="AB269" s="113">
        <v>20</v>
      </c>
      <c r="AC269" s="113">
        <v>13</v>
      </c>
      <c r="AD269" s="113">
        <v>8</v>
      </c>
    </row>
    <row r="270" spans="1:30" x14ac:dyDescent="0.45">
      <c r="A270" s="3" t="s">
        <v>219</v>
      </c>
      <c r="B270" s="3" t="s">
        <v>82</v>
      </c>
      <c r="C270" s="3" t="s">
        <v>890</v>
      </c>
      <c r="D270" s="69">
        <v>978</v>
      </c>
      <c r="E270" s="69">
        <v>0</v>
      </c>
      <c r="F270" s="69">
        <v>1</v>
      </c>
      <c r="G270" s="69">
        <v>4</v>
      </c>
      <c r="H270" s="69">
        <v>16</v>
      </c>
      <c r="I270" s="69">
        <v>36</v>
      </c>
      <c r="J270" s="69">
        <v>62</v>
      </c>
      <c r="K270" s="69">
        <v>74</v>
      </c>
      <c r="L270" s="69">
        <v>98</v>
      </c>
      <c r="M270" s="69">
        <v>114</v>
      </c>
      <c r="N270" s="69">
        <v>129</v>
      </c>
      <c r="O270" s="69">
        <v>106</v>
      </c>
      <c r="P270" s="69">
        <v>59</v>
      </c>
      <c r="Q270" s="69">
        <v>62</v>
      </c>
      <c r="R270" s="114">
        <v>0</v>
      </c>
      <c r="S270" s="114">
        <v>1</v>
      </c>
      <c r="T270" s="114">
        <v>7</v>
      </c>
      <c r="U270" s="114">
        <v>11</v>
      </c>
      <c r="V270" s="114">
        <v>37</v>
      </c>
      <c r="W270" s="114">
        <v>44</v>
      </c>
      <c r="X270" s="114">
        <v>24</v>
      </c>
      <c r="Y270" s="114">
        <v>21</v>
      </c>
      <c r="Z270" s="114">
        <v>29</v>
      </c>
      <c r="AA270" s="114">
        <v>19</v>
      </c>
      <c r="AB270" s="114">
        <v>11</v>
      </c>
      <c r="AC270" s="114">
        <v>8</v>
      </c>
      <c r="AD270" s="114">
        <v>5</v>
      </c>
    </row>
    <row r="271" spans="1:30" x14ac:dyDescent="0.45">
      <c r="A271" s="3" t="s">
        <v>219</v>
      </c>
      <c r="B271" s="3" t="s">
        <v>82</v>
      </c>
      <c r="C271" s="3" t="s">
        <v>891</v>
      </c>
      <c r="D271" s="69">
        <v>554</v>
      </c>
      <c r="E271" s="69">
        <v>0</v>
      </c>
      <c r="F271" s="69">
        <v>0</v>
      </c>
      <c r="G271" s="69">
        <v>1</v>
      </c>
      <c r="H271" s="69">
        <v>8</v>
      </c>
      <c r="I271" s="69">
        <v>21</v>
      </c>
      <c r="J271" s="69">
        <v>33</v>
      </c>
      <c r="K271" s="69">
        <v>53</v>
      </c>
      <c r="L271" s="69">
        <v>61</v>
      </c>
      <c r="M271" s="69">
        <v>73</v>
      </c>
      <c r="N271" s="69">
        <v>79</v>
      </c>
      <c r="O271" s="69">
        <v>68</v>
      </c>
      <c r="P271" s="69">
        <v>23</v>
      </c>
      <c r="Q271" s="69">
        <v>33</v>
      </c>
      <c r="R271" s="114">
        <v>0</v>
      </c>
      <c r="S271" s="114">
        <v>0</v>
      </c>
      <c r="T271" s="114">
        <v>1</v>
      </c>
      <c r="U271" s="114">
        <v>6</v>
      </c>
      <c r="V271" s="114">
        <v>12</v>
      </c>
      <c r="W271" s="114">
        <v>6</v>
      </c>
      <c r="X271" s="114">
        <v>21</v>
      </c>
      <c r="Y271" s="114">
        <v>13</v>
      </c>
      <c r="Z271" s="114">
        <v>14</v>
      </c>
      <c r="AA271" s="114">
        <v>16</v>
      </c>
      <c r="AB271" s="114">
        <v>6</v>
      </c>
      <c r="AC271" s="114">
        <v>4</v>
      </c>
      <c r="AD271" s="114">
        <v>2</v>
      </c>
    </row>
    <row r="272" spans="1:30" x14ac:dyDescent="0.45">
      <c r="A272" s="3" t="s">
        <v>219</v>
      </c>
      <c r="B272" s="3" t="s">
        <v>82</v>
      </c>
      <c r="C272" s="3" t="s">
        <v>892</v>
      </c>
      <c r="D272" s="69">
        <v>31</v>
      </c>
      <c r="E272" s="69">
        <v>0</v>
      </c>
      <c r="F272" s="69">
        <v>0</v>
      </c>
      <c r="G272" s="69">
        <v>0</v>
      </c>
      <c r="H272" s="69">
        <v>1</v>
      </c>
      <c r="I272" s="69">
        <v>1</v>
      </c>
      <c r="J272" s="69">
        <v>2</v>
      </c>
      <c r="K272" s="69">
        <v>1</v>
      </c>
      <c r="L272" s="69">
        <v>1</v>
      </c>
      <c r="M272" s="69">
        <v>5</v>
      </c>
      <c r="N272" s="69">
        <v>5</v>
      </c>
      <c r="O272" s="69">
        <v>4</v>
      </c>
      <c r="P272" s="69">
        <v>3</v>
      </c>
      <c r="Q272" s="69">
        <v>2</v>
      </c>
      <c r="R272" s="114">
        <v>0</v>
      </c>
      <c r="S272" s="114">
        <v>0</v>
      </c>
      <c r="T272" s="114">
        <v>0</v>
      </c>
      <c r="U272" s="114">
        <v>0</v>
      </c>
      <c r="V272" s="114">
        <v>0</v>
      </c>
      <c r="W272" s="114">
        <v>1</v>
      </c>
      <c r="X272" s="114">
        <v>1</v>
      </c>
      <c r="Y272" s="114">
        <v>2</v>
      </c>
      <c r="Z272" s="114">
        <v>0</v>
      </c>
      <c r="AA272" s="114">
        <v>1</v>
      </c>
      <c r="AB272" s="114">
        <v>0</v>
      </c>
      <c r="AC272" s="114">
        <v>0</v>
      </c>
      <c r="AD272" s="114">
        <v>1</v>
      </c>
    </row>
    <row r="273" spans="1:30" x14ac:dyDescent="0.45">
      <c r="A273" s="3" t="s">
        <v>219</v>
      </c>
      <c r="B273" s="3" t="s">
        <v>82</v>
      </c>
      <c r="C273" s="3" t="s">
        <v>893</v>
      </c>
      <c r="D273" s="69">
        <v>32</v>
      </c>
      <c r="E273" s="69">
        <v>0</v>
      </c>
      <c r="F273" s="69">
        <v>0</v>
      </c>
      <c r="G273" s="69">
        <v>1</v>
      </c>
      <c r="H273" s="69">
        <v>1</v>
      </c>
      <c r="I273" s="69">
        <v>2</v>
      </c>
      <c r="J273" s="69">
        <v>2</v>
      </c>
      <c r="K273" s="69">
        <v>1</v>
      </c>
      <c r="L273" s="69">
        <v>2</v>
      </c>
      <c r="M273" s="69">
        <v>1</v>
      </c>
      <c r="N273" s="69">
        <v>6</v>
      </c>
      <c r="O273" s="69">
        <v>6</v>
      </c>
      <c r="P273" s="69">
        <v>3</v>
      </c>
      <c r="Q273" s="69">
        <v>4</v>
      </c>
      <c r="R273" s="114">
        <v>0</v>
      </c>
      <c r="S273" s="114">
        <v>0</v>
      </c>
      <c r="T273" s="114">
        <v>0</v>
      </c>
      <c r="U273" s="114">
        <v>1</v>
      </c>
      <c r="V273" s="114">
        <v>0</v>
      </c>
      <c r="W273" s="114">
        <v>1</v>
      </c>
      <c r="X273" s="114">
        <v>0</v>
      </c>
      <c r="Y273" s="114">
        <v>1</v>
      </c>
      <c r="Z273" s="114">
        <v>0</v>
      </c>
      <c r="AA273" s="114">
        <v>0</v>
      </c>
      <c r="AB273" s="114">
        <v>0</v>
      </c>
      <c r="AC273" s="114">
        <v>0</v>
      </c>
      <c r="AD273" s="114">
        <v>0</v>
      </c>
    </row>
    <row r="274" spans="1:30" x14ac:dyDescent="0.45">
      <c r="A274" s="3" t="s">
        <v>219</v>
      </c>
      <c r="B274" s="3" t="s">
        <v>82</v>
      </c>
      <c r="C274" s="3" t="s">
        <v>894</v>
      </c>
      <c r="D274" s="69">
        <v>137</v>
      </c>
      <c r="E274" s="69">
        <v>0</v>
      </c>
      <c r="F274" s="69">
        <v>2</v>
      </c>
      <c r="G274" s="69">
        <v>4</v>
      </c>
      <c r="H274" s="69">
        <v>2</v>
      </c>
      <c r="I274" s="69">
        <v>7</v>
      </c>
      <c r="J274" s="69">
        <v>10</v>
      </c>
      <c r="K274" s="69">
        <v>10</v>
      </c>
      <c r="L274" s="69">
        <v>7</v>
      </c>
      <c r="M274" s="69">
        <v>17</v>
      </c>
      <c r="N274" s="69">
        <v>21</v>
      </c>
      <c r="O274" s="69">
        <v>19</v>
      </c>
      <c r="P274" s="69">
        <v>7</v>
      </c>
      <c r="Q274" s="69">
        <v>10</v>
      </c>
      <c r="R274" s="114">
        <v>0</v>
      </c>
      <c r="S274" s="114">
        <v>0</v>
      </c>
      <c r="T274" s="114">
        <v>2</v>
      </c>
      <c r="U274" s="114">
        <v>2</v>
      </c>
      <c r="V274" s="114">
        <v>4</v>
      </c>
      <c r="W274" s="114">
        <v>2</v>
      </c>
      <c r="X274" s="114">
        <v>0</v>
      </c>
      <c r="Y274" s="114">
        <v>1</v>
      </c>
      <c r="Z274" s="114">
        <v>4</v>
      </c>
      <c r="AA274" s="114">
        <v>2</v>
      </c>
      <c r="AB274" s="114">
        <v>3</v>
      </c>
      <c r="AC274" s="114">
        <v>1</v>
      </c>
      <c r="AD274" s="114">
        <v>0</v>
      </c>
    </row>
    <row r="275" spans="1:30" x14ac:dyDescent="0.45">
      <c r="A275" s="2" t="s">
        <v>217</v>
      </c>
      <c r="B275" s="2" t="s">
        <v>83</v>
      </c>
      <c r="C275" s="2" t="s">
        <v>895</v>
      </c>
      <c r="D275" s="11">
        <v>2789</v>
      </c>
      <c r="E275" s="11">
        <v>0</v>
      </c>
      <c r="F275" s="11">
        <v>4</v>
      </c>
      <c r="G275" s="11">
        <v>18</v>
      </c>
      <c r="H275" s="11">
        <v>26</v>
      </c>
      <c r="I275" s="11">
        <v>94</v>
      </c>
      <c r="J275" s="11">
        <v>198</v>
      </c>
      <c r="K275" s="11">
        <v>243</v>
      </c>
      <c r="L275" s="11">
        <v>312</v>
      </c>
      <c r="M275" s="11">
        <v>367</v>
      </c>
      <c r="N275" s="11">
        <v>374</v>
      </c>
      <c r="O275" s="11">
        <v>308</v>
      </c>
      <c r="P275" s="11">
        <v>152</v>
      </c>
      <c r="Q275" s="11">
        <v>153</v>
      </c>
      <c r="R275" s="113">
        <v>0</v>
      </c>
      <c r="S275" s="113">
        <v>1</v>
      </c>
      <c r="T275" s="113">
        <v>11</v>
      </c>
      <c r="U275" s="113">
        <v>30</v>
      </c>
      <c r="V275" s="113">
        <v>66</v>
      </c>
      <c r="W275" s="113">
        <v>67</v>
      </c>
      <c r="X275" s="113">
        <v>77</v>
      </c>
      <c r="Y275" s="113">
        <v>66</v>
      </c>
      <c r="Z275" s="113">
        <v>79</v>
      </c>
      <c r="AA275" s="113">
        <v>60</v>
      </c>
      <c r="AB275" s="113">
        <v>49</v>
      </c>
      <c r="AC275" s="113">
        <v>17</v>
      </c>
      <c r="AD275" s="113">
        <v>17</v>
      </c>
    </row>
    <row r="276" spans="1:30" x14ac:dyDescent="0.45">
      <c r="A276" s="3" t="s">
        <v>219</v>
      </c>
      <c r="B276" s="3" t="s">
        <v>83</v>
      </c>
      <c r="C276" s="3" t="s">
        <v>896</v>
      </c>
      <c r="D276" s="69">
        <v>1556</v>
      </c>
      <c r="E276" s="69">
        <v>0</v>
      </c>
      <c r="F276" s="69">
        <v>2</v>
      </c>
      <c r="G276" s="69">
        <v>6</v>
      </c>
      <c r="H276" s="69">
        <v>19</v>
      </c>
      <c r="I276" s="69">
        <v>59</v>
      </c>
      <c r="J276" s="69">
        <v>123</v>
      </c>
      <c r="K276" s="69">
        <v>135</v>
      </c>
      <c r="L276" s="69">
        <v>166</v>
      </c>
      <c r="M276" s="69">
        <v>200</v>
      </c>
      <c r="N276" s="69">
        <v>185</v>
      </c>
      <c r="O276" s="69">
        <v>164</v>
      </c>
      <c r="P276" s="69">
        <v>85</v>
      </c>
      <c r="Q276" s="69">
        <v>78</v>
      </c>
      <c r="R276" s="114">
        <v>0</v>
      </c>
      <c r="S276" s="114">
        <v>0</v>
      </c>
      <c r="T276" s="114">
        <v>7</v>
      </c>
      <c r="U276" s="114">
        <v>24</v>
      </c>
      <c r="V276" s="114">
        <v>45</v>
      </c>
      <c r="W276" s="114">
        <v>42</v>
      </c>
      <c r="X276" s="114">
        <v>48</v>
      </c>
      <c r="Y276" s="114">
        <v>41</v>
      </c>
      <c r="Z276" s="114">
        <v>41</v>
      </c>
      <c r="AA276" s="114">
        <v>36</v>
      </c>
      <c r="AB276" s="114">
        <v>32</v>
      </c>
      <c r="AC276" s="114">
        <v>8</v>
      </c>
      <c r="AD276" s="114">
        <v>10</v>
      </c>
    </row>
    <row r="277" spans="1:30" x14ac:dyDescent="0.45">
      <c r="A277" s="3" t="s">
        <v>219</v>
      </c>
      <c r="B277" s="3" t="s">
        <v>83</v>
      </c>
      <c r="C277" s="3" t="s">
        <v>897</v>
      </c>
      <c r="D277" s="69">
        <v>144</v>
      </c>
      <c r="E277" s="69">
        <v>0</v>
      </c>
      <c r="F277" s="69">
        <v>0</v>
      </c>
      <c r="G277" s="69">
        <v>0</v>
      </c>
      <c r="H277" s="69">
        <v>0</v>
      </c>
      <c r="I277" s="69">
        <v>7</v>
      </c>
      <c r="J277" s="69">
        <v>10</v>
      </c>
      <c r="K277" s="69">
        <v>8</v>
      </c>
      <c r="L277" s="69">
        <v>16</v>
      </c>
      <c r="M277" s="69">
        <v>24</v>
      </c>
      <c r="N277" s="69">
        <v>22</v>
      </c>
      <c r="O277" s="69">
        <v>15</v>
      </c>
      <c r="P277" s="69">
        <v>11</v>
      </c>
      <c r="Q277" s="69">
        <v>7</v>
      </c>
      <c r="R277" s="114">
        <v>0</v>
      </c>
      <c r="S277" s="114">
        <v>0</v>
      </c>
      <c r="T277" s="114">
        <v>1</v>
      </c>
      <c r="U277" s="114">
        <v>0</v>
      </c>
      <c r="V277" s="114">
        <v>4</v>
      </c>
      <c r="W277" s="114">
        <v>2</v>
      </c>
      <c r="X277" s="114">
        <v>2</v>
      </c>
      <c r="Y277" s="114">
        <v>3</v>
      </c>
      <c r="Z277" s="114">
        <v>6</v>
      </c>
      <c r="AA277" s="114">
        <v>2</v>
      </c>
      <c r="AB277" s="114">
        <v>2</v>
      </c>
      <c r="AC277" s="114">
        <v>1</v>
      </c>
      <c r="AD277" s="114">
        <v>1</v>
      </c>
    </row>
    <row r="278" spans="1:30" x14ac:dyDescent="0.45">
      <c r="A278" s="3" t="s">
        <v>219</v>
      </c>
      <c r="B278" s="3" t="s">
        <v>83</v>
      </c>
      <c r="C278" s="3" t="s">
        <v>898</v>
      </c>
      <c r="D278" s="69">
        <v>249</v>
      </c>
      <c r="E278" s="69">
        <v>0</v>
      </c>
      <c r="F278" s="69">
        <v>1</v>
      </c>
      <c r="G278" s="69">
        <v>5</v>
      </c>
      <c r="H278" s="69">
        <v>2</v>
      </c>
      <c r="I278" s="69">
        <v>5</v>
      </c>
      <c r="J278" s="69">
        <v>15</v>
      </c>
      <c r="K278" s="69">
        <v>22</v>
      </c>
      <c r="L278" s="69">
        <v>33</v>
      </c>
      <c r="M278" s="69">
        <v>38</v>
      </c>
      <c r="N278" s="69">
        <v>38</v>
      </c>
      <c r="O278" s="69">
        <v>18</v>
      </c>
      <c r="P278" s="69">
        <v>10</v>
      </c>
      <c r="Q278" s="69">
        <v>21</v>
      </c>
      <c r="R278" s="114">
        <v>0</v>
      </c>
      <c r="S278" s="114">
        <v>0</v>
      </c>
      <c r="T278" s="114">
        <v>2</v>
      </c>
      <c r="U278" s="114">
        <v>0</v>
      </c>
      <c r="V278" s="114">
        <v>2</v>
      </c>
      <c r="W278" s="114">
        <v>4</v>
      </c>
      <c r="X278" s="114">
        <v>6</v>
      </c>
      <c r="Y278" s="114">
        <v>5</v>
      </c>
      <c r="Z278" s="114">
        <v>9</v>
      </c>
      <c r="AA278" s="114">
        <v>4</v>
      </c>
      <c r="AB278" s="114">
        <v>3</v>
      </c>
      <c r="AC278" s="114">
        <v>4</v>
      </c>
      <c r="AD278" s="114">
        <v>2</v>
      </c>
    </row>
    <row r="279" spans="1:30" x14ac:dyDescent="0.45">
      <c r="A279" s="3" t="s">
        <v>219</v>
      </c>
      <c r="B279" s="3" t="s">
        <v>83</v>
      </c>
      <c r="C279" s="3" t="s">
        <v>899</v>
      </c>
      <c r="D279" s="69">
        <v>177</v>
      </c>
      <c r="E279" s="69">
        <v>0</v>
      </c>
      <c r="F279" s="69">
        <v>1</v>
      </c>
      <c r="G279" s="69">
        <v>1</v>
      </c>
      <c r="H279" s="69">
        <v>0</v>
      </c>
      <c r="I279" s="69">
        <v>3</v>
      </c>
      <c r="J279" s="69">
        <v>11</v>
      </c>
      <c r="K279" s="69">
        <v>23</v>
      </c>
      <c r="L279" s="69">
        <v>26</v>
      </c>
      <c r="M279" s="69">
        <v>20</v>
      </c>
      <c r="N279" s="69">
        <v>23</v>
      </c>
      <c r="O279" s="69">
        <v>22</v>
      </c>
      <c r="P279" s="69">
        <v>8</v>
      </c>
      <c r="Q279" s="69">
        <v>6</v>
      </c>
      <c r="R279" s="114">
        <v>0</v>
      </c>
      <c r="S279" s="114">
        <v>0</v>
      </c>
      <c r="T279" s="114">
        <v>0</v>
      </c>
      <c r="U279" s="114">
        <v>0</v>
      </c>
      <c r="V279" s="114">
        <v>3</v>
      </c>
      <c r="W279" s="114">
        <v>6</v>
      </c>
      <c r="X279" s="114">
        <v>3</v>
      </c>
      <c r="Y279" s="114">
        <v>5</v>
      </c>
      <c r="Z279" s="114">
        <v>5</v>
      </c>
      <c r="AA279" s="114">
        <v>7</v>
      </c>
      <c r="AB279" s="114">
        <v>2</v>
      </c>
      <c r="AC279" s="114">
        <v>1</v>
      </c>
      <c r="AD279" s="114">
        <v>1</v>
      </c>
    </row>
    <row r="280" spans="1:30" x14ac:dyDescent="0.45">
      <c r="A280" s="3" t="s">
        <v>219</v>
      </c>
      <c r="B280" s="3" t="s">
        <v>83</v>
      </c>
      <c r="C280" s="3" t="s">
        <v>900</v>
      </c>
      <c r="D280" s="69">
        <v>199</v>
      </c>
      <c r="E280" s="69">
        <v>0</v>
      </c>
      <c r="F280" s="69">
        <v>0</v>
      </c>
      <c r="G280" s="69">
        <v>3</v>
      </c>
      <c r="H280" s="69">
        <v>0</v>
      </c>
      <c r="I280" s="69">
        <v>5</v>
      </c>
      <c r="J280" s="69">
        <v>11</v>
      </c>
      <c r="K280" s="69">
        <v>13</v>
      </c>
      <c r="L280" s="69">
        <v>20</v>
      </c>
      <c r="M280" s="69">
        <v>25</v>
      </c>
      <c r="N280" s="69">
        <v>40</v>
      </c>
      <c r="O280" s="69">
        <v>23</v>
      </c>
      <c r="P280" s="69">
        <v>11</v>
      </c>
      <c r="Q280" s="69">
        <v>13</v>
      </c>
      <c r="R280" s="114">
        <v>0</v>
      </c>
      <c r="S280" s="114">
        <v>0</v>
      </c>
      <c r="T280" s="114">
        <v>0</v>
      </c>
      <c r="U280" s="114">
        <v>3</v>
      </c>
      <c r="V280" s="114">
        <v>5</v>
      </c>
      <c r="W280" s="114">
        <v>2</v>
      </c>
      <c r="X280" s="114">
        <v>6</v>
      </c>
      <c r="Y280" s="114">
        <v>5</v>
      </c>
      <c r="Z280" s="114">
        <v>6</v>
      </c>
      <c r="AA280" s="114">
        <v>5</v>
      </c>
      <c r="AB280" s="114">
        <v>2</v>
      </c>
      <c r="AC280" s="114">
        <v>1</v>
      </c>
      <c r="AD280" s="114">
        <v>0</v>
      </c>
    </row>
    <row r="281" spans="1:30" x14ac:dyDescent="0.45">
      <c r="A281" s="3" t="s">
        <v>219</v>
      </c>
      <c r="B281" s="3" t="s">
        <v>83</v>
      </c>
      <c r="C281" s="3" t="s">
        <v>901</v>
      </c>
      <c r="D281" s="69">
        <v>393</v>
      </c>
      <c r="E281" s="69">
        <v>0</v>
      </c>
      <c r="F281" s="69">
        <v>0</v>
      </c>
      <c r="G281" s="69">
        <v>2</v>
      </c>
      <c r="H281" s="69">
        <v>4</v>
      </c>
      <c r="I281" s="69">
        <v>10</v>
      </c>
      <c r="J281" s="69">
        <v>21</v>
      </c>
      <c r="K281" s="69">
        <v>34</v>
      </c>
      <c r="L281" s="69">
        <v>44</v>
      </c>
      <c r="M281" s="69">
        <v>53</v>
      </c>
      <c r="N281" s="69">
        <v>56</v>
      </c>
      <c r="O281" s="69">
        <v>56</v>
      </c>
      <c r="P281" s="69">
        <v>21</v>
      </c>
      <c r="Q281" s="69">
        <v>24</v>
      </c>
      <c r="R281" s="114">
        <v>0</v>
      </c>
      <c r="S281" s="114">
        <v>1</v>
      </c>
      <c r="T281" s="114">
        <v>1</v>
      </c>
      <c r="U281" s="114">
        <v>3</v>
      </c>
      <c r="V281" s="114">
        <v>6</v>
      </c>
      <c r="W281" s="114">
        <v>10</v>
      </c>
      <c r="X281" s="114">
        <v>11</v>
      </c>
      <c r="Y281" s="114">
        <v>7</v>
      </c>
      <c r="Z281" s="114">
        <v>11</v>
      </c>
      <c r="AA281" s="114">
        <v>6</v>
      </c>
      <c r="AB281" s="114">
        <v>7</v>
      </c>
      <c r="AC281" s="114">
        <v>2</v>
      </c>
      <c r="AD281" s="114">
        <v>3</v>
      </c>
    </row>
    <row r="282" spans="1:30" x14ac:dyDescent="0.45">
      <c r="A282" s="3" t="s">
        <v>219</v>
      </c>
      <c r="B282" s="3" t="s">
        <v>83</v>
      </c>
      <c r="C282" s="3" t="s">
        <v>902</v>
      </c>
      <c r="D282" s="69">
        <v>71</v>
      </c>
      <c r="E282" s="69">
        <v>0</v>
      </c>
      <c r="F282" s="69">
        <v>0</v>
      </c>
      <c r="G282" s="69">
        <v>1</v>
      </c>
      <c r="H282" s="69">
        <v>1</v>
      </c>
      <c r="I282" s="69">
        <v>5</v>
      </c>
      <c r="J282" s="69">
        <v>7</v>
      </c>
      <c r="K282" s="69">
        <v>8</v>
      </c>
      <c r="L282" s="69">
        <v>7</v>
      </c>
      <c r="M282" s="69">
        <v>7</v>
      </c>
      <c r="N282" s="69">
        <v>10</v>
      </c>
      <c r="O282" s="69">
        <v>10</v>
      </c>
      <c r="P282" s="69">
        <v>6</v>
      </c>
      <c r="Q282" s="69">
        <v>4</v>
      </c>
      <c r="R282" s="114">
        <v>0</v>
      </c>
      <c r="S282" s="114">
        <v>0</v>
      </c>
      <c r="T282" s="114">
        <v>0</v>
      </c>
      <c r="U282" s="114">
        <v>0</v>
      </c>
      <c r="V282" s="114">
        <v>1</v>
      </c>
      <c r="W282" s="114">
        <v>1</v>
      </c>
      <c r="X282" s="114">
        <v>1</v>
      </c>
      <c r="Y282" s="114">
        <v>0</v>
      </c>
      <c r="Z282" s="114">
        <v>1</v>
      </c>
      <c r="AA282" s="114">
        <v>0</v>
      </c>
      <c r="AB282" s="114">
        <v>1</v>
      </c>
      <c r="AC282" s="114">
        <v>0</v>
      </c>
      <c r="AD282" s="114">
        <v>0</v>
      </c>
    </row>
    <row r="283" spans="1:30" x14ac:dyDescent="0.45">
      <c r="A283" s="2" t="s">
        <v>217</v>
      </c>
      <c r="B283" s="2" t="s">
        <v>84</v>
      </c>
      <c r="C283" s="2" t="s">
        <v>903</v>
      </c>
      <c r="D283" s="11">
        <v>1193</v>
      </c>
      <c r="E283" s="11">
        <v>0</v>
      </c>
      <c r="F283" s="11">
        <v>3</v>
      </c>
      <c r="G283" s="11">
        <v>4</v>
      </c>
      <c r="H283" s="11">
        <v>17</v>
      </c>
      <c r="I283" s="11">
        <v>42</v>
      </c>
      <c r="J283" s="11">
        <v>97</v>
      </c>
      <c r="K283" s="11">
        <v>93</v>
      </c>
      <c r="L283" s="11">
        <v>139</v>
      </c>
      <c r="M283" s="11">
        <v>189</v>
      </c>
      <c r="N283" s="11">
        <v>164</v>
      </c>
      <c r="O283" s="11">
        <v>132</v>
      </c>
      <c r="P283" s="11">
        <v>65</v>
      </c>
      <c r="Q283" s="11">
        <v>65</v>
      </c>
      <c r="R283" s="113">
        <v>0</v>
      </c>
      <c r="S283" s="113">
        <v>1</v>
      </c>
      <c r="T283" s="113">
        <v>3</v>
      </c>
      <c r="U283" s="113">
        <v>11</v>
      </c>
      <c r="V283" s="113">
        <v>14</v>
      </c>
      <c r="W283" s="113">
        <v>23</v>
      </c>
      <c r="X283" s="113">
        <v>32</v>
      </c>
      <c r="Y283" s="113">
        <v>24</v>
      </c>
      <c r="Z283" s="113">
        <v>24</v>
      </c>
      <c r="AA283" s="113">
        <v>22</v>
      </c>
      <c r="AB283" s="113">
        <v>17</v>
      </c>
      <c r="AC283" s="113">
        <v>8</v>
      </c>
      <c r="AD283" s="113">
        <v>4</v>
      </c>
    </row>
    <row r="284" spans="1:30" x14ac:dyDescent="0.45">
      <c r="A284" s="3" t="s">
        <v>219</v>
      </c>
      <c r="B284" s="3" t="s">
        <v>84</v>
      </c>
      <c r="C284" s="3" t="s">
        <v>904</v>
      </c>
      <c r="D284" s="69">
        <v>113</v>
      </c>
      <c r="E284" s="69">
        <v>0</v>
      </c>
      <c r="F284" s="69">
        <v>0</v>
      </c>
      <c r="G284" s="69">
        <v>0</v>
      </c>
      <c r="H284" s="69">
        <v>1</v>
      </c>
      <c r="I284" s="69">
        <v>7</v>
      </c>
      <c r="J284" s="69">
        <v>16</v>
      </c>
      <c r="K284" s="69">
        <v>6</v>
      </c>
      <c r="L284" s="69">
        <v>10</v>
      </c>
      <c r="M284" s="69">
        <v>13</v>
      </c>
      <c r="N284" s="69">
        <v>12</v>
      </c>
      <c r="O284" s="69">
        <v>15</v>
      </c>
      <c r="P284" s="69">
        <v>9</v>
      </c>
      <c r="Q284" s="69">
        <v>7</v>
      </c>
      <c r="R284" s="114">
        <v>0</v>
      </c>
      <c r="S284" s="114">
        <v>0</v>
      </c>
      <c r="T284" s="114">
        <v>0</v>
      </c>
      <c r="U284" s="114">
        <v>1</v>
      </c>
      <c r="V284" s="114">
        <v>3</v>
      </c>
      <c r="W284" s="114">
        <v>1</v>
      </c>
      <c r="X284" s="114">
        <v>1</v>
      </c>
      <c r="Y284" s="114">
        <v>4</v>
      </c>
      <c r="Z284" s="114">
        <v>4</v>
      </c>
      <c r="AA284" s="114">
        <v>1</v>
      </c>
      <c r="AB284" s="114">
        <v>2</v>
      </c>
      <c r="AC284" s="114">
        <v>0</v>
      </c>
      <c r="AD284" s="114">
        <v>0</v>
      </c>
    </row>
    <row r="285" spans="1:30" x14ac:dyDescent="0.45">
      <c r="A285" s="3" t="s">
        <v>219</v>
      </c>
      <c r="B285" s="3" t="s">
        <v>84</v>
      </c>
      <c r="C285" s="3" t="s">
        <v>905</v>
      </c>
      <c r="D285" s="69">
        <v>58</v>
      </c>
      <c r="E285" s="69">
        <v>0</v>
      </c>
      <c r="F285" s="69">
        <v>1</v>
      </c>
      <c r="G285" s="69">
        <v>0</v>
      </c>
      <c r="H285" s="69">
        <v>2</v>
      </c>
      <c r="I285" s="69">
        <v>2</v>
      </c>
      <c r="J285" s="69">
        <v>4</v>
      </c>
      <c r="K285" s="69">
        <v>4</v>
      </c>
      <c r="L285" s="69">
        <v>5</v>
      </c>
      <c r="M285" s="69">
        <v>12</v>
      </c>
      <c r="N285" s="69">
        <v>8</v>
      </c>
      <c r="O285" s="69">
        <v>5</v>
      </c>
      <c r="P285" s="69">
        <v>3</v>
      </c>
      <c r="Q285" s="69">
        <v>2</v>
      </c>
      <c r="R285" s="114">
        <v>0</v>
      </c>
      <c r="S285" s="114">
        <v>0</v>
      </c>
      <c r="T285" s="114">
        <v>0</v>
      </c>
      <c r="U285" s="114">
        <v>0</v>
      </c>
      <c r="V285" s="114">
        <v>0</v>
      </c>
      <c r="W285" s="114">
        <v>1</v>
      </c>
      <c r="X285" s="114">
        <v>3</v>
      </c>
      <c r="Y285" s="114">
        <v>1</v>
      </c>
      <c r="Z285" s="114">
        <v>1</v>
      </c>
      <c r="AA285" s="114">
        <v>2</v>
      </c>
      <c r="AB285" s="114">
        <v>0</v>
      </c>
      <c r="AC285" s="114">
        <v>1</v>
      </c>
      <c r="AD285" s="114">
        <v>1</v>
      </c>
    </row>
    <row r="286" spans="1:30" x14ac:dyDescent="0.45">
      <c r="A286" s="3" t="s">
        <v>219</v>
      </c>
      <c r="B286" s="3" t="s">
        <v>84</v>
      </c>
      <c r="C286" s="3" t="s">
        <v>906</v>
      </c>
      <c r="D286" s="69">
        <v>191</v>
      </c>
      <c r="E286" s="69">
        <v>0</v>
      </c>
      <c r="F286" s="69">
        <v>0</v>
      </c>
      <c r="G286" s="69">
        <v>0</v>
      </c>
      <c r="H286" s="69">
        <v>3</v>
      </c>
      <c r="I286" s="69">
        <v>2</v>
      </c>
      <c r="J286" s="69">
        <v>19</v>
      </c>
      <c r="K286" s="69">
        <v>19</v>
      </c>
      <c r="L286" s="69">
        <v>27</v>
      </c>
      <c r="M286" s="69">
        <v>28</v>
      </c>
      <c r="N286" s="69">
        <v>25</v>
      </c>
      <c r="O286" s="69">
        <v>15</v>
      </c>
      <c r="P286" s="69">
        <v>10</v>
      </c>
      <c r="Q286" s="69">
        <v>13</v>
      </c>
      <c r="R286" s="114">
        <v>0</v>
      </c>
      <c r="S286" s="114">
        <v>0</v>
      </c>
      <c r="T286" s="114">
        <v>0</v>
      </c>
      <c r="U286" s="114">
        <v>2</v>
      </c>
      <c r="V286" s="114">
        <v>3</v>
      </c>
      <c r="W286" s="114">
        <v>4</v>
      </c>
      <c r="X286" s="114">
        <v>7</v>
      </c>
      <c r="Y286" s="114">
        <v>4</v>
      </c>
      <c r="Z286" s="114">
        <v>3</v>
      </c>
      <c r="AA286" s="114">
        <v>2</v>
      </c>
      <c r="AB286" s="114">
        <v>4</v>
      </c>
      <c r="AC286" s="114">
        <v>1</v>
      </c>
      <c r="AD286" s="114">
        <v>0</v>
      </c>
    </row>
    <row r="287" spans="1:30" x14ac:dyDescent="0.45">
      <c r="A287" s="3" t="s">
        <v>219</v>
      </c>
      <c r="B287" s="3" t="s">
        <v>84</v>
      </c>
      <c r="C287" s="3" t="s">
        <v>907</v>
      </c>
      <c r="D287" s="69">
        <v>258</v>
      </c>
      <c r="E287" s="69">
        <v>0</v>
      </c>
      <c r="F287" s="69">
        <v>1</v>
      </c>
      <c r="G287" s="69">
        <v>0</v>
      </c>
      <c r="H287" s="69">
        <v>0</v>
      </c>
      <c r="I287" s="69">
        <v>9</v>
      </c>
      <c r="J287" s="69">
        <v>24</v>
      </c>
      <c r="K287" s="69">
        <v>18</v>
      </c>
      <c r="L287" s="69">
        <v>33</v>
      </c>
      <c r="M287" s="69">
        <v>45</v>
      </c>
      <c r="N287" s="69">
        <v>33</v>
      </c>
      <c r="O287" s="69">
        <v>27</v>
      </c>
      <c r="P287" s="69">
        <v>13</v>
      </c>
      <c r="Q287" s="69">
        <v>11</v>
      </c>
      <c r="R287" s="114">
        <v>0</v>
      </c>
      <c r="S287" s="114">
        <v>0</v>
      </c>
      <c r="T287" s="114">
        <v>0</v>
      </c>
      <c r="U287" s="114">
        <v>2</v>
      </c>
      <c r="V287" s="114">
        <v>3</v>
      </c>
      <c r="W287" s="114">
        <v>8</v>
      </c>
      <c r="X287" s="114">
        <v>3</v>
      </c>
      <c r="Y287" s="114">
        <v>7</v>
      </c>
      <c r="Z287" s="114">
        <v>9</v>
      </c>
      <c r="AA287" s="114">
        <v>4</v>
      </c>
      <c r="AB287" s="114">
        <v>4</v>
      </c>
      <c r="AC287" s="114">
        <v>4</v>
      </c>
      <c r="AD287" s="114">
        <v>0</v>
      </c>
    </row>
    <row r="288" spans="1:30" x14ac:dyDescent="0.45">
      <c r="A288" s="3" t="s">
        <v>219</v>
      </c>
      <c r="B288" s="3" t="s">
        <v>84</v>
      </c>
      <c r="C288" s="3" t="s">
        <v>908</v>
      </c>
      <c r="D288" s="69">
        <v>244</v>
      </c>
      <c r="E288" s="69">
        <v>0</v>
      </c>
      <c r="F288" s="69">
        <v>0</v>
      </c>
      <c r="G288" s="69">
        <v>0</v>
      </c>
      <c r="H288" s="69">
        <v>5</v>
      </c>
      <c r="I288" s="69">
        <v>8</v>
      </c>
      <c r="J288" s="69">
        <v>16</v>
      </c>
      <c r="K288" s="69">
        <v>19</v>
      </c>
      <c r="L288" s="69">
        <v>32</v>
      </c>
      <c r="M288" s="69">
        <v>38</v>
      </c>
      <c r="N288" s="69">
        <v>32</v>
      </c>
      <c r="O288" s="69">
        <v>30</v>
      </c>
      <c r="P288" s="69">
        <v>13</v>
      </c>
      <c r="Q288" s="69">
        <v>15</v>
      </c>
      <c r="R288" s="114">
        <v>0</v>
      </c>
      <c r="S288" s="114">
        <v>1</v>
      </c>
      <c r="T288" s="114">
        <v>1</v>
      </c>
      <c r="U288" s="114">
        <v>1</v>
      </c>
      <c r="V288" s="114">
        <v>1</v>
      </c>
      <c r="W288" s="114">
        <v>3</v>
      </c>
      <c r="X288" s="114">
        <v>8</v>
      </c>
      <c r="Y288" s="114">
        <v>6</v>
      </c>
      <c r="Z288" s="114">
        <v>4</v>
      </c>
      <c r="AA288" s="114">
        <v>4</v>
      </c>
      <c r="AB288" s="114">
        <v>4</v>
      </c>
      <c r="AC288" s="114">
        <v>1</v>
      </c>
      <c r="AD288" s="114">
        <v>2</v>
      </c>
    </row>
    <row r="289" spans="1:30" x14ac:dyDescent="0.45">
      <c r="A289" s="3" t="s">
        <v>219</v>
      </c>
      <c r="B289" s="3" t="s">
        <v>84</v>
      </c>
      <c r="C289" s="3" t="s">
        <v>909</v>
      </c>
      <c r="D289" s="69">
        <v>268</v>
      </c>
      <c r="E289" s="69">
        <v>0</v>
      </c>
      <c r="F289" s="69">
        <v>1</v>
      </c>
      <c r="G289" s="69">
        <v>1</v>
      </c>
      <c r="H289" s="69">
        <v>5</v>
      </c>
      <c r="I289" s="69">
        <v>10</v>
      </c>
      <c r="J289" s="69">
        <v>15</v>
      </c>
      <c r="K289" s="69">
        <v>20</v>
      </c>
      <c r="L289" s="69">
        <v>28</v>
      </c>
      <c r="M289" s="69">
        <v>41</v>
      </c>
      <c r="N289" s="69">
        <v>45</v>
      </c>
      <c r="O289" s="69">
        <v>32</v>
      </c>
      <c r="P289" s="69">
        <v>16</v>
      </c>
      <c r="Q289" s="69">
        <v>14</v>
      </c>
      <c r="R289" s="114">
        <v>0</v>
      </c>
      <c r="S289" s="114">
        <v>0</v>
      </c>
      <c r="T289" s="114">
        <v>0</v>
      </c>
      <c r="U289" s="114">
        <v>5</v>
      </c>
      <c r="V289" s="114">
        <v>4</v>
      </c>
      <c r="W289" s="114">
        <v>6</v>
      </c>
      <c r="X289" s="114">
        <v>8</v>
      </c>
      <c r="Y289" s="114">
        <v>1</v>
      </c>
      <c r="Z289" s="114">
        <v>2</v>
      </c>
      <c r="AA289" s="114">
        <v>9</v>
      </c>
      <c r="AB289" s="114">
        <v>3</v>
      </c>
      <c r="AC289" s="114">
        <v>1</v>
      </c>
      <c r="AD289" s="114">
        <v>1</v>
      </c>
    </row>
    <row r="290" spans="1:30" x14ac:dyDescent="0.45">
      <c r="A290" s="3" t="s">
        <v>219</v>
      </c>
      <c r="B290" s="3" t="s">
        <v>84</v>
      </c>
      <c r="C290" s="3" t="s">
        <v>910</v>
      </c>
      <c r="D290" s="69">
        <v>18</v>
      </c>
      <c r="E290" s="69">
        <v>0</v>
      </c>
      <c r="F290" s="69">
        <v>0</v>
      </c>
      <c r="G290" s="69">
        <v>0</v>
      </c>
      <c r="H290" s="69">
        <v>0</v>
      </c>
      <c r="I290" s="69">
        <v>0</v>
      </c>
      <c r="J290" s="69">
        <v>1</v>
      </c>
      <c r="K290" s="69">
        <v>3</v>
      </c>
      <c r="L290" s="69">
        <v>0</v>
      </c>
      <c r="M290" s="69">
        <v>4</v>
      </c>
      <c r="N290" s="69">
        <v>4</v>
      </c>
      <c r="O290" s="69">
        <v>2</v>
      </c>
      <c r="P290" s="69">
        <v>0</v>
      </c>
      <c r="Q290" s="69">
        <v>2</v>
      </c>
      <c r="R290" s="114">
        <v>0</v>
      </c>
      <c r="S290" s="114">
        <v>0</v>
      </c>
      <c r="T290" s="114">
        <v>0</v>
      </c>
      <c r="U290" s="114">
        <v>0</v>
      </c>
      <c r="V290" s="114">
        <v>0</v>
      </c>
      <c r="W290" s="114">
        <v>0</v>
      </c>
      <c r="X290" s="114">
        <v>0</v>
      </c>
      <c r="Y290" s="114">
        <v>1</v>
      </c>
      <c r="Z290" s="114">
        <v>1</v>
      </c>
      <c r="AA290" s="114">
        <v>0</v>
      </c>
      <c r="AB290" s="114">
        <v>0</v>
      </c>
      <c r="AC290" s="114">
        <v>0</v>
      </c>
      <c r="AD290" s="114">
        <v>0</v>
      </c>
    </row>
    <row r="291" spans="1:30" x14ac:dyDescent="0.45">
      <c r="A291" s="3" t="s">
        <v>219</v>
      </c>
      <c r="B291" s="3" t="s">
        <v>84</v>
      </c>
      <c r="C291" s="3" t="s">
        <v>911</v>
      </c>
      <c r="D291" s="69">
        <v>43</v>
      </c>
      <c r="E291" s="69">
        <v>0</v>
      </c>
      <c r="F291" s="69">
        <v>0</v>
      </c>
      <c r="G291" s="69">
        <v>3</v>
      </c>
      <c r="H291" s="69">
        <v>1</v>
      </c>
      <c r="I291" s="69">
        <v>4</v>
      </c>
      <c r="J291" s="69">
        <v>2</v>
      </c>
      <c r="K291" s="69">
        <v>4</v>
      </c>
      <c r="L291" s="69">
        <v>4</v>
      </c>
      <c r="M291" s="69">
        <v>8</v>
      </c>
      <c r="N291" s="69">
        <v>5</v>
      </c>
      <c r="O291" s="69">
        <v>6</v>
      </c>
      <c r="P291" s="69">
        <v>1</v>
      </c>
      <c r="Q291" s="69">
        <v>1</v>
      </c>
      <c r="R291" s="114">
        <v>0</v>
      </c>
      <c r="S291" s="114">
        <v>0</v>
      </c>
      <c r="T291" s="114">
        <v>2</v>
      </c>
      <c r="U291" s="114">
        <v>0</v>
      </c>
      <c r="V291" s="114">
        <v>0</v>
      </c>
      <c r="W291" s="114">
        <v>0</v>
      </c>
      <c r="X291" s="114">
        <v>2</v>
      </c>
      <c r="Y291" s="114">
        <v>0</v>
      </c>
      <c r="Z291" s="114">
        <v>0</v>
      </c>
      <c r="AA291" s="114">
        <v>0</v>
      </c>
      <c r="AB291" s="114">
        <v>0</v>
      </c>
      <c r="AC291" s="114">
        <v>0</v>
      </c>
      <c r="AD291" s="114">
        <v>0</v>
      </c>
    </row>
    <row r="292" spans="1:30" x14ac:dyDescent="0.45">
      <c r="A292" s="2" t="s">
        <v>217</v>
      </c>
      <c r="B292" s="2" t="s">
        <v>85</v>
      </c>
      <c r="C292" s="2" t="s">
        <v>912</v>
      </c>
      <c r="D292" s="11">
        <v>744</v>
      </c>
      <c r="E292" s="11">
        <v>0</v>
      </c>
      <c r="F292" s="11">
        <v>1</v>
      </c>
      <c r="G292" s="11">
        <v>3</v>
      </c>
      <c r="H292" s="11">
        <v>10</v>
      </c>
      <c r="I292" s="11">
        <v>20</v>
      </c>
      <c r="J292" s="11">
        <v>39</v>
      </c>
      <c r="K292" s="11">
        <v>48</v>
      </c>
      <c r="L292" s="11">
        <v>69</v>
      </c>
      <c r="M292" s="11">
        <v>83</v>
      </c>
      <c r="N292" s="11">
        <v>121</v>
      </c>
      <c r="O292" s="11">
        <v>107</v>
      </c>
      <c r="P292" s="11">
        <v>46</v>
      </c>
      <c r="Q292" s="11">
        <v>43</v>
      </c>
      <c r="R292" s="113">
        <v>0</v>
      </c>
      <c r="S292" s="113">
        <v>0</v>
      </c>
      <c r="T292" s="113">
        <v>3</v>
      </c>
      <c r="U292" s="113">
        <v>8</v>
      </c>
      <c r="V292" s="113">
        <v>19</v>
      </c>
      <c r="W292" s="113">
        <v>21</v>
      </c>
      <c r="X292" s="113">
        <v>20</v>
      </c>
      <c r="Y292" s="113">
        <v>21</v>
      </c>
      <c r="Z292" s="113">
        <v>17</v>
      </c>
      <c r="AA292" s="113">
        <v>20</v>
      </c>
      <c r="AB292" s="113">
        <v>13</v>
      </c>
      <c r="AC292" s="113">
        <v>7</v>
      </c>
      <c r="AD292" s="113">
        <v>5</v>
      </c>
    </row>
    <row r="293" spans="1:30" x14ac:dyDescent="0.45">
      <c r="A293" s="3" t="s">
        <v>219</v>
      </c>
      <c r="B293" s="3" t="s">
        <v>85</v>
      </c>
      <c r="C293" s="3" t="s">
        <v>913</v>
      </c>
      <c r="D293" s="69">
        <v>582</v>
      </c>
      <c r="E293" s="69">
        <v>0</v>
      </c>
      <c r="F293" s="69">
        <v>0</v>
      </c>
      <c r="G293" s="69">
        <v>1</v>
      </c>
      <c r="H293" s="69">
        <v>9</v>
      </c>
      <c r="I293" s="69">
        <v>16</v>
      </c>
      <c r="J293" s="69">
        <v>32</v>
      </c>
      <c r="K293" s="69">
        <v>36</v>
      </c>
      <c r="L293" s="69">
        <v>53</v>
      </c>
      <c r="M293" s="69">
        <v>68</v>
      </c>
      <c r="N293" s="69">
        <v>83</v>
      </c>
      <c r="O293" s="69">
        <v>83</v>
      </c>
      <c r="P293" s="69">
        <v>38</v>
      </c>
      <c r="Q293" s="69">
        <v>36</v>
      </c>
      <c r="R293" s="114">
        <v>0</v>
      </c>
      <c r="S293" s="114">
        <v>0</v>
      </c>
      <c r="T293" s="114">
        <v>1</v>
      </c>
      <c r="U293" s="114">
        <v>7</v>
      </c>
      <c r="V293" s="114">
        <v>17</v>
      </c>
      <c r="W293" s="114">
        <v>15</v>
      </c>
      <c r="X293" s="114">
        <v>20</v>
      </c>
      <c r="Y293" s="114">
        <v>20</v>
      </c>
      <c r="Z293" s="114">
        <v>11</v>
      </c>
      <c r="AA293" s="114">
        <v>14</v>
      </c>
      <c r="AB293" s="114">
        <v>11</v>
      </c>
      <c r="AC293" s="114">
        <v>7</v>
      </c>
      <c r="AD293" s="114">
        <v>4</v>
      </c>
    </row>
    <row r="294" spans="1:30" x14ac:dyDescent="0.45">
      <c r="A294" s="3" t="s">
        <v>219</v>
      </c>
      <c r="B294" s="3" t="s">
        <v>85</v>
      </c>
      <c r="C294" s="3" t="s">
        <v>914</v>
      </c>
      <c r="D294" s="69">
        <v>107</v>
      </c>
      <c r="E294" s="69">
        <v>0</v>
      </c>
      <c r="F294" s="69">
        <v>1</v>
      </c>
      <c r="G294" s="69">
        <v>0</v>
      </c>
      <c r="H294" s="69">
        <v>1</v>
      </c>
      <c r="I294" s="69">
        <v>3</v>
      </c>
      <c r="J294" s="69">
        <v>6</v>
      </c>
      <c r="K294" s="69">
        <v>8</v>
      </c>
      <c r="L294" s="69">
        <v>9</v>
      </c>
      <c r="M294" s="69">
        <v>13</v>
      </c>
      <c r="N294" s="69">
        <v>25</v>
      </c>
      <c r="O294" s="69">
        <v>16</v>
      </c>
      <c r="P294" s="69">
        <v>6</v>
      </c>
      <c r="Q294" s="69">
        <v>6</v>
      </c>
      <c r="R294" s="114">
        <v>0</v>
      </c>
      <c r="S294" s="114">
        <v>0</v>
      </c>
      <c r="T294" s="114">
        <v>1</v>
      </c>
      <c r="U294" s="114">
        <v>1</v>
      </c>
      <c r="V294" s="114">
        <v>0</v>
      </c>
      <c r="W294" s="114">
        <v>3</v>
      </c>
      <c r="X294" s="114">
        <v>0</v>
      </c>
      <c r="Y294" s="114">
        <v>0</v>
      </c>
      <c r="Z294" s="114">
        <v>3</v>
      </c>
      <c r="AA294" s="114">
        <v>3</v>
      </c>
      <c r="AB294" s="114">
        <v>1</v>
      </c>
      <c r="AC294" s="114">
        <v>0</v>
      </c>
      <c r="AD294" s="114">
        <v>1</v>
      </c>
    </row>
    <row r="295" spans="1:30" x14ac:dyDescent="0.45">
      <c r="A295" s="3" t="s">
        <v>219</v>
      </c>
      <c r="B295" s="3" t="s">
        <v>85</v>
      </c>
      <c r="C295" s="3" t="s">
        <v>915</v>
      </c>
      <c r="D295" s="69">
        <v>55</v>
      </c>
      <c r="E295" s="69">
        <v>0</v>
      </c>
      <c r="F295" s="69">
        <v>0</v>
      </c>
      <c r="G295" s="69">
        <v>2</v>
      </c>
      <c r="H295" s="69">
        <v>0</v>
      </c>
      <c r="I295" s="69">
        <v>1</v>
      </c>
      <c r="J295" s="69">
        <v>1</v>
      </c>
      <c r="K295" s="69">
        <v>4</v>
      </c>
      <c r="L295" s="69">
        <v>7</v>
      </c>
      <c r="M295" s="69">
        <v>2</v>
      </c>
      <c r="N295" s="69">
        <v>13</v>
      </c>
      <c r="O295" s="69">
        <v>8</v>
      </c>
      <c r="P295" s="69">
        <v>2</v>
      </c>
      <c r="Q295" s="69">
        <v>1</v>
      </c>
      <c r="R295" s="114">
        <v>0</v>
      </c>
      <c r="S295" s="114">
        <v>0</v>
      </c>
      <c r="T295" s="114">
        <v>1</v>
      </c>
      <c r="U295" s="114">
        <v>0</v>
      </c>
      <c r="V295" s="114">
        <v>2</v>
      </c>
      <c r="W295" s="114">
        <v>3</v>
      </c>
      <c r="X295" s="114">
        <v>0</v>
      </c>
      <c r="Y295" s="114">
        <v>1</v>
      </c>
      <c r="Z295" s="114">
        <v>3</v>
      </c>
      <c r="AA295" s="114">
        <v>3</v>
      </c>
      <c r="AB295" s="114">
        <v>1</v>
      </c>
      <c r="AC295" s="114">
        <v>0</v>
      </c>
      <c r="AD295" s="114">
        <v>0</v>
      </c>
    </row>
    <row r="296" spans="1:30" x14ac:dyDescent="0.45">
      <c r="A296" s="2" t="s">
        <v>217</v>
      </c>
      <c r="B296" s="2" t="s">
        <v>86</v>
      </c>
      <c r="C296" s="2" t="s">
        <v>916</v>
      </c>
      <c r="D296" s="11">
        <v>890</v>
      </c>
      <c r="E296" s="11">
        <v>0</v>
      </c>
      <c r="F296" s="11">
        <v>2</v>
      </c>
      <c r="G296" s="11">
        <v>3</v>
      </c>
      <c r="H296" s="11">
        <v>7</v>
      </c>
      <c r="I296" s="11">
        <v>23</v>
      </c>
      <c r="J296" s="11">
        <v>53</v>
      </c>
      <c r="K296" s="11">
        <v>82</v>
      </c>
      <c r="L296" s="11">
        <v>81</v>
      </c>
      <c r="M296" s="11">
        <v>125</v>
      </c>
      <c r="N296" s="11">
        <v>132</v>
      </c>
      <c r="O296" s="11">
        <v>104</v>
      </c>
      <c r="P296" s="11">
        <v>45</v>
      </c>
      <c r="Q296" s="11">
        <v>60</v>
      </c>
      <c r="R296" s="113">
        <v>0</v>
      </c>
      <c r="S296" s="113">
        <v>0</v>
      </c>
      <c r="T296" s="113">
        <v>4</v>
      </c>
      <c r="U296" s="113">
        <v>8</v>
      </c>
      <c r="V296" s="113">
        <v>29</v>
      </c>
      <c r="W296" s="113">
        <v>20</v>
      </c>
      <c r="X296" s="113">
        <v>27</v>
      </c>
      <c r="Y296" s="113">
        <v>24</v>
      </c>
      <c r="Z296" s="113">
        <v>16</v>
      </c>
      <c r="AA296" s="113">
        <v>19</v>
      </c>
      <c r="AB296" s="113">
        <v>16</v>
      </c>
      <c r="AC296" s="113">
        <v>3</v>
      </c>
      <c r="AD296" s="113">
        <v>7</v>
      </c>
    </row>
    <row r="297" spans="1:30" x14ac:dyDescent="0.45">
      <c r="A297" s="3" t="s">
        <v>219</v>
      </c>
      <c r="B297" s="3" t="s">
        <v>86</v>
      </c>
      <c r="C297" s="3" t="s">
        <v>917</v>
      </c>
      <c r="D297" s="69">
        <v>8</v>
      </c>
      <c r="E297" s="69">
        <v>0</v>
      </c>
      <c r="F297" s="69">
        <v>0</v>
      </c>
      <c r="G297" s="69">
        <v>0</v>
      </c>
      <c r="H297" s="69">
        <v>0</v>
      </c>
      <c r="I297" s="69">
        <v>0</v>
      </c>
      <c r="J297" s="69">
        <v>0</v>
      </c>
      <c r="K297" s="69">
        <v>1</v>
      </c>
      <c r="L297" s="69">
        <v>0</v>
      </c>
      <c r="M297" s="69">
        <v>1</v>
      </c>
      <c r="N297" s="69">
        <v>1</v>
      </c>
      <c r="O297" s="69">
        <v>2</v>
      </c>
      <c r="P297" s="69">
        <v>1</v>
      </c>
      <c r="Q297" s="69">
        <v>1</v>
      </c>
      <c r="R297" s="114">
        <v>0</v>
      </c>
      <c r="S297" s="114">
        <v>0</v>
      </c>
      <c r="T297" s="114">
        <v>0</v>
      </c>
      <c r="U297" s="114">
        <v>0</v>
      </c>
      <c r="V297" s="114">
        <v>0</v>
      </c>
      <c r="W297" s="114">
        <v>0</v>
      </c>
      <c r="X297" s="114">
        <v>0</v>
      </c>
      <c r="Y297" s="114">
        <v>0</v>
      </c>
      <c r="Z297" s="114">
        <v>0</v>
      </c>
      <c r="AA297" s="114">
        <v>1</v>
      </c>
      <c r="AB297" s="114">
        <v>0</v>
      </c>
      <c r="AC297" s="114">
        <v>0</v>
      </c>
      <c r="AD297" s="114">
        <v>0</v>
      </c>
    </row>
    <row r="298" spans="1:30" x14ac:dyDescent="0.45">
      <c r="A298" s="3" t="s">
        <v>219</v>
      </c>
      <c r="B298" s="3" t="s">
        <v>86</v>
      </c>
      <c r="C298" s="3" t="s">
        <v>918</v>
      </c>
      <c r="D298" s="69">
        <v>554</v>
      </c>
      <c r="E298" s="69">
        <v>0</v>
      </c>
      <c r="F298" s="69">
        <v>1</v>
      </c>
      <c r="G298" s="69">
        <v>2</v>
      </c>
      <c r="H298" s="69">
        <v>3</v>
      </c>
      <c r="I298" s="69">
        <v>15</v>
      </c>
      <c r="J298" s="69">
        <v>37</v>
      </c>
      <c r="K298" s="69">
        <v>48</v>
      </c>
      <c r="L298" s="69">
        <v>50</v>
      </c>
      <c r="M298" s="69">
        <v>78</v>
      </c>
      <c r="N298" s="69">
        <v>79</v>
      </c>
      <c r="O298" s="69">
        <v>67</v>
      </c>
      <c r="P298" s="69">
        <v>32</v>
      </c>
      <c r="Q298" s="69">
        <v>35</v>
      </c>
      <c r="R298" s="114">
        <v>0</v>
      </c>
      <c r="S298" s="114">
        <v>0</v>
      </c>
      <c r="T298" s="114">
        <v>4</v>
      </c>
      <c r="U298" s="114">
        <v>4</v>
      </c>
      <c r="V298" s="114">
        <v>16</v>
      </c>
      <c r="W298" s="114">
        <v>12</v>
      </c>
      <c r="X298" s="114">
        <v>18</v>
      </c>
      <c r="Y298" s="114">
        <v>12</v>
      </c>
      <c r="Z298" s="114">
        <v>10</v>
      </c>
      <c r="AA298" s="114">
        <v>14</v>
      </c>
      <c r="AB298" s="114">
        <v>11</v>
      </c>
      <c r="AC298" s="114">
        <v>2</v>
      </c>
      <c r="AD298" s="114">
        <v>4</v>
      </c>
    </row>
    <row r="299" spans="1:30" x14ac:dyDescent="0.45">
      <c r="A299" s="3" t="s">
        <v>219</v>
      </c>
      <c r="B299" s="3" t="s">
        <v>86</v>
      </c>
      <c r="C299" s="3" t="s">
        <v>919</v>
      </c>
      <c r="D299" s="69">
        <v>328</v>
      </c>
      <c r="E299" s="69">
        <v>0</v>
      </c>
      <c r="F299" s="69">
        <v>1</v>
      </c>
      <c r="G299" s="69">
        <v>1</v>
      </c>
      <c r="H299" s="69">
        <v>4</v>
      </c>
      <c r="I299" s="69">
        <v>8</v>
      </c>
      <c r="J299" s="69">
        <v>16</v>
      </c>
      <c r="K299" s="69">
        <v>33</v>
      </c>
      <c r="L299" s="69">
        <v>31</v>
      </c>
      <c r="M299" s="69">
        <v>46</v>
      </c>
      <c r="N299" s="69">
        <v>52</v>
      </c>
      <c r="O299" s="69">
        <v>35</v>
      </c>
      <c r="P299" s="69">
        <v>12</v>
      </c>
      <c r="Q299" s="69">
        <v>24</v>
      </c>
      <c r="R299" s="114">
        <v>0</v>
      </c>
      <c r="S299" s="114">
        <v>0</v>
      </c>
      <c r="T299" s="114">
        <v>0</v>
      </c>
      <c r="U299" s="114">
        <v>4</v>
      </c>
      <c r="V299" s="114">
        <v>13</v>
      </c>
      <c r="W299" s="114">
        <v>8</v>
      </c>
      <c r="X299" s="114">
        <v>9</v>
      </c>
      <c r="Y299" s="114">
        <v>12</v>
      </c>
      <c r="Z299" s="114">
        <v>6</v>
      </c>
      <c r="AA299" s="114">
        <v>4</v>
      </c>
      <c r="AB299" s="114">
        <v>5</v>
      </c>
      <c r="AC299" s="114">
        <v>1</v>
      </c>
      <c r="AD299" s="114">
        <v>3</v>
      </c>
    </row>
    <row r="300" spans="1:30" x14ac:dyDescent="0.45">
      <c r="A300" s="2" t="s">
        <v>217</v>
      </c>
      <c r="B300" s="2" t="s">
        <v>87</v>
      </c>
      <c r="C300" s="2" t="s">
        <v>920</v>
      </c>
      <c r="D300" s="11">
        <v>1218</v>
      </c>
      <c r="E300" s="11">
        <v>0</v>
      </c>
      <c r="F300" s="11">
        <v>0</v>
      </c>
      <c r="G300" s="11">
        <v>6</v>
      </c>
      <c r="H300" s="11">
        <v>15</v>
      </c>
      <c r="I300" s="11">
        <v>37</v>
      </c>
      <c r="J300" s="11">
        <v>78</v>
      </c>
      <c r="K300" s="11">
        <v>103</v>
      </c>
      <c r="L300" s="11">
        <v>141</v>
      </c>
      <c r="M300" s="11">
        <v>184</v>
      </c>
      <c r="N300" s="11">
        <v>176</v>
      </c>
      <c r="O300" s="11">
        <v>158</v>
      </c>
      <c r="P300" s="11">
        <v>57</v>
      </c>
      <c r="Q300" s="11">
        <v>88</v>
      </c>
      <c r="R300" s="113">
        <v>0</v>
      </c>
      <c r="S300" s="113">
        <v>0</v>
      </c>
      <c r="T300" s="113">
        <v>1</v>
      </c>
      <c r="U300" s="113">
        <v>12</v>
      </c>
      <c r="V300" s="113">
        <v>21</v>
      </c>
      <c r="W300" s="113">
        <v>27</v>
      </c>
      <c r="X300" s="113">
        <v>30</v>
      </c>
      <c r="Y300" s="113">
        <v>24</v>
      </c>
      <c r="Z300" s="113">
        <v>17</v>
      </c>
      <c r="AA300" s="113">
        <v>24</v>
      </c>
      <c r="AB300" s="113">
        <v>14</v>
      </c>
      <c r="AC300" s="113">
        <v>3</v>
      </c>
      <c r="AD300" s="113">
        <v>2</v>
      </c>
    </row>
    <row r="301" spans="1:30" x14ac:dyDescent="0.45">
      <c r="A301" s="3" t="s">
        <v>219</v>
      </c>
      <c r="B301" s="3" t="s">
        <v>87</v>
      </c>
      <c r="C301" s="3" t="s">
        <v>921</v>
      </c>
      <c r="D301" s="69">
        <v>54</v>
      </c>
      <c r="E301" s="69">
        <v>0</v>
      </c>
      <c r="F301" s="69">
        <v>0</v>
      </c>
      <c r="G301" s="69">
        <v>0</v>
      </c>
      <c r="H301" s="69">
        <v>0</v>
      </c>
      <c r="I301" s="69">
        <v>2</v>
      </c>
      <c r="J301" s="69">
        <v>3</v>
      </c>
      <c r="K301" s="69">
        <v>4</v>
      </c>
      <c r="L301" s="69">
        <v>5</v>
      </c>
      <c r="M301" s="69">
        <v>12</v>
      </c>
      <c r="N301" s="69">
        <v>7</v>
      </c>
      <c r="O301" s="69">
        <v>6</v>
      </c>
      <c r="P301" s="69">
        <v>2</v>
      </c>
      <c r="Q301" s="69">
        <v>7</v>
      </c>
      <c r="R301" s="114">
        <v>0</v>
      </c>
      <c r="S301" s="114">
        <v>0</v>
      </c>
      <c r="T301" s="114">
        <v>0</v>
      </c>
      <c r="U301" s="114">
        <v>0</v>
      </c>
      <c r="V301" s="114">
        <v>1</v>
      </c>
      <c r="W301" s="114">
        <v>0</v>
      </c>
      <c r="X301" s="114">
        <v>2</v>
      </c>
      <c r="Y301" s="114">
        <v>2</v>
      </c>
      <c r="Z301" s="114">
        <v>0</v>
      </c>
      <c r="AA301" s="114">
        <v>0</v>
      </c>
      <c r="AB301" s="114">
        <v>0</v>
      </c>
      <c r="AC301" s="114">
        <v>1</v>
      </c>
      <c r="AD301" s="114">
        <v>0</v>
      </c>
    </row>
    <row r="302" spans="1:30" x14ac:dyDescent="0.45">
      <c r="A302" s="3" t="s">
        <v>219</v>
      </c>
      <c r="B302" s="3" t="s">
        <v>87</v>
      </c>
      <c r="C302" s="3" t="s">
        <v>922</v>
      </c>
      <c r="D302" s="69">
        <v>158</v>
      </c>
      <c r="E302" s="69">
        <v>0</v>
      </c>
      <c r="F302" s="69">
        <v>0</v>
      </c>
      <c r="G302" s="69">
        <v>0</v>
      </c>
      <c r="H302" s="69">
        <v>2</v>
      </c>
      <c r="I302" s="69">
        <v>5</v>
      </c>
      <c r="J302" s="69">
        <v>7</v>
      </c>
      <c r="K302" s="69">
        <v>13</v>
      </c>
      <c r="L302" s="69">
        <v>17</v>
      </c>
      <c r="M302" s="69">
        <v>28</v>
      </c>
      <c r="N302" s="69">
        <v>24</v>
      </c>
      <c r="O302" s="69">
        <v>19</v>
      </c>
      <c r="P302" s="69">
        <v>9</v>
      </c>
      <c r="Q302" s="69">
        <v>18</v>
      </c>
      <c r="R302" s="114">
        <v>0</v>
      </c>
      <c r="S302" s="114">
        <v>0</v>
      </c>
      <c r="T302" s="114">
        <v>0</v>
      </c>
      <c r="U302" s="114">
        <v>1</v>
      </c>
      <c r="V302" s="114">
        <v>1</v>
      </c>
      <c r="W302" s="114">
        <v>2</v>
      </c>
      <c r="X302" s="114">
        <v>4</v>
      </c>
      <c r="Y302" s="114">
        <v>2</v>
      </c>
      <c r="Z302" s="114">
        <v>3</v>
      </c>
      <c r="AA302" s="114">
        <v>2</v>
      </c>
      <c r="AB302" s="114">
        <v>1</v>
      </c>
      <c r="AC302" s="114">
        <v>0</v>
      </c>
      <c r="AD302" s="114">
        <v>0</v>
      </c>
    </row>
    <row r="303" spans="1:30" x14ac:dyDescent="0.45">
      <c r="A303" s="3" t="s">
        <v>219</v>
      </c>
      <c r="B303" s="3" t="s">
        <v>87</v>
      </c>
      <c r="C303" s="3" t="s">
        <v>923</v>
      </c>
      <c r="D303" s="69">
        <v>119</v>
      </c>
      <c r="E303" s="69">
        <v>0</v>
      </c>
      <c r="F303" s="69">
        <v>0</v>
      </c>
      <c r="G303" s="69">
        <v>0</v>
      </c>
      <c r="H303" s="69">
        <v>3</v>
      </c>
      <c r="I303" s="69">
        <v>4</v>
      </c>
      <c r="J303" s="69">
        <v>5</v>
      </c>
      <c r="K303" s="69">
        <v>13</v>
      </c>
      <c r="L303" s="69">
        <v>6</v>
      </c>
      <c r="M303" s="69">
        <v>18</v>
      </c>
      <c r="N303" s="69">
        <v>18</v>
      </c>
      <c r="O303" s="69">
        <v>18</v>
      </c>
      <c r="P303" s="69">
        <v>6</v>
      </c>
      <c r="Q303" s="69">
        <v>11</v>
      </c>
      <c r="R303" s="114">
        <v>0</v>
      </c>
      <c r="S303" s="114">
        <v>0</v>
      </c>
      <c r="T303" s="114">
        <v>1</v>
      </c>
      <c r="U303" s="114">
        <v>1</v>
      </c>
      <c r="V303" s="114">
        <v>0</v>
      </c>
      <c r="W303" s="114">
        <v>2</v>
      </c>
      <c r="X303" s="114">
        <v>3</v>
      </c>
      <c r="Y303" s="114">
        <v>1</v>
      </c>
      <c r="Z303" s="114">
        <v>2</v>
      </c>
      <c r="AA303" s="114">
        <v>6</v>
      </c>
      <c r="AB303" s="114">
        <v>0</v>
      </c>
      <c r="AC303" s="114">
        <v>0</v>
      </c>
      <c r="AD303" s="114">
        <v>1</v>
      </c>
    </row>
    <row r="304" spans="1:30" x14ac:dyDescent="0.45">
      <c r="A304" s="3" t="s">
        <v>219</v>
      </c>
      <c r="B304" s="3" t="s">
        <v>87</v>
      </c>
      <c r="C304" s="3" t="s">
        <v>924</v>
      </c>
      <c r="D304" s="69">
        <v>664</v>
      </c>
      <c r="E304" s="69">
        <v>0</v>
      </c>
      <c r="F304" s="69">
        <v>0</v>
      </c>
      <c r="G304" s="69">
        <v>2</v>
      </c>
      <c r="H304" s="69">
        <v>5</v>
      </c>
      <c r="I304" s="69">
        <v>19</v>
      </c>
      <c r="J304" s="69">
        <v>51</v>
      </c>
      <c r="K304" s="69">
        <v>54</v>
      </c>
      <c r="L304" s="69">
        <v>83</v>
      </c>
      <c r="M304" s="69">
        <v>95</v>
      </c>
      <c r="N304" s="69">
        <v>95</v>
      </c>
      <c r="O304" s="69">
        <v>79</v>
      </c>
      <c r="P304" s="69">
        <v>24</v>
      </c>
      <c r="Q304" s="69">
        <v>36</v>
      </c>
      <c r="R304" s="114">
        <v>0</v>
      </c>
      <c r="S304" s="114">
        <v>0</v>
      </c>
      <c r="T304" s="114">
        <v>0</v>
      </c>
      <c r="U304" s="114">
        <v>9</v>
      </c>
      <c r="V304" s="114">
        <v>18</v>
      </c>
      <c r="W304" s="114">
        <v>21</v>
      </c>
      <c r="X304" s="114">
        <v>19</v>
      </c>
      <c r="Y304" s="114">
        <v>18</v>
      </c>
      <c r="Z304" s="114">
        <v>10</v>
      </c>
      <c r="AA304" s="114">
        <v>12</v>
      </c>
      <c r="AB304" s="114">
        <v>11</v>
      </c>
      <c r="AC304" s="114">
        <v>2</v>
      </c>
      <c r="AD304" s="114">
        <v>1</v>
      </c>
    </row>
    <row r="305" spans="1:30" x14ac:dyDescent="0.45">
      <c r="A305" s="3" t="s">
        <v>219</v>
      </c>
      <c r="B305" s="3" t="s">
        <v>87</v>
      </c>
      <c r="C305" s="3" t="s">
        <v>925</v>
      </c>
      <c r="D305" s="69">
        <v>134</v>
      </c>
      <c r="E305" s="69">
        <v>0</v>
      </c>
      <c r="F305" s="69">
        <v>0</v>
      </c>
      <c r="G305" s="69">
        <v>1</v>
      </c>
      <c r="H305" s="69">
        <v>4</v>
      </c>
      <c r="I305" s="69">
        <v>6</v>
      </c>
      <c r="J305" s="69">
        <v>3</v>
      </c>
      <c r="K305" s="69">
        <v>9</v>
      </c>
      <c r="L305" s="69">
        <v>18</v>
      </c>
      <c r="M305" s="69">
        <v>21</v>
      </c>
      <c r="N305" s="69">
        <v>18</v>
      </c>
      <c r="O305" s="69">
        <v>28</v>
      </c>
      <c r="P305" s="69">
        <v>8</v>
      </c>
      <c r="Q305" s="69">
        <v>9</v>
      </c>
      <c r="R305" s="114">
        <v>0</v>
      </c>
      <c r="S305" s="114">
        <v>0</v>
      </c>
      <c r="T305" s="114">
        <v>0</v>
      </c>
      <c r="U305" s="114">
        <v>1</v>
      </c>
      <c r="V305" s="114">
        <v>0</v>
      </c>
      <c r="W305" s="114">
        <v>1</v>
      </c>
      <c r="X305" s="114">
        <v>1</v>
      </c>
      <c r="Y305" s="114">
        <v>1</v>
      </c>
      <c r="Z305" s="114">
        <v>1</v>
      </c>
      <c r="AA305" s="114">
        <v>3</v>
      </c>
      <c r="AB305" s="114">
        <v>1</v>
      </c>
      <c r="AC305" s="114">
        <v>0</v>
      </c>
      <c r="AD305" s="114">
        <v>0</v>
      </c>
    </row>
    <row r="306" spans="1:30" x14ac:dyDescent="0.45">
      <c r="A306" s="3" t="s">
        <v>219</v>
      </c>
      <c r="B306" s="3" t="s">
        <v>87</v>
      </c>
      <c r="C306" s="3" t="s">
        <v>926</v>
      </c>
      <c r="D306" s="69">
        <v>89</v>
      </c>
      <c r="E306" s="69">
        <v>0</v>
      </c>
      <c r="F306" s="69">
        <v>0</v>
      </c>
      <c r="G306" s="69">
        <v>3</v>
      </c>
      <c r="H306" s="69">
        <v>1</v>
      </c>
      <c r="I306" s="69">
        <v>1</v>
      </c>
      <c r="J306" s="69">
        <v>9</v>
      </c>
      <c r="K306" s="69">
        <v>10</v>
      </c>
      <c r="L306" s="69">
        <v>12</v>
      </c>
      <c r="M306" s="69">
        <v>10</v>
      </c>
      <c r="N306" s="69">
        <v>14</v>
      </c>
      <c r="O306" s="69">
        <v>8</v>
      </c>
      <c r="P306" s="69">
        <v>8</v>
      </c>
      <c r="Q306" s="69">
        <v>7</v>
      </c>
      <c r="R306" s="114">
        <v>0</v>
      </c>
      <c r="S306" s="114">
        <v>0</v>
      </c>
      <c r="T306" s="114">
        <v>0</v>
      </c>
      <c r="U306" s="114">
        <v>0</v>
      </c>
      <c r="V306" s="114">
        <v>1</v>
      </c>
      <c r="W306" s="114">
        <v>1</v>
      </c>
      <c r="X306" s="114">
        <v>1</v>
      </c>
      <c r="Y306" s="114">
        <v>0</v>
      </c>
      <c r="Z306" s="114">
        <v>1</v>
      </c>
      <c r="AA306" s="114">
        <v>1</v>
      </c>
      <c r="AB306" s="114">
        <v>1</v>
      </c>
      <c r="AC306" s="114">
        <v>0</v>
      </c>
      <c r="AD306" s="114">
        <v>0</v>
      </c>
    </row>
    <row r="307" spans="1:30" x14ac:dyDescent="0.45">
      <c r="A307" s="2" t="s">
        <v>217</v>
      </c>
      <c r="B307" s="2" t="s">
        <v>88</v>
      </c>
      <c r="C307" s="2" t="s">
        <v>927</v>
      </c>
      <c r="D307" s="11">
        <v>500</v>
      </c>
      <c r="E307" s="11">
        <v>0</v>
      </c>
      <c r="F307" s="11">
        <v>1</v>
      </c>
      <c r="G307" s="11">
        <v>1</v>
      </c>
      <c r="H307" s="11">
        <v>7</v>
      </c>
      <c r="I307" s="11">
        <v>16</v>
      </c>
      <c r="J307" s="11">
        <v>33</v>
      </c>
      <c r="K307" s="11">
        <v>41</v>
      </c>
      <c r="L307" s="11">
        <v>51</v>
      </c>
      <c r="M307" s="11">
        <v>70</v>
      </c>
      <c r="N307" s="11">
        <v>66</v>
      </c>
      <c r="O307" s="11">
        <v>68</v>
      </c>
      <c r="P307" s="11">
        <v>27</v>
      </c>
      <c r="Q307" s="11">
        <v>32</v>
      </c>
      <c r="R307" s="113">
        <v>0</v>
      </c>
      <c r="S307" s="113">
        <v>1</v>
      </c>
      <c r="T307" s="113">
        <v>1</v>
      </c>
      <c r="U307" s="113">
        <v>3</v>
      </c>
      <c r="V307" s="113">
        <v>4</v>
      </c>
      <c r="W307" s="113">
        <v>10</v>
      </c>
      <c r="X307" s="113">
        <v>17</v>
      </c>
      <c r="Y307" s="113">
        <v>15</v>
      </c>
      <c r="Z307" s="113">
        <v>14</v>
      </c>
      <c r="AA307" s="113">
        <v>12</v>
      </c>
      <c r="AB307" s="113">
        <v>6</v>
      </c>
      <c r="AC307" s="113">
        <v>0</v>
      </c>
      <c r="AD307" s="113">
        <v>4</v>
      </c>
    </row>
    <row r="308" spans="1:30" x14ac:dyDescent="0.45">
      <c r="A308" s="3" t="s">
        <v>219</v>
      </c>
      <c r="B308" s="3" t="s">
        <v>88</v>
      </c>
      <c r="C308" s="3" t="s">
        <v>928</v>
      </c>
      <c r="D308" s="69">
        <v>30</v>
      </c>
      <c r="E308" s="69">
        <v>0</v>
      </c>
      <c r="F308" s="69">
        <v>0</v>
      </c>
      <c r="G308" s="69">
        <v>0</v>
      </c>
      <c r="H308" s="69">
        <v>1</v>
      </c>
      <c r="I308" s="69">
        <v>0</v>
      </c>
      <c r="J308" s="69">
        <v>3</v>
      </c>
      <c r="K308" s="69">
        <v>0</v>
      </c>
      <c r="L308" s="69">
        <v>2</v>
      </c>
      <c r="M308" s="69">
        <v>4</v>
      </c>
      <c r="N308" s="69">
        <v>4</v>
      </c>
      <c r="O308" s="69">
        <v>5</v>
      </c>
      <c r="P308" s="69">
        <v>1</v>
      </c>
      <c r="Q308" s="69">
        <v>4</v>
      </c>
      <c r="R308" s="114">
        <v>0</v>
      </c>
      <c r="S308" s="114">
        <v>0</v>
      </c>
      <c r="T308" s="114">
        <v>0</v>
      </c>
      <c r="U308" s="114">
        <v>0</v>
      </c>
      <c r="V308" s="114">
        <v>0</v>
      </c>
      <c r="W308" s="114">
        <v>0</v>
      </c>
      <c r="X308" s="114">
        <v>3</v>
      </c>
      <c r="Y308" s="114">
        <v>1</v>
      </c>
      <c r="Z308" s="114">
        <v>0</v>
      </c>
      <c r="AA308" s="114">
        <v>2</v>
      </c>
      <c r="AB308" s="114">
        <v>0</v>
      </c>
      <c r="AC308" s="114">
        <v>0</v>
      </c>
      <c r="AD308" s="114">
        <v>0</v>
      </c>
    </row>
    <row r="309" spans="1:30" x14ac:dyDescent="0.45">
      <c r="A309" s="3" t="s">
        <v>219</v>
      </c>
      <c r="B309" s="3" t="s">
        <v>88</v>
      </c>
      <c r="C309" s="3" t="s">
        <v>929</v>
      </c>
      <c r="D309" s="69">
        <v>409</v>
      </c>
      <c r="E309" s="69">
        <v>0</v>
      </c>
      <c r="F309" s="69">
        <v>0</v>
      </c>
      <c r="G309" s="69">
        <v>1</v>
      </c>
      <c r="H309" s="69">
        <v>5</v>
      </c>
      <c r="I309" s="69">
        <v>12</v>
      </c>
      <c r="J309" s="69">
        <v>24</v>
      </c>
      <c r="K309" s="69">
        <v>39</v>
      </c>
      <c r="L309" s="69">
        <v>44</v>
      </c>
      <c r="M309" s="69">
        <v>52</v>
      </c>
      <c r="N309" s="69">
        <v>52</v>
      </c>
      <c r="O309" s="69">
        <v>57</v>
      </c>
      <c r="P309" s="69">
        <v>25</v>
      </c>
      <c r="Q309" s="69">
        <v>21</v>
      </c>
      <c r="R309" s="114">
        <v>0</v>
      </c>
      <c r="S309" s="114">
        <v>0</v>
      </c>
      <c r="T309" s="114">
        <v>1</v>
      </c>
      <c r="U309" s="114">
        <v>2</v>
      </c>
      <c r="V309" s="114">
        <v>4</v>
      </c>
      <c r="W309" s="114">
        <v>10</v>
      </c>
      <c r="X309" s="114">
        <v>14</v>
      </c>
      <c r="Y309" s="114">
        <v>14</v>
      </c>
      <c r="Z309" s="114">
        <v>13</v>
      </c>
      <c r="AA309" s="114">
        <v>9</v>
      </c>
      <c r="AB309" s="114">
        <v>6</v>
      </c>
      <c r="AC309" s="114">
        <v>0</v>
      </c>
      <c r="AD309" s="114">
        <v>4</v>
      </c>
    </row>
    <row r="310" spans="1:30" x14ac:dyDescent="0.45">
      <c r="A310" s="3" t="s">
        <v>219</v>
      </c>
      <c r="B310" s="3" t="s">
        <v>88</v>
      </c>
      <c r="C310" s="3" t="s">
        <v>930</v>
      </c>
      <c r="D310" s="69">
        <v>24</v>
      </c>
      <c r="E310" s="69">
        <v>0</v>
      </c>
      <c r="F310" s="69">
        <v>1</v>
      </c>
      <c r="G310" s="69">
        <v>0</v>
      </c>
      <c r="H310" s="69">
        <v>0</v>
      </c>
      <c r="I310" s="69">
        <v>1</v>
      </c>
      <c r="J310" s="69">
        <v>1</v>
      </c>
      <c r="K310" s="69">
        <v>2</v>
      </c>
      <c r="L310" s="69">
        <v>3</v>
      </c>
      <c r="M310" s="69">
        <v>6</v>
      </c>
      <c r="N310" s="69">
        <v>3</v>
      </c>
      <c r="O310" s="69">
        <v>2</v>
      </c>
      <c r="P310" s="69">
        <v>1</v>
      </c>
      <c r="Q310" s="69">
        <v>2</v>
      </c>
      <c r="R310" s="114">
        <v>0</v>
      </c>
      <c r="S310" s="114">
        <v>1</v>
      </c>
      <c r="T310" s="114">
        <v>0</v>
      </c>
      <c r="U310" s="114">
        <v>1</v>
      </c>
      <c r="V310" s="114">
        <v>0</v>
      </c>
      <c r="W310" s="114">
        <v>0</v>
      </c>
      <c r="X310" s="114">
        <v>0</v>
      </c>
      <c r="Y310" s="114">
        <v>0</v>
      </c>
      <c r="Z310" s="114">
        <v>0</v>
      </c>
      <c r="AA310" s="114">
        <v>0</v>
      </c>
      <c r="AB310" s="114">
        <v>0</v>
      </c>
      <c r="AC310" s="114">
        <v>0</v>
      </c>
      <c r="AD310" s="114">
        <v>0</v>
      </c>
    </row>
    <row r="311" spans="1:30" x14ac:dyDescent="0.45">
      <c r="A311" s="3" t="s">
        <v>219</v>
      </c>
      <c r="B311" s="3" t="s">
        <v>88</v>
      </c>
      <c r="C311" s="3" t="s">
        <v>931</v>
      </c>
      <c r="D311" s="69">
        <v>37</v>
      </c>
      <c r="E311" s="69">
        <v>0</v>
      </c>
      <c r="F311" s="69">
        <v>0</v>
      </c>
      <c r="G311" s="69">
        <v>0</v>
      </c>
      <c r="H311" s="69">
        <v>1</v>
      </c>
      <c r="I311" s="69">
        <v>3</v>
      </c>
      <c r="J311" s="69">
        <v>5</v>
      </c>
      <c r="K311" s="69">
        <v>0</v>
      </c>
      <c r="L311" s="69">
        <v>2</v>
      </c>
      <c r="M311" s="69">
        <v>8</v>
      </c>
      <c r="N311" s="69">
        <v>7</v>
      </c>
      <c r="O311" s="69">
        <v>4</v>
      </c>
      <c r="P311" s="69">
        <v>0</v>
      </c>
      <c r="Q311" s="69">
        <v>5</v>
      </c>
      <c r="R311" s="114">
        <v>0</v>
      </c>
      <c r="S311" s="114">
        <v>0</v>
      </c>
      <c r="T311" s="114">
        <v>0</v>
      </c>
      <c r="U311" s="114">
        <v>0</v>
      </c>
      <c r="V311" s="114">
        <v>0</v>
      </c>
      <c r="W311" s="114">
        <v>0</v>
      </c>
      <c r="X311" s="114">
        <v>0</v>
      </c>
      <c r="Y311" s="114">
        <v>0</v>
      </c>
      <c r="Z311" s="114">
        <v>1</v>
      </c>
      <c r="AA311" s="114">
        <v>1</v>
      </c>
      <c r="AB311" s="114">
        <v>0</v>
      </c>
      <c r="AC311" s="114">
        <v>0</v>
      </c>
      <c r="AD311" s="114">
        <v>0</v>
      </c>
    </row>
    <row r="312" spans="1:30" x14ac:dyDescent="0.45">
      <c r="A312" s="2" t="s">
        <v>217</v>
      </c>
      <c r="B312" s="2" t="s">
        <v>89</v>
      </c>
      <c r="C312" s="2" t="s">
        <v>932</v>
      </c>
      <c r="D312" s="11">
        <v>4890</v>
      </c>
      <c r="E312" s="11">
        <v>0</v>
      </c>
      <c r="F312" s="11">
        <v>6</v>
      </c>
      <c r="G312" s="11">
        <v>29</v>
      </c>
      <c r="H312" s="11">
        <v>83</v>
      </c>
      <c r="I312" s="11">
        <v>225</v>
      </c>
      <c r="J312" s="11">
        <v>338</v>
      </c>
      <c r="K312" s="11">
        <v>428</v>
      </c>
      <c r="L312" s="11">
        <v>560</v>
      </c>
      <c r="M312" s="11">
        <v>673</v>
      </c>
      <c r="N312" s="11">
        <v>677</v>
      </c>
      <c r="O312" s="11">
        <v>491</v>
      </c>
      <c r="P312" s="11">
        <v>203</v>
      </c>
      <c r="Q312" s="11">
        <v>283</v>
      </c>
      <c r="R312" s="113">
        <v>0</v>
      </c>
      <c r="S312" s="113">
        <v>4</v>
      </c>
      <c r="T312" s="113">
        <v>22</v>
      </c>
      <c r="U312" s="113">
        <v>78</v>
      </c>
      <c r="V312" s="113">
        <v>118</v>
      </c>
      <c r="W312" s="113">
        <v>155</v>
      </c>
      <c r="X312" s="113">
        <v>150</v>
      </c>
      <c r="Y312" s="113">
        <v>126</v>
      </c>
      <c r="Z312" s="113">
        <v>96</v>
      </c>
      <c r="AA312" s="113">
        <v>74</v>
      </c>
      <c r="AB312" s="113">
        <v>38</v>
      </c>
      <c r="AC312" s="113">
        <v>20</v>
      </c>
      <c r="AD312" s="113">
        <v>13</v>
      </c>
    </row>
    <row r="313" spans="1:30" x14ac:dyDescent="0.45">
      <c r="A313" s="3" t="s">
        <v>219</v>
      </c>
      <c r="B313" s="3" t="s">
        <v>89</v>
      </c>
      <c r="C313" s="3" t="s">
        <v>933</v>
      </c>
      <c r="D313" s="69">
        <v>1884</v>
      </c>
      <c r="E313" s="69">
        <v>0</v>
      </c>
      <c r="F313" s="69">
        <v>2</v>
      </c>
      <c r="G313" s="69">
        <v>12</v>
      </c>
      <c r="H313" s="69">
        <v>41</v>
      </c>
      <c r="I313" s="69">
        <v>101</v>
      </c>
      <c r="J313" s="69">
        <v>135</v>
      </c>
      <c r="K313" s="69">
        <v>167</v>
      </c>
      <c r="L313" s="69">
        <v>222</v>
      </c>
      <c r="M313" s="69">
        <v>232</v>
      </c>
      <c r="N313" s="69">
        <v>232</v>
      </c>
      <c r="O313" s="69">
        <v>164</v>
      </c>
      <c r="P313" s="69">
        <v>65</v>
      </c>
      <c r="Q313" s="69">
        <v>87</v>
      </c>
      <c r="R313" s="114">
        <v>0</v>
      </c>
      <c r="S313" s="114">
        <v>1</v>
      </c>
      <c r="T313" s="114">
        <v>8</v>
      </c>
      <c r="U313" s="114">
        <v>35</v>
      </c>
      <c r="V313" s="114">
        <v>63</v>
      </c>
      <c r="W313" s="114">
        <v>77</v>
      </c>
      <c r="X313" s="114">
        <v>77</v>
      </c>
      <c r="Y313" s="114">
        <v>51</v>
      </c>
      <c r="Z313" s="114">
        <v>46</v>
      </c>
      <c r="AA313" s="114">
        <v>36</v>
      </c>
      <c r="AB313" s="114">
        <v>13</v>
      </c>
      <c r="AC313" s="114">
        <v>10</v>
      </c>
      <c r="AD313" s="114">
        <v>7</v>
      </c>
    </row>
    <row r="314" spans="1:30" x14ac:dyDescent="0.45">
      <c r="A314" s="3" t="s">
        <v>219</v>
      </c>
      <c r="B314" s="3" t="s">
        <v>89</v>
      </c>
      <c r="C314" s="3" t="s">
        <v>934</v>
      </c>
      <c r="D314" s="69">
        <v>207</v>
      </c>
      <c r="E314" s="69">
        <v>0</v>
      </c>
      <c r="F314" s="69">
        <v>0</v>
      </c>
      <c r="G314" s="69">
        <v>0</v>
      </c>
      <c r="H314" s="69">
        <v>4</v>
      </c>
      <c r="I314" s="69">
        <v>9</v>
      </c>
      <c r="J314" s="69">
        <v>16</v>
      </c>
      <c r="K314" s="69">
        <v>21</v>
      </c>
      <c r="L314" s="69">
        <v>20</v>
      </c>
      <c r="M314" s="69">
        <v>40</v>
      </c>
      <c r="N314" s="69">
        <v>31</v>
      </c>
      <c r="O314" s="69">
        <v>14</v>
      </c>
      <c r="P314" s="69">
        <v>5</v>
      </c>
      <c r="Q314" s="69">
        <v>8</v>
      </c>
      <c r="R314" s="114">
        <v>0</v>
      </c>
      <c r="S314" s="114">
        <v>0</v>
      </c>
      <c r="T314" s="114">
        <v>1</v>
      </c>
      <c r="U314" s="114">
        <v>3</v>
      </c>
      <c r="V314" s="114">
        <v>6</v>
      </c>
      <c r="W314" s="114">
        <v>6</v>
      </c>
      <c r="X314" s="114">
        <v>8</v>
      </c>
      <c r="Y314" s="114">
        <v>4</v>
      </c>
      <c r="Z314" s="114">
        <v>3</v>
      </c>
      <c r="AA314" s="114">
        <v>2</v>
      </c>
      <c r="AB314" s="114">
        <v>2</v>
      </c>
      <c r="AC314" s="114">
        <v>2</v>
      </c>
      <c r="AD314" s="114">
        <v>2</v>
      </c>
    </row>
    <row r="315" spans="1:30" x14ac:dyDescent="0.45">
      <c r="A315" s="3" t="s">
        <v>219</v>
      </c>
      <c r="B315" s="3" t="s">
        <v>89</v>
      </c>
      <c r="C315" s="3" t="s">
        <v>935</v>
      </c>
      <c r="D315" s="69">
        <v>128</v>
      </c>
      <c r="E315" s="69">
        <v>0</v>
      </c>
      <c r="F315" s="69">
        <v>1</v>
      </c>
      <c r="G315" s="69">
        <v>0</v>
      </c>
      <c r="H315" s="69">
        <v>1</v>
      </c>
      <c r="I315" s="69">
        <v>8</v>
      </c>
      <c r="J315" s="69">
        <v>12</v>
      </c>
      <c r="K315" s="69">
        <v>11</v>
      </c>
      <c r="L315" s="69">
        <v>23</v>
      </c>
      <c r="M315" s="69">
        <v>13</v>
      </c>
      <c r="N315" s="69">
        <v>8</v>
      </c>
      <c r="O315" s="69">
        <v>6</v>
      </c>
      <c r="P315" s="69">
        <v>8</v>
      </c>
      <c r="Q315" s="69">
        <v>10</v>
      </c>
      <c r="R315" s="114">
        <v>0</v>
      </c>
      <c r="S315" s="114">
        <v>0</v>
      </c>
      <c r="T315" s="114">
        <v>1</v>
      </c>
      <c r="U315" s="114">
        <v>1</v>
      </c>
      <c r="V315" s="114">
        <v>1</v>
      </c>
      <c r="W315" s="114">
        <v>8</v>
      </c>
      <c r="X315" s="114">
        <v>4</v>
      </c>
      <c r="Y315" s="114">
        <v>5</v>
      </c>
      <c r="Z315" s="114">
        <v>3</v>
      </c>
      <c r="AA315" s="114">
        <v>2</v>
      </c>
      <c r="AB315" s="114">
        <v>1</v>
      </c>
      <c r="AC315" s="114">
        <v>0</v>
      </c>
      <c r="AD315" s="114">
        <v>1</v>
      </c>
    </row>
    <row r="316" spans="1:30" x14ac:dyDescent="0.45">
      <c r="A316" s="3" t="s">
        <v>219</v>
      </c>
      <c r="B316" s="3" t="s">
        <v>89</v>
      </c>
      <c r="C316" s="3" t="s">
        <v>936</v>
      </c>
      <c r="D316" s="69">
        <v>242</v>
      </c>
      <c r="E316" s="69">
        <v>0</v>
      </c>
      <c r="F316" s="69">
        <v>0</v>
      </c>
      <c r="G316" s="69">
        <v>1</v>
      </c>
      <c r="H316" s="69">
        <v>6</v>
      </c>
      <c r="I316" s="69">
        <v>11</v>
      </c>
      <c r="J316" s="69">
        <v>21</v>
      </c>
      <c r="K316" s="69">
        <v>19</v>
      </c>
      <c r="L316" s="69">
        <v>26</v>
      </c>
      <c r="M316" s="69">
        <v>38</v>
      </c>
      <c r="N316" s="69">
        <v>35</v>
      </c>
      <c r="O316" s="69">
        <v>30</v>
      </c>
      <c r="P316" s="69">
        <v>8</v>
      </c>
      <c r="Q316" s="69">
        <v>14</v>
      </c>
      <c r="R316" s="114">
        <v>0</v>
      </c>
      <c r="S316" s="114">
        <v>0</v>
      </c>
      <c r="T316" s="114">
        <v>0</v>
      </c>
      <c r="U316" s="114">
        <v>2</v>
      </c>
      <c r="V316" s="114">
        <v>2</v>
      </c>
      <c r="W316" s="114">
        <v>11</v>
      </c>
      <c r="X316" s="114">
        <v>7</v>
      </c>
      <c r="Y316" s="114">
        <v>4</v>
      </c>
      <c r="Z316" s="114">
        <v>5</v>
      </c>
      <c r="AA316" s="114">
        <v>0</v>
      </c>
      <c r="AB316" s="114">
        <v>1</v>
      </c>
      <c r="AC316" s="114">
        <v>1</v>
      </c>
      <c r="AD316" s="114">
        <v>0</v>
      </c>
    </row>
    <row r="317" spans="1:30" x14ac:dyDescent="0.45">
      <c r="A317" s="3" t="s">
        <v>219</v>
      </c>
      <c r="B317" s="3" t="s">
        <v>89</v>
      </c>
      <c r="C317" s="3" t="s">
        <v>937</v>
      </c>
      <c r="D317" s="69">
        <v>73</v>
      </c>
      <c r="E317" s="69">
        <v>0</v>
      </c>
      <c r="F317" s="69">
        <v>0</v>
      </c>
      <c r="G317" s="69">
        <v>1</v>
      </c>
      <c r="H317" s="69">
        <v>0</v>
      </c>
      <c r="I317" s="69">
        <v>3</v>
      </c>
      <c r="J317" s="69">
        <v>5</v>
      </c>
      <c r="K317" s="69">
        <v>5</v>
      </c>
      <c r="L317" s="69">
        <v>9</v>
      </c>
      <c r="M317" s="69">
        <v>13</v>
      </c>
      <c r="N317" s="69">
        <v>10</v>
      </c>
      <c r="O317" s="69">
        <v>9</v>
      </c>
      <c r="P317" s="69">
        <v>1</v>
      </c>
      <c r="Q317" s="69">
        <v>4</v>
      </c>
      <c r="R317" s="114">
        <v>0</v>
      </c>
      <c r="S317" s="114">
        <v>0</v>
      </c>
      <c r="T317" s="114">
        <v>0</v>
      </c>
      <c r="U317" s="114">
        <v>1</v>
      </c>
      <c r="V317" s="114">
        <v>4</v>
      </c>
      <c r="W317" s="114">
        <v>1</v>
      </c>
      <c r="X317" s="114">
        <v>1</v>
      </c>
      <c r="Y317" s="114">
        <v>2</v>
      </c>
      <c r="Z317" s="114">
        <v>1</v>
      </c>
      <c r="AA317" s="114">
        <v>3</v>
      </c>
      <c r="AB317" s="114">
        <v>0</v>
      </c>
      <c r="AC317" s="114">
        <v>0</v>
      </c>
      <c r="AD317" s="114">
        <v>0</v>
      </c>
    </row>
    <row r="318" spans="1:30" x14ac:dyDescent="0.45">
      <c r="A318" s="3" t="s">
        <v>219</v>
      </c>
      <c r="B318" s="3" t="s">
        <v>89</v>
      </c>
      <c r="C318" s="3" t="s">
        <v>938</v>
      </c>
      <c r="D318" s="69">
        <v>477</v>
      </c>
      <c r="E318" s="69">
        <v>0</v>
      </c>
      <c r="F318" s="69">
        <v>1</v>
      </c>
      <c r="G318" s="69">
        <v>4</v>
      </c>
      <c r="H318" s="69">
        <v>5</v>
      </c>
      <c r="I318" s="69">
        <v>29</v>
      </c>
      <c r="J318" s="69">
        <v>39</v>
      </c>
      <c r="K318" s="69">
        <v>41</v>
      </c>
      <c r="L318" s="69">
        <v>47</v>
      </c>
      <c r="M318" s="69">
        <v>51</v>
      </c>
      <c r="N318" s="69">
        <v>79</v>
      </c>
      <c r="O318" s="69">
        <v>61</v>
      </c>
      <c r="P318" s="69">
        <v>23</v>
      </c>
      <c r="Q318" s="69">
        <v>30</v>
      </c>
      <c r="R318" s="114">
        <v>0</v>
      </c>
      <c r="S318" s="114">
        <v>0</v>
      </c>
      <c r="T318" s="114">
        <v>1</v>
      </c>
      <c r="U318" s="114">
        <v>9</v>
      </c>
      <c r="V318" s="114">
        <v>11</v>
      </c>
      <c r="W318" s="114">
        <v>8</v>
      </c>
      <c r="X318" s="114">
        <v>7</v>
      </c>
      <c r="Y318" s="114">
        <v>10</v>
      </c>
      <c r="Z318" s="114">
        <v>9</v>
      </c>
      <c r="AA318" s="114">
        <v>3</v>
      </c>
      <c r="AB318" s="114">
        <v>4</v>
      </c>
      <c r="AC318" s="114">
        <v>3</v>
      </c>
      <c r="AD318" s="114">
        <v>2</v>
      </c>
    </row>
    <row r="319" spans="1:30" x14ac:dyDescent="0.45">
      <c r="A319" s="3" t="s">
        <v>219</v>
      </c>
      <c r="B319" s="3" t="s">
        <v>89</v>
      </c>
      <c r="C319" s="3" t="s">
        <v>939</v>
      </c>
      <c r="D319" s="69">
        <v>122</v>
      </c>
      <c r="E319" s="69">
        <v>0</v>
      </c>
      <c r="F319" s="69">
        <v>1</v>
      </c>
      <c r="G319" s="69">
        <v>0</v>
      </c>
      <c r="H319" s="69">
        <v>0</v>
      </c>
      <c r="I319" s="69">
        <v>5</v>
      </c>
      <c r="J319" s="69">
        <v>12</v>
      </c>
      <c r="K319" s="69">
        <v>6</v>
      </c>
      <c r="L319" s="69">
        <v>10</v>
      </c>
      <c r="M319" s="69">
        <v>17</v>
      </c>
      <c r="N319" s="69">
        <v>27</v>
      </c>
      <c r="O319" s="69">
        <v>21</v>
      </c>
      <c r="P319" s="69">
        <v>3</v>
      </c>
      <c r="Q319" s="69">
        <v>5</v>
      </c>
      <c r="R319" s="114">
        <v>0</v>
      </c>
      <c r="S319" s="114">
        <v>0</v>
      </c>
      <c r="T319" s="114">
        <v>0</v>
      </c>
      <c r="U319" s="114">
        <v>2</v>
      </c>
      <c r="V319" s="114">
        <v>7</v>
      </c>
      <c r="W319" s="114">
        <v>3</v>
      </c>
      <c r="X319" s="114">
        <v>1</v>
      </c>
      <c r="Y319" s="114">
        <v>0</v>
      </c>
      <c r="Z319" s="114">
        <v>0</v>
      </c>
      <c r="AA319" s="114">
        <v>0</v>
      </c>
      <c r="AB319" s="114">
        <v>2</v>
      </c>
      <c r="AC319" s="114">
        <v>0</v>
      </c>
      <c r="AD319" s="114">
        <v>0</v>
      </c>
    </row>
    <row r="320" spans="1:30" x14ac:dyDescent="0.45">
      <c r="A320" s="3" t="s">
        <v>219</v>
      </c>
      <c r="B320" s="3" t="s">
        <v>89</v>
      </c>
      <c r="C320" s="3" t="s">
        <v>940</v>
      </c>
      <c r="D320" s="69">
        <v>231</v>
      </c>
      <c r="E320" s="69">
        <v>0</v>
      </c>
      <c r="F320" s="69">
        <v>0</v>
      </c>
      <c r="G320" s="69">
        <v>0</v>
      </c>
      <c r="H320" s="69">
        <v>6</v>
      </c>
      <c r="I320" s="69">
        <v>10</v>
      </c>
      <c r="J320" s="69">
        <v>7</v>
      </c>
      <c r="K320" s="69">
        <v>18</v>
      </c>
      <c r="L320" s="69">
        <v>24</v>
      </c>
      <c r="M320" s="69">
        <v>28</v>
      </c>
      <c r="N320" s="69">
        <v>35</v>
      </c>
      <c r="O320" s="69">
        <v>34</v>
      </c>
      <c r="P320" s="69">
        <v>13</v>
      </c>
      <c r="Q320" s="69">
        <v>24</v>
      </c>
      <c r="R320" s="114">
        <v>0</v>
      </c>
      <c r="S320" s="114">
        <v>0</v>
      </c>
      <c r="T320" s="114">
        <v>2</v>
      </c>
      <c r="U320" s="114">
        <v>1</v>
      </c>
      <c r="V320" s="114">
        <v>3</v>
      </c>
      <c r="W320" s="114">
        <v>2</v>
      </c>
      <c r="X320" s="114">
        <v>8</v>
      </c>
      <c r="Y320" s="114">
        <v>8</v>
      </c>
      <c r="Z320" s="114">
        <v>3</v>
      </c>
      <c r="AA320" s="114">
        <v>4</v>
      </c>
      <c r="AB320" s="114">
        <v>1</v>
      </c>
      <c r="AC320" s="114">
        <v>0</v>
      </c>
      <c r="AD320" s="114">
        <v>0</v>
      </c>
    </row>
    <row r="321" spans="1:30" x14ac:dyDescent="0.45">
      <c r="A321" s="3" t="s">
        <v>219</v>
      </c>
      <c r="B321" s="3" t="s">
        <v>89</v>
      </c>
      <c r="C321" s="3" t="s">
        <v>941</v>
      </c>
      <c r="D321" s="69">
        <v>154</v>
      </c>
      <c r="E321" s="69">
        <v>0</v>
      </c>
      <c r="F321" s="69">
        <v>0</v>
      </c>
      <c r="G321" s="69">
        <v>0</v>
      </c>
      <c r="H321" s="69">
        <v>1</v>
      </c>
      <c r="I321" s="69">
        <v>4</v>
      </c>
      <c r="J321" s="69">
        <v>10</v>
      </c>
      <c r="K321" s="69">
        <v>18</v>
      </c>
      <c r="L321" s="69">
        <v>15</v>
      </c>
      <c r="M321" s="69">
        <v>24</v>
      </c>
      <c r="N321" s="69">
        <v>23</v>
      </c>
      <c r="O321" s="69">
        <v>19</v>
      </c>
      <c r="P321" s="69">
        <v>13</v>
      </c>
      <c r="Q321" s="69">
        <v>12</v>
      </c>
      <c r="R321" s="114">
        <v>0</v>
      </c>
      <c r="S321" s="114">
        <v>0</v>
      </c>
      <c r="T321" s="114">
        <v>1</v>
      </c>
      <c r="U321" s="114">
        <v>3</v>
      </c>
      <c r="V321" s="114">
        <v>3</v>
      </c>
      <c r="W321" s="114">
        <v>1</v>
      </c>
      <c r="X321" s="114">
        <v>1</v>
      </c>
      <c r="Y321" s="114">
        <v>2</v>
      </c>
      <c r="Z321" s="114">
        <v>2</v>
      </c>
      <c r="AA321" s="114">
        <v>2</v>
      </c>
      <c r="AB321" s="114">
        <v>0</v>
      </c>
      <c r="AC321" s="114">
        <v>0</v>
      </c>
      <c r="AD321" s="114">
        <v>0</v>
      </c>
    </row>
    <row r="322" spans="1:30" x14ac:dyDescent="0.45">
      <c r="A322" s="3" t="s">
        <v>219</v>
      </c>
      <c r="B322" s="3" t="s">
        <v>89</v>
      </c>
      <c r="C322" s="3" t="s">
        <v>942</v>
      </c>
      <c r="D322" s="69">
        <v>102</v>
      </c>
      <c r="E322" s="69">
        <v>0</v>
      </c>
      <c r="F322" s="69">
        <v>0</v>
      </c>
      <c r="G322" s="69">
        <v>0</v>
      </c>
      <c r="H322" s="69">
        <v>3</v>
      </c>
      <c r="I322" s="69">
        <v>2</v>
      </c>
      <c r="J322" s="69">
        <v>10</v>
      </c>
      <c r="K322" s="69">
        <v>5</v>
      </c>
      <c r="L322" s="69">
        <v>12</v>
      </c>
      <c r="M322" s="69">
        <v>17</v>
      </c>
      <c r="N322" s="69">
        <v>11</v>
      </c>
      <c r="O322" s="69">
        <v>12</v>
      </c>
      <c r="P322" s="69">
        <v>5</v>
      </c>
      <c r="Q322" s="69">
        <v>9</v>
      </c>
      <c r="R322" s="114">
        <v>0</v>
      </c>
      <c r="S322" s="114">
        <v>1</v>
      </c>
      <c r="T322" s="114">
        <v>0</v>
      </c>
      <c r="U322" s="114">
        <v>1</v>
      </c>
      <c r="V322" s="114">
        <v>2</v>
      </c>
      <c r="W322" s="114">
        <v>2</v>
      </c>
      <c r="X322" s="114">
        <v>3</v>
      </c>
      <c r="Y322" s="114">
        <v>2</v>
      </c>
      <c r="Z322" s="114">
        <v>2</v>
      </c>
      <c r="AA322" s="114">
        <v>3</v>
      </c>
      <c r="AB322" s="114">
        <v>0</v>
      </c>
      <c r="AC322" s="114">
        <v>0</v>
      </c>
      <c r="AD322" s="114">
        <v>0</v>
      </c>
    </row>
    <row r="323" spans="1:30" x14ac:dyDescent="0.45">
      <c r="A323" s="3" t="s">
        <v>219</v>
      </c>
      <c r="B323" s="3" t="s">
        <v>89</v>
      </c>
      <c r="C323" s="3" t="s">
        <v>943</v>
      </c>
      <c r="D323" s="69">
        <v>90</v>
      </c>
      <c r="E323" s="69">
        <v>0</v>
      </c>
      <c r="F323" s="69">
        <v>1</v>
      </c>
      <c r="G323" s="69">
        <v>1</v>
      </c>
      <c r="H323" s="69">
        <v>0</v>
      </c>
      <c r="I323" s="69">
        <v>2</v>
      </c>
      <c r="J323" s="69">
        <v>9</v>
      </c>
      <c r="K323" s="69">
        <v>11</v>
      </c>
      <c r="L323" s="69">
        <v>7</v>
      </c>
      <c r="M323" s="69">
        <v>14</v>
      </c>
      <c r="N323" s="69">
        <v>16</v>
      </c>
      <c r="O323" s="69">
        <v>9</v>
      </c>
      <c r="P323" s="69">
        <v>6</v>
      </c>
      <c r="Q323" s="69">
        <v>5</v>
      </c>
      <c r="R323" s="114">
        <v>0</v>
      </c>
      <c r="S323" s="114">
        <v>0</v>
      </c>
      <c r="T323" s="114">
        <v>0</v>
      </c>
      <c r="U323" s="114">
        <v>1</v>
      </c>
      <c r="V323" s="114">
        <v>0</v>
      </c>
      <c r="W323" s="114">
        <v>2</v>
      </c>
      <c r="X323" s="114">
        <v>1</v>
      </c>
      <c r="Y323" s="114">
        <v>2</v>
      </c>
      <c r="Z323" s="114">
        <v>1</v>
      </c>
      <c r="AA323" s="114">
        <v>0</v>
      </c>
      <c r="AB323" s="114">
        <v>2</v>
      </c>
      <c r="AC323" s="114">
        <v>0</v>
      </c>
      <c r="AD323" s="114">
        <v>0</v>
      </c>
    </row>
    <row r="324" spans="1:30" x14ac:dyDescent="0.45">
      <c r="A324" s="3" t="s">
        <v>219</v>
      </c>
      <c r="B324" s="3" t="s">
        <v>89</v>
      </c>
      <c r="C324" s="3" t="s">
        <v>944</v>
      </c>
      <c r="D324" s="69">
        <v>1047</v>
      </c>
      <c r="E324" s="69">
        <v>0</v>
      </c>
      <c r="F324" s="69">
        <v>0</v>
      </c>
      <c r="G324" s="69">
        <v>8</v>
      </c>
      <c r="H324" s="69">
        <v>13</v>
      </c>
      <c r="I324" s="69">
        <v>35</v>
      </c>
      <c r="J324" s="69">
        <v>57</v>
      </c>
      <c r="K324" s="69">
        <v>93</v>
      </c>
      <c r="L324" s="69">
        <v>128</v>
      </c>
      <c r="M324" s="69">
        <v>163</v>
      </c>
      <c r="N324" s="69">
        <v>151</v>
      </c>
      <c r="O324" s="69">
        <v>98</v>
      </c>
      <c r="P324" s="69">
        <v>50</v>
      </c>
      <c r="Q324" s="69">
        <v>64</v>
      </c>
      <c r="R324" s="114">
        <v>0</v>
      </c>
      <c r="S324" s="114">
        <v>2</v>
      </c>
      <c r="T324" s="114">
        <v>7</v>
      </c>
      <c r="U324" s="114">
        <v>19</v>
      </c>
      <c r="V324" s="114">
        <v>14</v>
      </c>
      <c r="W324" s="114">
        <v>32</v>
      </c>
      <c r="X324" s="114">
        <v>29</v>
      </c>
      <c r="Y324" s="114">
        <v>33</v>
      </c>
      <c r="Z324" s="114">
        <v>21</v>
      </c>
      <c r="AA324" s="114">
        <v>16</v>
      </c>
      <c r="AB324" s="114">
        <v>10</v>
      </c>
      <c r="AC324" s="114">
        <v>3</v>
      </c>
      <c r="AD324" s="114">
        <v>1</v>
      </c>
    </row>
    <row r="325" spans="1:30" x14ac:dyDescent="0.45">
      <c r="A325" s="3" t="s">
        <v>219</v>
      </c>
      <c r="B325" s="3" t="s">
        <v>89</v>
      </c>
      <c r="C325" s="3" t="s">
        <v>945</v>
      </c>
      <c r="D325" s="69">
        <v>133</v>
      </c>
      <c r="E325" s="69">
        <v>0</v>
      </c>
      <c r="F325" s="69">
        <v>0</v>
      </c>
      <c r="G325" s="69">
        <v>2</v>
      </c>
      <c r="H325" s="69">
        <v>3</v>
      </c>
      <c r="I325" s="69">
        <v>6</v>
      </c>
      <c r="J325" s="69">
        <v>5</v>
      </c>
      <c r="K325" s="69">
        <v>13</v>
      </c>
      <c r="L325" s="69">
        <v>17</v>
      </c>
      <c r="M325" s="69">
        <v>23</v>
      </c>
      <c r="N325" s="69">
        <v>19</v>
      </c>
      <c r="O325" s="69">
        <v>14</v>
      </c>
      <c r="P325" s="69">
        <v>3</v>
      </c>
      <c r="Q325" s="69">
        <v>11</v>
      </c>
      <c r="R325" s="114">
        <v>0</v>
      </c>
      <c r="S325" s="114">
        <v>0</v>
      </c>
      <c r="T325" s="114">
        <v>1</v>
      </c>
      <c r="U325" s="114">
        <v>0</v>
      </c>
      <c r="V325" s="114">
        <v>2</v>
      </c>
      <c r="W325" s="114">
        <v>2</v>
      </c>
      <c r="X325" s="114">
        <v>3</v>
      </c>
      <c r="Y325" s="114">
        <v>3</v>
      </c>
      <c r="Z325" s="114">
        <v>0</v>
      </c>
      <c r="AA325" s="114">
        <v>3</v>
      </c>
      <c r="AB325" s="114">
        <v>2</v>
      </c>
      <c r="AC325" s="114">
        <v>1</v>
      </c>
      <c r="AD325" s="114">
        <v>0</v>
      </c>
    </row>
    <row r="326" spans="1:30" x14ac:dyDescent="0.45">
      <c r="A326" s="2" t="s">
        <v>217</v>
      </c>
      <c r="B326" s="2" t="s">
        <v>90</v>
      </c>
      <c r="C326" s="2" t="s">
        <v>946</v>
      </c>
      <c r="D326" s="11">
        <v>758</v>
      </c>
      <c r="E326" s="11">
        <v>0</v>
      </c>
      <c r="F326" s="11">
        <v>3</v>
      </c>
      <c r="G326" s="11">
        <v>6</v>
      </c>
      <c r="H326" s="11">
        <v>13</v>
      </c>
      <c r="I326" s="11">
        <v>30</v>
      </c>
      <c r="J326" s="11">
        <v>56</v>
      </c>
      <c r="K326" s="11">
        <v>68</v>
      </c>
      <c r="L326" s="11">
        <v>86</v>
      </c>
      <c r="M326" s="11">
        <v>102</v>
      </c>
      <c r="N326" s="11">
        <v>121</v>
      </c>
      <c r="O326" s="11">
        <v>101</v>
      </c>
      <c r="P326" s="11">
        <v>26</v>
      </c>
      <c r="Q326" s="11">
        <v>35</v>
      </c>
      <c r="R326" s="113">
        <v>0</v>
      </c>
      <c r="S326" s="113">
        <v>0</v>
      </c>
      <c r="T326" s="113">
        <v>2</v>
      </c>
      <c r="U326" s="113">
        <v>10</v>
      </c>
      <c r="V326" s="113">
        <v>13</v>
      </c>
      <c r="W326" s="113">
        <v>16</v>
      </c>
      <c r="X326" s="113">
        <v>24</v>
      </c>
      <c r="Y326" s="113">
        <v>15</v>
      </c>
      <c r="Z326" s="113">
        <v>7</v>
      </c>
      <c r="AA326" s="113">
        <v>13</v>
      </c>
      <c r="AB326" s="113">
        <v>6</v>
      </c>
      <c r="AC326" s="113">
        <v>4</v>
      </c>
      <c r="AD326" s="113">
        <v>1</v>
      </c>
    </row>
    <row r="327" spans="1:30" x14ac:dyDescent="0.45">
      <c r="A327" s="3" t="s">
        <v>219</v>
      </c>
      <c r="B327" s="3" t="s">
        <v>90</v>
      </c>
      <c r="C327" s="3" t="s">
        <v>947</v>
      </c>
      <c r="D327" s="69">
        <v>364</v>
      </c>
      <c r="E327" s="69">
        <v>0</v>
      </c>
      <c r="F327" s="69">
        <v>0</v>
      </c>
      <c r="G327" s="69">
        <v>3</v>
      </c>
      <c r="H327" s="69">
        <v>5</v>
      </c>
      <c r="I327" s="69">
        <v>13</v>
      </c>
      <c r="J327" s="69">
        <v>24</v>
      </c>
      <c r="K327" s="69">
        <v>42</v>
      </c>
      <c r="L327" s="69">
        <v>39</v>
      </c>
      <c r="M327" s="69">
        <v>45</v>
      </c>
      <c r="N327" s="69">
        <v>60</v>
      </c>
      <c r="O327" s="69">
        <v>41</v>
      </c>
      <c r="P327" s="69">
        <v>12</v>
      </c>
      <c r="Q327" s="69">
        <v>19</v>
      </c>
      <c r="R327" s="114">
        <v>0</v>
      </c>
      <c r="S327" s="114">
        <v>0</v>
      </c>
      <c r="T327" s="114">
        <v>0</v>
      </c>
      <c r="U327" s="114">
        <v>6</v>
      </c>
      <c r="V327" s="114">
        <v>8</v>
      </c>
      <c r="W327" s="114">
        <v>5</v>
      </c>
      <c r="X327" s="114">
        <v>15</v>
      </c>
      <c r="Y327" s="114">
        <v>7</v>
      </c>
      <c r="Z327" s="114">
        <v>5</v>
      </c>
      <c r="AA327" s="114">
        <v>8</v>
      </c>
      <c r="AB327" s="114">
        <v>4</v>
      </c>
      <c r="AC327" s="114">
        <v>3</v>
      </c>
      <c r="AD327" s="114">
        <v>0</v>
      </c>
    </row>
    <row r="328" spans="1:30" x14ac:dyDescent="0.45">
      <c r="A328" s="3" t="s">
        <v>219</v>
      </c>
      <c r="B328" s="3" t="s">
        <v>90</v>
      </c>
      <c r="C328" s="3" t="s">
        <v>948</v>
      </c>
      <c r="D328" s="69">
        <v>120</v>
      </c>
      <c r="E328" s="69">
        <v>0</v>
      </c>
      <c r="F328" s="69">
        <v>0</v>
      </c>
      <c r="G328" s="69">
        <v>1</v>
      </c>
      <c r="H328" s="69">
        <v>3</v>
      </c>
      <c r="I328" s="69">
        <v>10</v>
      </c>
      <c r="J328" s="69">
        <v>5</v>
      </c>
      <c r="K328" s="69">
        <v>7</v>
      </c>
      <c r="L328" s="69">
        <v>15</v>
      </c>
      <c r="M328" s="69">
        <v>20</v>
      </c>
      <c r="N328" s="69">
        <v>17</v>
      </c>
      <c r="O328" s="69">
        <v>18</v>
      </c>
      <c r="P328" s="69">
        <v>6</v>
      </c>
      <c r="Q328" s="69">
        <v>3</v>
      </c>
      <c r="R328" s="114">
        <v>0</v>
      </c>
      <c r="S328" s="114">
        <v>0</v>
      </c>
      <c r="T328" s="114">
        <v>1</v>
      </c>
      <c r="U328" s="114">
        <v>0</v>
      </c>
      <c r="V328" s="114">
        <v>1</v>
      </c>
      <c r="W328" s="114">
        <v>3</v>
      </c>
      <c r="X328" s="114">
        <v>3</v>
      </c>
      <c r="Y328" s="114">
        <v>3</v>
      </c>
      <c r="Z328" s="114">
        <v>2</v>
      </c>
      <c r="AA328" s="114">
        <v>1</v>
      </c>
      <c r="AB328" s="114">
        <v>0</v>
      </c>
      <c r="AC328" s="114">
        <v>0</v>
      </c>
      <c r="AD328" s="114">
        <v>1</v>
      </c>
    </row>
    <row r="329" spans="1:30" x14ac:dyDescent="0.45">
      <c r="A329" s="3" t="s">
        <v>219</v>
      </c>
      <c r="B329" s="3" t="s">
        <v>90</v>
      </c>
      <c r="C329" s="3" t="s">
        <v>949</v>
      </c>
      <c r="D329" s="69">
        <v>96</v>
      </c>
      <c r="E329" s="69">
        <v>0</v>
      </c>
      <c r="F329" s="69">
        <v>3</v>
      </c>
      <c r="G329" s="69">
        <v>1</v>
      </c>
      <c r="H329" s="69">
        <v>3</v>
      </c>
      <c r="I329" s="69">
        <v>3</v>
      </c>
      <c r="J329" s="69">
        <v>8</v>
      </c>
      <c r="K329" s="69">
        <v>7</v>
      </c>
      <c r="L329" s="69">
        <v>12</v>
      </c>
      <c r="M329" s="69">
        <v>15</v>
      </c>
      <c r="N329" s="69">
        <v>18</v>
      </c>
      <c r="O329" s="69">
        <v>11</v>
      </c>
      <c r="P329" s="69">
        <v>2</v>
      </c>
      <c r="Q329" s="69">
        <v>3</v>
      </c>
      <c r="R329" s="114">
        <v>0</v>
      </c>
      <c r="S329" s="114">
        <v>0</v>
      </c>
      <c r="T329" s="114">
        <v>1</v>
      </c>
      <c r="U329" s="114">
        <v>0</v>
      </c>
      <c r="V329" s="114">
        <v>0</v>
      </c>
      <c r="W329" s="114">
        <v>3</v>
      </c>
      <c r="X329" s="114">
        <v>3</v>
      </c>
      <c r="Y329" s="114">
        <v>1</v>
      </c>
      <c r="Z329" s="114">
        <v>0</v>
      </c>
      <c r="AA329" s="114">
        <v>1</v>
      </c>
      <c r="AB329" s="114">
        <v>1</v>
      </c>
      <c r="AC329" s="114">
        <v>0</v>
      </c>
      <c r="AD329" s="114">
        <v>0</v>
      </c>
    </row>
    <row r="330" spans="1:30" x14ac:dyDescent="0.45">
      <c r="A330" s="3" t="s">
        <v>219</v>
      </c>
      <c r="B330" s="3" t="s">
        <v>90</v>
      </c>
      <c r="C330" s="3" t="s">
        <v>950</v>
      </c>
      <c r="D330" s="69">
        <v>51</v>
      </c>
      <c r="E330" s="69">
        <v>0</v>
      </c>
      <c r="F330" s="69">
        <v>0</v>
      </c>
      <c r="G330" s="69">
        <v>0</v>
      </c>
      <c r="H330" s="69">
        <v>1</v>
      </c>
      <c r="I330" s="69">
        <v>2</v>
      </c>
      <c r="J330" s="69">
        <v>4</v>
      </c>
      <c r="K330" s="69">
        <v>4</v>
      </c>
      <c r="L330" s="69">
        <v>5</v>
      </c>
      <c r="M330" s="69">
        <v>7</v>
      </c>
      <c r="N330" s="69">
        <v>6</v>
      </c>
      <c r="O330" s="69">
        <v>11</v>
      </c>
      <c r="P330" s="69">
        <v>3</v>
      </c>
      <c r="Q330" s="69">
        <v>3</v>
      </c>
      <c r="R330" s="114">
        <v>0</v>
      </c>
      <c r="S330" s="114">
        <v>0</v>
      </c>
      <c r="T330" s="114">
        <v>0</v>
      </c>
      <c r="U330" s="114">
        <v>0</v>
      </c>
      <c r="V330" s="114">
        <v>1</v>
      </c>
      <c r="W330" s="114">
        <v>0</v>
      </c>
      <c r="X330" s="114">
        <v>1</v>
      </c>
      <c r="Y330" s="114">
        <v>2</v>
      </c>
      <c r="Z330" s="114">
        <v>0</v>
      </c>
      <c r="AA330" s="114">
        <v>0</v>
      </c>
      <c r="AB330" s="114">
        <v>0</v>
      </c>
      <c r="AC330" s="114">
        <v>1</v>
      </c>
      <c r="AD330" s="114">
        <v>0</v>
      </c>
    </row>
    <row r="331" spans="1:30" x14ac:dyDescent="0.45">
      <c r="A331" s="3" t="s">
        <v>219</v>
      </c>
      <c r="B331" s="3" t="s">
        <v>90</v>
      </c>
      <c r="C331" s="3" t="s">
        <v>951</v>
      </c>
      <c r="D331" s="69">
        <v>127</v>
      </c>
      <c r="E331" s="69">
        <v>0</v>
      </c>
      <c r="F331" s="69">
        <v>0</v>
      </c>
      <c r="G331" s="69">
        <v>1</v>
      </c>
      <c r="H331" s="69">
        <v>1</v>
      </c>
      <c r="I331" s="69">
        <v>2</v>
      </c>
      <c r="J331" s="69">
        <v>15</v>
      </c>
      <c r="K331" s="69">
        <v>8</v>
      </c>
      <c r="L331" s="69">
        <v>15</v>
      </c>
      <c r="M331" s="69">
        <v>15</v>
      </c>
      <c r="N331" s="69">
        <v>20</v>
      </c>
      <c r="O331" s="69">
        <v>20</v>
      </c>
      <c r="P331" s="69">
        <v>3</v>
      </c>
      <c r="Q331" s="69">
        <v>7</v>
      </c>
      <c r="R331" s="114">
        <v>0</v>
      </c>
      <c r="S331" s="114">
        <v>0</v>
      </c>
      <c r="T331" s="114">
        <v>0</v>
      </c>
      <c r="U331" s="114">
        <v>4</v>
      </c>
      <c r="V331" s="114">
        <v>3</v>
      </c>
      <c r="W331" s="114">
        <v>5</v>
      </c>
      <c r="X331" s="114">
        <v>2</v>
      </c>
      <c r="Y331" s="114">
        <v>2</v>
      </c>
      <c r="Z331" s="114">
        <v>0</v>
      </c>
      <c r="AA331" s="114">
        <v>3</v>
      </c>
      <c r="AB331" s="114">
        <v>1</v>
      </c>
      <c r="AC331" s="114">
        <v>0</v>
      </c>
      <c r="AD331" s="114">
        <v>0</v>
      </c>
    </row>
    <row r="332" spans="1:30" x14ac:dyDescent="0.45">
      <c r="A332" s="2" t="s">
        <v>217</v>
      </c>
      <c r="B332" s="2" t="s">
        <v>91</v>
      </c>
      <c r="C332" s="2" t="s">
        <v>952</v>
      </c>
      <c r="D332" s="11">
        <v>1355</v>
      </c>
      <c r="E332" s="11">
        <v>0</v>
      </c>
      <c r="F332" s="11">
        <v>0</v>
      </c>
      <c r="G332" s="11">
        <v>4</v>
      </c>
      <c r="H332" s="11">
        <v>14</v>
      </c>
      <c r="I332" s="11">
        <v>43</v>
      </c>
      <c r="J332" s="11">
        <v>81</v>
      </c>
      <c r="K332" s="11">
        <v>109</v>
      </c>
      <c r="L332" s="11">
        <v>145</v>
      </c>
      <c r="M332" s="11">
        <v>193</v>
      </c>
      <c r="N332" s="11">
        <v>208</v>
      </c>
      <c r="O332" s="11">
        <v>184</v>
      </c>
      <c r="P332" s="11">
        <v>72</v>
      </c>
      <c r="Q332" s="11">
        <v>102</v>
      </c>
      <c r="R332" s="113">
        <v>0</v>
      </c>
      <c r="S332" s="113">
        <v>0</v>
      </c>
      <c r="T332" s="113">
        <v>4</v>
      </c>
      <c r="U332" s="113">
        <v>14</v>
      </c>
      <c r="V332" s="113">
        <v>26</v>
      </c>
      <c r="W332" s="113">
        <v>32</v>
      </c>
      <c r="X332" s="113">
        <v>30</v>
      </c>
      <c r="Y332" s="113">
        <v>22</v>
      </c>
      <c r="Z332" s="113">
        <v>29</v>
      </c>
      <c r="AA332" s="113">
        <v>14</v>
      </c>
      <c r="AB332" s="113">
        <v>15</v>
      </c>
      <c r="AC332" s="113">
        <v>7</v>
      </c>
      <c r="AD332" s="113">
        <v>7</v>
      </c>
    </row>
    <row r="333" spans="1:30" x14ac:dyDescent="0.45">
      <c r="A333" s="3" t="s">
        <v>219</v>
      </c>
      <c r="B333" s="3" t="s">
        <v>91</v>
      </c>
      <c r="C333" s="3" t="s">
        <v>953</v>
      </c>
      <c r="D333" s="69">
        <v>674</v>
      </c>
      <c r="E333" s="69">
        <v>0</v>
      </c>
      <c r="F333" s="69">
        <v>0</v>
      </c>
      <c r="G333" s="69">
        <v>1</v>
      </c>
      <c r="H333" s="69">
        <v>6</v>
      </c>
      <c r="I333" s="69">
        <v>24</v>
      </c>
      <c r="J333" s="69">
        <v>42</v>
      </c>
      <c r="K333" s="69">
        <v>45</v>
      </c>
      <c r="L333" s="69">
        <v>71</v>
      </c>
      <c r="M333" s="69">
        <v>104</v>
      </c>
      <c r="N333" s="69">
        <v>92</v>
      </c>
      <c r="O333" s="69">
        <v>87</v>
      </c>
      <c r="P333" s="69">
        <v>41</v>
      </c>
      <c r="Q333" s="69">
        <v>48</v>
      </c>
      <c r="R333" s="114">
        <v>0</v>
      </c>
      <c r="S333" s="114">
        <v>0</v>
      </c>
      <c r="T333" s="114">
        <v>0</v>
      </c>
      <c r="U333" s="114">
        <v>9</v>
      </c>
      <c r="V333" s="114">
        <v>13</v>
      </c>
      <c r="W333" s="114">
        <v>21</v>
      </c>
      <c r="X333" s="114">
        <v>18</v>
      </c>
      <c r="Y333" s="114">
        <v>11</v>
      </c>
      <c r="Z333" s="114">
        <v>15</v>
      </c>
      <c r="AA333" s="114">
        <v>9</v>
      </c>
      <c r="AB333" s="114">
        <v>8</v>
      </c>
      <c r="AC333" s="114">
        <v>4</v>
      </c>
      <c r="AD333" s="114">
        <v>5</v>
      </c>
    </row>
    <row r="334" spans="1:30" x14ac:dyDescent="0.45">
      <c r="A334" s="3" t="s">
        <v>219</v>
      </c>
      <c r="B334" s="3" t="s">
        <v>91</v>
      </c>
      <c r="C334" s="3" t="s">
        <v>954</v>
      </c>
      <c r="D334" s="69">
        <v>248</v>
      </c>
      <c r="E334" s="69">
        <v>0</v>
      </c>
      <c r="F334" s="69">
        <v>0</v>
      </c>
      <c r="G334" s="69">
        <v>1</v>
      </c>
      <c r="H334" s="69">
        <v>4</v>
      </c>
      <c r="I334" s="69">
        <v>6</v>
      </c>
      <c r="J334" s="69">
        <v>14</v>
      </c>
      <c r="K334" s="69">
        <v>22</v>
      </c>
      <c r="L334" s="69">
        <v>27</v>
      </c>
      <c r="M334" s="69">
        <v>30</v>
      </c>
      <c r="N334" s="69">
        <v>47</v>
      </c>
      <c r="O334" s="69">
        <v>44</v>
      </c>
      <c r="P334" s="69">
        <v>12</v>
      </c>
      <c r="Q334" s="69">
        <v>13</v>
      </c>
      <c r="R334" s="114">
        <v>0</v>
      </c>
      <c r="S334" s="114">
        <v>0</v>
      </c>
      <c r="T334" s="114">
        <v>0</v>
      </c>
      <c r="U334" s="114">
        <v>3</v>
      </c>
      <c r="V334" s="114">
        <v>5</v>
      </c>
      <c r="W334" s="114">
        <v>3</v>
      </c>
      <c r="X334" s="114">
        <v>3</v>
      </c>
      <c r="Y334" s="114">
        <v>4</v>
      </c>
      <c r="Z334" s="114">
        <v>4</v>
      </c>
      <c r="AA334" s="114">
        <v>3</v>
      </c>
      <c r="AB334" s="114">
        <v>3</v>
      </c>
      <c r="AC334" s="114">
        <v>0</v>
      </c>
      <c r="AD334" s="114">
        <v>0</v>
      </c>
    </row>
    <row r="335" spans="1:30" x14ac:dyDescent="0.45">
      <c r="A335" s="3" t="s">
        <v>219</v>
      </c>
      <c r="B335" s="3" t="s">
        <v>91</v>
      </c>
      <c r="C335" s="3" t="s">
        <v>955</v>
      </c>
      <c r="D335" s="69">
        <v>271</v>
      </c>
      <c r="E335" s="69">
        <v>0</v>
      </c>
      <c r="F335" s="69">
        <v>0</v>
      </c>
      <c r="G335" s="69">
        <v>2</v>
      </c>
      <c r="H335" s="69">
        <v>2</v>
      </c>
      <c r="I335" s="69">
        <v>5</v>
      </c>
      <c r="J335" s="69">
        <v>16</v>
      </c>
      <c r="K335" s="69">
        <v>31</v>
      </c>
      <c r="L335" s="69">
        <v>29</v>
      </c>
      <c r="M335" s="69">
        <v>36</v>
      </c>
      <c r="N335" s="69">
        <v>43</v>
      </c>
      <c r="O335" s="69">
        <v>28</v>
      </c>
      <c r="P335" s="69">
        <v>14</v>
      </c>
      <c r="Q335" s="69">
        <v>29</v>
      </c>
      <c r="R335" s="114">
        <v>0</v>
      </c>
      <c r="S335" s="114">
        <v>0</v>
      </c>
      <c r="T335" s="114">
        <v>2</v>
      </c>
      <c r="U335" s="114">
        <v>1</v>
      </c>
      <c r="V335" s="114">
        <v>5</v>
      </c>
      <c r="W335" s="114">
        <v>5</v>
      </c>
      <c r="X335" s="114">
        <v>4</v>
      </c>
      <c r="Y335" s="114">
        <v>6</v>
      </c>
      <c r="Z335" s="114">
        <v>6</v>
      </c>
      <c r="AA335" s="114">
        <v>2</v>
      </c>
      <c r="AB335" s="114">
        <v>3</v>
      </c>
      <c r="AC335" s="114">
        <v>1</v>
      </c>
      <c r="AD335" s="114">
        <v>1</v>
      </c>
    </row>
    <row r="336" spans="1:30" x14ac:dyDescent="0.45">
      <c r="A336" s="3" t="s">
        <v>219</v>
      </c>
      <c r="B336" s="3" t="s">
        <v>91</v>
      </c>
      <c r="C336" s="3" t="s">
        <v>956</v>
      </c>
      <c r="D336" s="69">
        <v>98</v>
      </c>
      <c r="E336" s="69">
        <v>0</v>
      </c>
      <c r="F336" s="69">
        <v>0</v>
      </c>
      <c r="G336" s="69">
        <v>0</v>
      </c>
      <c r="H336" s="69">
        <v>1</v>
      </c>
      <c r="I336" s="69">
        <v>4</v>
      </c>
      <c r="J336" s="69">
        <v>5</v>
      </c>
      <c r="K336" s="69">
        <v>9</v>
      </c>
      <c r="L336" s="69">
        <v>12</v>
      </c>
      <c r="M336" s="69">
        <v>7</v>
      </c>
      <c r="N336" s="69">
        <v>16</v>
      </c>
      <c r="O336" s="69">
        <v>14</v>
      </c>
      <c r="P336" s="69">
        <v>4</v>
      </c>
      <c r="Q336" s="69">
        <v>10</v>
      </c>
      <c r="R336" s="114">
        <v>0</v>
      </c>
      <c r="S336" s="114">
        <v>0</v>
      </c>
      <c r="T336" s="114">
        <v>2</v>
      </c>
      <c r="U336" s="114">
        <v>1</v>
      </c>
      <c r="V336" s="114">
        <v>1</v>
      </c>
      <c r="W336" s="114">
        <v>3</v>
      </c>
      <c r="X336" s="114">
        <v>3</v>
      </c>
      <c r="Y336" s="114">
        <v>1</v>
      </c>
      <c r="Z336" s="114">
        <v>1</v>
      </c>
      <c r="AA336" s="114">
        <v>0</v>
      </c>
      <c r="AB336" s="114">
        <v>1</v>
      </c>
      <c r="AC336" s="114">
        <v>2</v>
      </c>
      <c r="AD336" s="114">
        <v>1</v>
      </c>
    </row>
    <row r="337" spans="1:30" x14ac:dyDescent="0.45">
      <c r="A337" s="3" t="s">
        <v>219</v>
      </c>
      <c r="B337" s="3" t="s">
        <v>91</v>
      </c>
      <c r="C337" s="3" t="s">
        <v>957</v>
      </c>
      <c r="D337" s="69">
        <v>29</v>
      </c>
      <c r="E337" s="69">
        <v>0</v>
      </c>
      <c r="F337" s="69">
        <v>0</v>
      </c>
      <c r="G337" s="69">
        <v>0</v>
      </c>
      <c r="H337" s="69">
        <v>1</v>
      </c>
      <c r="I337" s="69">
        <v>1</v>
      </c>
      <c r="J337" s="69">
        <v>0</v>
      </c>
      <c r="K337" s="69">
        <v>1</v>
      </c>
      <c r="L337" s="69">
        <v>4</v>
      </c>
      <c r="M337" s="69">
        <v>6</v>
      </c>
      <c r="N337" s="69">
        <v>7</v>
      </c>
      <c r="O337" s="69">
        <v>5</v>
      </c>
      <c r="P337" s="69">
        <v>0</v>
      </c>
      <c r="Q337" s="69">
        <v>1</v>
      </c>
      <c r="R337" s="114">
        <v>0</v>
      </c>
      <c r="S337" s="114">
        <v>0</v>
      </c>
      <c r="T337" s="114">
        <v>0</v>
      </c>
      <c r="U337" s="114">
        <v>0</v>
      </c>
      <c r="V337" s="114">
        <v>0</v>
      </c>
      <c r="W337" s="114">
        <v>0</v>
      </c>
      <c r="X337" s="114">
        <v>1</v>
      </c>
      <c r="Y337" s="114">
        <v>0</v>
      </c>
      <c r="Z337" s="114">
        <v>2</v>
      </c>
      <c r="AA337" s="114">
        <v>0</v>
      </c>
      <c r="AB337" s="114">
        <v>0</v>
      </c>
      <c r="AC337" s="114">
        <v>0</v>
      </c>
      <c r="AD337" s="114">
        <v>0</v>
      </c>
    </row>
    <row r="338" spans="1:30" x14ac:dyDescent="0.45">
      <c r="A338" s="3" t="s">
        <v>219</v>
      </c>
      <c r="B338" s="3" t="s">
        <v>91</v>
      </c>
      <c r="C338" s="3" t="s">
        <v>958</v>
      </c>
      <c r="D338" s="69">
        <v>7</v>
      </c>
      <c r="E338" s="69">
        <v>0</v>
      </c>
      <c r="F338" s="69">
        <v>0</v>
      </c>
      <c r="G338" s="69">
        <v>0</v>
      </c>
      <c r="H338" s="69">
        <v>0</v>
      </c>
      <c r="I338" s="69">
        <v>0</v>
      </c>
      <c r="J338" s="69">
        <v>1</v>
      </c>
      <c r="K338" s="69">
        <v>0</v>
      </c>
      <c r="L338" s="69">
        <v>1</v>
      </c>
      <c r="M338" s="69">
        <v>2</v>
      </c>
      <c r="N338" s="69">
        <v>0</v>
      </c>
      <c r="O338" s="69">
        <v>2</v>
      </c>
      <c r="P338" s="69">
        <v>0</v>
      </c>
      <c r="Q338" s="69">
        <v>0</v>
      </c>
      <c r="R338" s="114">
        <v>0</v>
      </c>
      <c r="S338" s="114">
        <v>0</v>
      </c>
      <c r="T338" s="114">
        <v>0</v>
      </c>
      <c r="U338" s="114">
        <v>0</v>
      </c>
      <c r="V338" s="114">
        <v>1</v>
      </c>
      <c r="W338" s="114">
        <v>0</v>
      </c>
      <c r="X338" s="114">
        <v>0</v>
      </c>
      <c r="Y338" s="114">
        <v>0</v>
      </c>
      <c r="Z338" s="114">
        <v>0</v>
      </c>
      <c r="AA338" s="114">
        <v>0</v>
      </c>
      <c r="AB338" s="114">
        <v>0</v>
      </c>
      <c r="AC338" s="114">
        <v>0</v>
      </c>
      <c r="AD338" s="114">
        <v>0</v>
      </c>
    </row>
    <row r="339" spans="1:30" x14ac:dyDescent="0.45">
      <c r="A339" s="3" t="s">
        <v>219</v>
      </c>
      <c r="B339" s="3" t="s">
        <v>91</v>
      </c>
      <c r="C339" s="3" t="s">
        <v>959</v>
      </c>
      <c r="D339" s="69">
        <v>13</v>
      </c>
      <c r="E339" s="69">
        <v>0</v>
      </c>
      <c r="F339" s="69">
        <v>0</v>
      </c>
      <c r="G339" s="69">
        <v>0</v>
      </c>
      <c r="H339" s="69">
        <v>0</v>
      </c>
      <c r="I339" s="69">
        <v>2</v>
      </c>
      <c r="J339" s="69">
        <v>2</v>
      </c>
      <c r="K339" s="69">
        <v>1</v>
      </c>
      <c r="L339" s="69">
        <v>1</v>
      </c>
      <c r="M339" s="69">
        <v>2</v>
      </c>
      <c r="N339" s="69">
        <v>1</v>
      </c>
      <c r="O339" s="69">
        <v>1</v>
      </c>
      <c r="P339" s="69">
        <v>1</v>
      </c>
      <c r="Q339" s="69">
        <v>1</v>
      </c>
      <c r="R339" s="114">
        <v>0</v>
      </c>
      <c r="S339" s="114">
        <v>0</v>
      </c>
      <c r="T339" s="114">
        <v>0</v>
      </c>
      <c r="U339" s="114">
        <v>0</v>
      </c>
      <c r="V339" s="114">
        <v>1</v>
      </c>
      <c r="W339" s="114">
        <v>0</v>
      </c>
      <c r="X339" s="114">
        <v>0</v>
      </c>
      <c r="Y339" s="114">
        <v>0</v>
      </c>
      <c r="Z339" s="114">
        <v>0</v>
      </c>
      <c r="AA339" s="114">
        <v>0</v>
      </c>
      <c r="AB339" s="114">
        <v>0</v>
      </c>
      <c r="AC339" s="114">
        <v>0</v>
      </c>
      <c r="AD339" s="114">
        <v>0</v>
      </c>
    </row>
    <row r="340" spans="1:30" x14ac:dyDescent="0.45">
      <c r="A340" s="3" t="s">
        <v>219</v>
      </c>
      <c r="B340" s="3" t="s">
        <v>91</v>
      </c>
      <c r="C340" s="3" t="s">
        <v>960</v>
      </c>
      <c r="D340" s="69">
        <v>15</v>
      </c>
      <c r="E340" s="69">
        <v>0</v>
      </c>
      <c r="F340" s="69">
        <v>0</v>
      </c>
      <c r="G340" s="69">
        <v>0</v>
      </c>
      <c r="H340" s="69">
        <v>0</v>
      </c>
      <c r="I340" s="69">
        <v>1</v>
      </c>
      <c r="J340" s="69">
        <v>1</v>
      </c>
      <c r="K340" s="69">
        <v>0</v>
      </c>
      <c r="L340" s="69">
        <v>0</v>
      </c>
      <c r="M340" s="69">
        <v>6</v>
      </c>
      <c r="N340" s="69">
        <v>2</v>
      </c>
      <c r="O340" s="69">
        <v>3</v>
      </c>
      <c r="P340" s="69">
        <v>0</v>
      </c>
      <c r="Q340" s="69">
        <v>0</v>
      </c>
      <c r="R340" s="114">
        <v>0</v>
      </c>
      <c r="S340" s="114">
        <v>0</v>
      </c>
      <c r="T340" s="114">
        <v>0</v>
      </c>
      <c r="U340" s="114">
        <v>0</v>
      </c>
      <c r="V340" s="114">
        <v>0</v>
      </c>
      <c r="W340" s="114">
        <v>0</v>
      </c>
      <c r="X340" s="114">
        <v>1</v>
      </c>
      <c r="Y340" s="114">
        <v>0</v>
      </c>
      <c r="Z340" s="114">
        <v>1</v>
      </c>
      <c r="AA340" s="114">
        <v>0</v>
      </c>
      <c r="AB340" s="114">
        <v>0</v>
      </c>
      <c r="AC340" s="114">
        <v>0</v>
      </c>
      <c r="AD340" s="114">
        <v>0</v>
      </c>
    </row>
    <row r="341" spans="1:30" x14ac:dyDescent="0.45">
      <c r="A341" s="2" t="s">
        <v>217</v>
      </c>
      <c r="B341" s="2" t="s">
        <v>92</v>
      </c>
      <c r="C341" s="2" t="s">
        <v>961</v>
      </c>
      <c r="D341" s="11">
        <v>1606</v>
      </c>
      <c r="E341" s="11">
        <v>0</v>
      </c>
      <c r="F341" s="11">
        <v>2</v>
      </c>
      <c r="G341" s="11">
        <v>7</v>
      </c>
      <c r="H341" s="11">
        <v>24</v>
      </c>
      <c r="I341" s="11">
        <v>58</v>
      </c>
      <c r="J341" s="11">
        <v>110</v>
      </c>
      <c r="K341" s="11">
        <v>138</v>
      </c>
      <c r="L341" s="11">
        <v>181</v>
      </c>
      <c r="M341" s="11">
        <v>220</v>
      </c>
      <c r="N341" s="11">
        <v>230</v>
      </c>
      <c r="O341" s="11">
        <v>187</v>
      </c>
      <c r="P341" s="11">
        <v>91</v>
      </c>
      <c r="Q341" s="11">
        <v>91</v>
      </c>
      <c r="R341" s="113">
        <v>0</v>
      </c>
      <c r="S341" s="113">
        <v>1</v>
      </c>
      <c r="T341" s="113">
        <v>3</v>
      </c>
      <c r="U341" s="113">
        <v>20</v>
      </c>
      <c r="V341" s="113">
        <v>39</v>
      </c>
      <c r="W341" s="113">
        <v>57</v>
      </c>
      <c r="X341" s="113">
        <v>36</v>
      </c>
      <c r="Y341" s="113">
        <v>28</v>
      </c>
      <c r="Z341" s="113">
        <v>35</v>
      </c>
      <c r="AA341" s="113">
        <v>19</v>
      </c>
      <c r="AB341" s="113">
        <v>21</v>
      </c>
      <c r="AC341" s="113">
        <v>5</v>
      </c>
      <c r="AD341" s="113">
        <v>3</v>
      </c>
    </row>
    <row r="342" spans="1:30" x14ac:dyDescent="0.45">
      <c r="A342" s="3" t="s">
        <v>219</v>
      </c>
      <c r="B342" s="3" t="s">
        <v>92</v>
      </c>
      <c r="C342" s="3" t="s">
        <v>962</v>
      </c>
      <c r="D342" s="69">
        <v>83</v>
      </c>
      <c r="E342" s="69">
        <v>0</v>
      </c>
      <c r="F342" s="69">
        <v>0</v>
      </c>
      <c r="G342" s="69">
        <v>1</v>
      </c>
      <c r="H342" s="69">
        <v>1</v>
      </c>
      <c r="I342" s="69">
        <v>4</v>
      </c>
      <c r="J342" s="69">
        <v>7</v>
      </c>
      <c r="K342" s="69">
        <v>9</v>
      </c>
      <c r="L342" s="69">
        <v>6</v>
      </c>
      <c r="M342" s="69">
        <v>10</v>
      </c>
      <c r="N342" s="69">
        <v>12</v>
      </c>
      <c r="O342" s="69">
        <v>14</v>
      </c>
      <c r="P342" s="69">
        <v>4</v>
      </c>
      <c r="Q342" s="69">
        <v>5</v>
      </c>
      <c r="R342" s="114">
        <v>0</v>
      </c>
      <c r="S342" s="114">
        <v>0</v>
      </c>
      <c r="T342" s="114">
        <v>0</v>
      </c>
      <c r="U342" s="114">
        <v>1</v>
      </c>
      <c r="V342" s="114">
        <v>0</v>
      </c>
      <c r="W342" s="114">
        <v>2</v>
      </c>
      <c r="X342" s="114">
        <v>2</v>
      </c>
      <c r="Y342" s="114">
        <v>0</v>
      </c>
      <c r="Z342" s="114">
        <v>1</v>
      </c>
      <c r="AA342" s="114">
        <v>3</v>
      </c>
      <c r="AB342" s="114">
        <v>0</v>
      </c>
      <c r="AC342" s="114">
        <v>0</v>
      </c>
      <c r="AD342" s="114">
        <v>1</v>
      </c>
    </row>
    <row r="343" spans="1:30" x14ac:dyDescent="0.45">
      <c r="A343" s="3" t="s">
        <v>219</v>
      </c>
      <c r="B343" s="3" t="s">
        <v>92</v>
      </c>
      <c r="C343" s="3" t="s">
        <v>963</v>
      </c>
      <c r="D343" s="69">
        <v>140</v>
      </c>
      <c r="E343" s="69">
        <v>0</v>
      </c>
      <c r="F343" s="69">
        <v>0</v>
      </c>
      <c r="G343" s="69">
        <v>0</v>
      </c>
      <c r="H343" s="69">
        <v>2</v>
      </c>
      <c r="I343" s="69">
        <v>6</v>
      </c>
      <c r="J343" s="69">
        <v>9</v>
      </c>
      <c r="K343" s="69">
        <v>15</v>
      </c>
      <c r="L343" s="69">
        <v>14</v>
      </c>
      <c r="M343" s="69">
        <v>23</v>
      </c>
      <c r="N343" s="69">
        <v>24</v>
      </c>
      <c r="O343" s="69">
        <v>15</v>
      </c>
      <c r="P343" s="69">
        <v>8</v>
      </c>
      <c r="Q343" s="69">
        <v>8</v>
      </c>
      <c r="R343" s="114">
        <v>0</v>
      </c>
      <c r="S343" s="114">
        <v>1</v>
      </c>
      <c r="T343" s="114">
        <v>0</v>
      </c>
      <c r="U343" s="114">
        <v>2</v>
      </c>
      <c r="V343" s="114">
        <v>3</v>
      </c>
      <c r="W343" s="114">
        <v>3</v>
      </c>
      <c r="X343" s="114">
        <v>2</v>
      </c>
      <c r="Y343" s="114">
        <v>0</v>
      </c>
      <c r="Z343" s="114">
        <v>3</v>
      </c>
      <c r="AA343" s="114">
        <v>2</v>
      </c>
      <c r="AB343" s="114">
        <v>0</v>
      </c>
      <c r="AC343" s="114">
        <v>0</v>
      </c>
      <c r="AD343" s="114">
        <v>0</v>
      </c>
    </row>
    <row r="344" spans="1:30" x14ac:dyDescent="0.45">
      <c r="A344" s="3" t="s">
        <v>219</v>
      </c>
      <c r="B344" s="3" t="s">
        <v>92</v>
      </c>
      <c r="C344" s="3" t="s">
        <v>964</v>
      </c>
      <c r="D344" s="69">
        <v>38</v>
      </c>
      <c r="E344" s="69">
        <v>0</v>
      </c>
      <c r="F344" s="69">
        <v>0</v>
      </c>
      <c r="G344" s="69">
        <v>0</v>
      </c>
      <c r="H344" s="69">
        <v>2</v>
      </c>
      <c r="I344" s="69">
        <v>1</v>
      </c>
      <c r="J344" s="69">
        <v>2</v>
      </c>
      <c r="K344" s="69">
        <v>5</v>
      </c>
      <c r="L344" s="69">
        <v>4</v>
      </c>
      <c r="M344" s="69">
        <v>3</v>
      </c>
      <c r="N344" s="69">
        <v>9</v>
      </c>
      <c r="O344" s="69">
        <v>4</v>
      </c>
      <c r="P344" s="69">
        <v>2</v>
      </c>
      <c r="Q344" s="69">
        <v>2</v>
      </c>
      <c r="R344" s="114">
        <v>0</v>
      </c>
      <c r="S344" s="114">
        <v>0</v>
      </c>
      <c r="T344" s="114">
        <v>0</v>
      </c>
      <c r="U344" s="114">
        <v>0</v>
      </c>
      <c r="V344" s="114">
        <v>0</v>
      </c>
      <c r="W344" s="114">
        <v>1</v>
      </c>
      <c r="X344" s="114">
        <v>0</v>
      </c>
      <c r="Y344" s="114">
        <v>1</v>
      </c>
      <c r="Z344" s="114">
        <v>1</v>
      </c>
      <c r="AA344" s="114">
        <v>0</v>
      </c>
      <c r="AB344" s="114">
        <v>1</v>
      </c>
      <c r="AC344" s="114">
        <v>0</v>
      </c>
      <c r="AD344" s="114">
        <v>0</v>
      </c>
    </row>
    <row r="345" spans="1:30" x14ac:dyDescent="0.45">
      <c r="A345" s="3" t="s">
        <v>219</v>
      </c>
      <c r="B345" s="3" t="s">
        <v>92</v>
      </c>
      <c r="C345" s="3" t="s">
        <v>965</v>
      </c>
      <c r="D345" s="69">
        <v>134</v>
      </c>
      <c r="E345" s="69">
        <v>0</v>
      </c>
      <c r="F345" s="69">
        <v>0</v>
      </c>
      <c r="G345" s="69">
        <v>1</v>
      </c>
      <c r="H345" s="69">
        <v>2</v>
      </c>
      <c r="I345" s="69">
        <v>6</v>
      </c>
      <c r="J345" s="69">
        <v>8</v>
      </c>
      <c r="K345" s="69">
        <v>11</v>
      </c>
      <c r="L345" s="69">
        <v>21</v>
      </c>
      <c r="M345" s="69">
        <v>24</v>
      </c>
      <c r="N345" s="69">
        <v>18</v>
      </c>
      <c r="O345" s="69">
        <v>13</v>
      </c>
      <c r="P345" s="69">
        <v>9</v>
      </c>
      <c r="Q345" s="69">
        <v>7</v>
      </c>
      <c r="R345" s="114">
        <v>0</v>
      </c>
      <c r="S345" s="114">
        <v>0</v>
      </c>
      <c r="T345" s="114">
        <v>0</v>
      </c>
      <c r="U345" s="114">
        <v>0</v>
      </c>
      <c r="V345" s="114">
        <v>5</v>
      </c>
      <c r="W345" s="114">
        <v>2</v>
      </c>
      <c r="X345" s="114">
        <v>0</v>
      </c>
      <c r="Y345" s="114">
        <v>2</v>
      </c>
      <c r="Z345" s="114">
        <v>3</v>
      </c>
      <c r="AA345" s="114">
        <v>1</v>
      </c>
      <c r="AB345" s="114">
        <v>1</v>
      </c>
      <c r="AC345" s="114">
        <v>0</v>
      </c>
      <c r="AD345" s="114">
        <v>0</v>
      </c>
    </row>
    <row r="346" spans="1:30" x14ac:dyDescent="0.45">
      <c r="A346" s="3" t="s">
        <v>219</v>
      </c>
      <c r="B346" s="3" t="s">
        <v>92</v>
      </c>
      <c r="C346" s="3" t="s">
        <v>966</v>
      </c>
      <c r="D346" s="69">
        <v>34</v>
      </c>
      <c r="E346" s="69">
        <v>0</v>
      </c>
      <c r="F346" s="69">
        <v>0</v>
      </c>
      <c r="G346" s="69">
        <v>0</v>
      </c>
      <c r="H346" s="69">
        <v>0</v>
      </c>
      <c r="I346" s="69">
        <v>2</v>
      </c>
      <c r="J346" s="69">
        <v>2</v>
      </c>
      <c r="K346" s="69">
        <v>2</v>
      </c>
      <c r="L346" s="69">
        <v>4</v>
      </c>
      <c r="M346" s="69">
        <v>6</v>
      </c>
      <c r="N346" s="69">
        <v>4</v>
      </c>
      <c r="O346" s="69">
        <v>5</v>
      </c>
      <c r="P346" s="69">
        <v>3</v>
      </c>
      <c r="Q346" s="69">
        <v>2</v>
      </c>
      <c r="R346" s="114">
        <v>0</v>
      </c>
      <c r="S346" s="114">
        <v>0</v>
      </c>
      <c r="T346" s="114">
        <v>0</v>
      </c>
      <c r="U346" s="114">
        <v>0</v>
      </c>
      <c r="V346" s="114">
        <v>1</v>
      </c>
      <c r="W346" s="114">
        <v>0</v>
      </c>
      <c r="X346" s="114">
        <v>0</v>
      </c>
      <c r="Y346" s="114">
        <v>1</v>
      </c>
      <c r="Z346" s="114">
        <v>0</v>
      </c>
      <c r="AA346" s="114">
        <v>1</v>
      </c>
      <c r="AB346" s="114">
        <v>1</v>
      </c>
      <c r="AC346" s="114">
        <v>0</v>
      </c>
      <c r="AD346" s="114">
        <v>0</v>
      </c>
    </row>
    <row r="347" spans="1:30" x14ac:dyDescent="0.45">
      <c r="A347" s="3" t="s">
        <v>219</v>
      </c>
      <c r="B347" s="3" t="s">
        <v>92</v>
      </c>
      <c r="C347" s="3" t="s">
        <v>967</v>
      </c>
      <c r="D347" s="69">
        <v>129</v>
      </c>
      <c r="E347" s="69">
        <v>0</v>
      </c>
      <c r="F347" s="69">
        <v>0</v>
      </c>
      <c r="G347" s="69">
        <v>0</v>
      </c>
      <c r="H347" s="69">
        <v>2</v>
      </c>
      <c r="I347" s="69">
        <v>6</v>
      </c>
      <c r="J347" s="69">
        <v>14</v>
      </c>
      <c r="K347" s="69">
        <v>10</v>
      </c>
      <c r="L347" s="69">
        <v>12</v>
      </c>
      <c r="M347" s="69">
        <v>21</v>
      </c>
      <c r="N347" s="69">
        <v>16</v>
      </c>
      <c r="O347" s="69">
        <v>20</v>
      </c>
      <c r="P347" s="69">
        <v>8</v>
      </c>
      <c r="Q347" s="69">
        <v>8</v>
      </c>
      <c r="R347" s="114">
        <v>0</v>
      </c>
      <c r="S347" s="114">
        <v>0</v>
      </c>
      <c r="T347" s="114">
        <v>0</v>
      </c>
      <c r="U347" s="114">
        <v>0</v>
      </c>
      <c r="V347" s="114">
        <v>2</v>
      </c>
      <c r="W347" s="114">
        <v>6</v>
      </c>
      <c r="X347" s="114">
        <v>3</v>
      </c>
      <c r="Y347" s="114">
        <v>0</v>
      </c>
      <c r="Z347" s="114">
        <v>0</v>
      </c>
      <c r="AA347" s="114">
        <v>0</v>
      </c>
      <c r="AB347" s="114">
        <v>1</v>
      </c>
      <c r="AC347" s="114">
        <v>0</v>
      </c>
      <c r="AD347" s="114">
        <v>0</v>
      </c>
    </row>
    <row r="348" spans="1:30" x14ac:dyDescent="0.45">
      <c r="A348" s="3" t="s">
        <v>219</v>
      </c>
      <c r="B348" s="3" t="s">
        <v>92</v>
      </c>
      <c r="C348" s="3" t="s">
        <v>968</v>
      </c>
      <c r="D348" s="69">
        <v>37</v>
      </c>
      <c r="E348" s="69">
        <v>0</v>
      </c>
      <c r="F348" s="69">
        <v>0</v>
      </c>
      <c r="G348" s="69">
        <v>0</v>
      </c>
      <c r="H348" s="69">
        <v>0</v>
      </c>
      <c r="I348" s="69">
        <v>1</v>
      </c>
      <c r="J348" s="69">
        <v>3</v>
      </c>
      <c r="K348" s="69">
        <v>4</v>
      </c>
      <c r="L348" s="69">
        <v>5</v>
      </c>
      <c r="M348" s="69">
        <v>1</v>
      </c>
      <c r="N348" s="69">
        <v>6</v>
      </c>
      <c r="O348" s="69">
        <v>4</v>
      </c>
      <c r="P348" s="69">
        <v>2</v>
      </c>
      <c r="Q348" s="69">
        <v>2</v>
      </c>
      <c r="R348" s="114">
        <v>0</v>
      </c>
      <c r="S348" s="114">
        <v>0</v>
      </c>
      <c r="T348" s="114">
        <v>0</v>
      </c>
      <c r="U348" s="114">
        <v>3</v>
      </c>
      <c r="V348" s="114">
        <v>1</v>
      </c>
      <c r="W348" s="114">
        <v>0</v>
      </c>
      <c r="X348" s="114">
        <v>1</v>
      </c>
      <c r="Y348" s="114">
        <v>2</v>
      </c>
      <c r="Z348" s="114">
        <v>0</v>
      </c>
      <c r="AA348" s="114">
        <v>2</v>
      </c>
      <c r="AB348" s="114">
        <v>0</v>
      </c>
      <c r="AC348" s="114">
        <v>0</v>
      </c>
      <c r="AD348" s="114">
        <v>0</v>
      </c>
    </row>
    <row r="349" spans="1:30" x14ac:dyDescent="0.45">
      <c r="A349" s="3" t="s">
        <v>219</v>
      </c>
      <c r="B349" s="3" t="s">
        <v>92</v>
      </c>
      <c r="C349" s="3" t="s">
        <v>969</v>
      </c>
      <c r="D349" s="69">
        <v>67</v>
      </c>
      <c r="E349" s="69">
        <v>0</v>
      </c>
      <c r="F349" s="69">
        <v>0</v>
      </c>
      <c r="G349" s="69">
        <v>2</v>
      </c>
      <c r="H349" s="69">
        <v>2</v>
      </c>
      <c r="I349" s="69">
        <v>1</v>
      </c>
      <c r="J349" s="69">
        <v>2</v>
      </c>
      <c r="K349" s="69">
        <v>5</v>
      </c>
      <c r="L349" s="69">
        <v>7</v>
      </c>
      <c r="M349" s="69">
        <v>8</v>
      </c>
      <c r="N349" s="69">
        <v>15</v>
      </c>
      <c r="O349" s="69">
        <v>9</v>
      </c>
      <c r="P349" s="69">
        <v>4</v>
      </c>
      <c r="Q349" s="69">
        <v>4</v>
      </c>
      <c r="R349" s="114">
        <v>0</v>
      </c>
      <c r="S349" s="114">
        <v>0</v>
      </c>
      <c r="T349" s="114">
        <v>0</v>
      </c>
      <c r="U349" s="114">
        <v>1</v>
      </c>
      <c r="V349" s="114">
        <v>1</v>
      </c>
      <c r="W349" s="114">
        <v>1</v>
      </c>
      <c r="X349" s="114">
        <v>0</v>
      </c>
      <c r="Y349" s="114">
        <v>1</v>
      </c>
      <c r="Z349" s="114">
        <v>4</v>
      </c>
      <c r="AA349" s="114">
        <v>0</v>
      </c>
      <c r="AB349" s="114">
        <v>0</v>
      </c>
      <c r="AC349" s="114">
        <v>0</v>
      </c>
      <c r="AD349" s="114">
        <v>0</v>
      </c>
    </row>
    <row r="350" spans="1:30" x14ac:dyDescent="0.45">
      <c r="A350" s="3" t="s">
        <v>219</v>
      </c>
      <c r="B350" s="3" t="s">
        <v>92</v>
      </c>
      <c r="C350" s="3" t="s">
        <v>970</v>
      </c>
      <c r="D350" s="69">
        <v>84</v>
      </c>
      <c r="E350" s="69">
        <v>0</v>
      </c>
      <c r="F350" s="69">
        <v>0</v>
      </c>
      <c r="G350" s="69">
        <v>0</v>
      </c>
      <c r="H350" s="69">
        <v>1</v>
      </c>
      <c r="I350" s="69">
        <v>1</v>
      </c>
      <c r="J350" s="69">
        <v>4</v>
      </c>
      <c r="K350" s="69">
        <v>9</v>
      </c>
      <c r="L350" s="69">
        <v>9</v>
      </c>
      <c r="M350" s="69">
        <v>11</v>
      </c>
      <c r="N350" s="69">
        <v>15</v>
      </c>
      <c r="O350" s="69">
        <v>13</v>
      </c>
      <c r="P350" s="69">
        <v>4</v>
      </c>
      <c r="Q350" s="69">
        <v>5</v>
      </c>
      <c r="R350" s="114">
        <v>0</v>
      </c>
      <c r="S350" s="114">
        <v>0</v>
      </c>
      <c r="T350" s="114">
        <v>1</v>
      </c>
      <c r="U350" s="114">
        <v>1</v>
      </c>
      <c r="V350" s="114">
        <v>1</v>
      </c>
      <c r="W350" s="114">
        <v>1</v>
      </c>
      <c r="X350" s="114">
        <v>1</v>
      </c>
      <c r="Y350" s="114">
        <v>2</v>
      </c>
      <c r="Z350" s="114">
        <v>3</v>
      </c>
      <c r="AA350" s="114">
        <v>1</v>
      </c>
      <c r="AB350" s="114">
        <v>0</v>
      </c>
      <c r="AC350" s="114">
        <v>1</v>
      </c>
      <c r="AD350" s="114">
        <v>0</v>
      </c>
    </row>
    <row r="351" spans="1:30" x14ac:dyDescent="0.45">
      <c r="A351" s="3" t="s">
        <v>219</v>
      </c>
      <c r="B351" s="3" t="s">
        <v>92</v>
      </c>
      <c r="C351" s="3" t="s">
        <v>971</v>
      </c>
      <c r="D351" s="69">
        <v>860</v>
      </c>
      <c r="E351" s="69">
        <v>0</v>
      </c>
      <c r="F351" s="69">
        <v>2</v>
      </c>
      <c r="G351" s="69">
        <v>3</v>
      </c>
      <c r="H351" s="69">
        <v>12</v>
      </c>
      <c r="I351" s="69">
        <v>30</v>
      </c>
      <c r="J351" s="69">
        <v>59</v>
      </c>
      <c r="K351" s="69">
        <v>68</v>
      </c>
      <c r="L351" s="69">
        <v>99</v>
      </c>
      <c r="M351" s="69">
        <v>113</v>
      </c>
      <c r="N351" s="69">
        <v>111</v>
      </c>
      <c r="O351" s="69">
        <v>90</v>
      </c>
      <c r="P351" s="69">
        <v>47</v>
      </c>
      <c r="Q351" s="69">
        <v>48</v>
      </c>
      <c r="R351" s="114">
        <v>0</v>
      </c>
      <c r="S351" s="114">
        <v>0</v>
      </c>
      <c r="T351" s="114">
        <v>2</v>
      </c>
      <c r="U351" s="114">
        <v>12</v>
      </c>
      <c r="V351" s="114">
        <v>25</v>
      </c>
      <c r="W351" s="114">
        <v>41</v>
      </c>
      <c r="X351" s="114">
        <v>27</v>
      </c>
      <c r="Y351" s="114">
        <v>19</v>
      </c>
      <c r="Z351" s="114">
        <v>20</v>
      </c>
      <c r="AA351" s="114">
        <v>9</v>
      </c>
      <c r="AB351" s="114">
        <v>17</v>
      </c>
      <c r="AC351" s="114">
        <v>4</v>
      </c>
      <c r="AD351" s="114">
        <v>2</v>
      </c>
    </row>
    <row r="352" spans="1:30" x14ac:dyDescent="0.45">
      <c r="A352" s="2" t="s">
        <v>217</v>
      </c>
      <c r="B352" s="2" t="s">
        <v>93</v>
      </c>
      <c r="C352" s="2" t="s">
        <v>972</v>
      </c>
      <c r="D352" s="11">
        <v>997</v>
      </c>
      <c r="E352" s="11">
        <v>0</v>
      </c>
      <c r="F352" s="11">
        <v>1</v>
      </c>
      <c r="G352" s="11">
        <v>2</v>
      </c>
      <c r="H352" s="11">
        <v>11</v>
      </c>
      <c r="I352" s="11">
        <v>28</v>
      </c>
      <c r="J352" s="11">
        <v>58</v>
      </c>
      <c r="K352" s="11">
        <v>103</v>
      </c>
      <c r="L352" s="11">
        <v>135</v>
      </c>
      <c r="M352" s="11">
        <v>130</v>
      </c>
      <c r="N352" s="11">
        <v>152</v>
      </c>
      <c r="O352" s="11">
        <v>86</v>
      </c>
      <c r="P352" s="11">
        <v>47</v>
      </c>
      <c r="Q352" s="11">
        <v>66</v>
      </c>
      <c r="R352" s="113">
        <v>0</v>
      </c>
      <c r="S352" s="113">
        <v>0</v>
      </c>
      <c r="T352" s="113">
        <v>2</v>
      </c>
      <c r="U352" s="113">
        <v>7</v>
      </c>
      <c r="V352" s="113">
        <v>21</v>
      </c>
      <c r="W352" s="113">
        <v>28</v>
      </c>
      <c r="X352" s="113">
        <v>27</v>
      </c>
      <c r="Y352" s="113">
        <v>40</v>
      </c>
      <c r="Z352" s="113">
        <v>22</v>
      </c>
      <c r="AA352" s="113">
        <v>14</v>
      </c>
      <c r="AB352" s="113">
        <v>9</v>
      </c>
      <c r="AC352" s="113">
        <v>4</v>
      </c>
      <c r="AD352" s="113">
        <v>4</v>
      </c>
    </row>
    <row r="353" spans="1:30" x14ac:dyDescent="0.45">
      <c r="A353" s="3" t="s">
        <v>219</v>
      </c>
      <c r="B353" s="3" t="s">
        <v>93</v>
      </c>
      <c r="C353" s="3" t="s">
        <v>973</v>
      </c>
      <c r="D353" s="69">
        <v>173</v>
      </c>
      <c r="E353" s="69">
        <v>0</v>
      </c>
      <c r="F353" s="69">
        <v>0</v>
      </c>
      <c r="G353" s="69">
        <v>1</v>
      </c>
      <c r="H353" s="69">
        <v>3</v>
      </c>
      <c r="I353" s="69">
        <v>6</v>
      </c>
      <c r="J353" s="69">
        <v>10</v>
      </c>
      <c r="K353" s="69">
        <v>14</v>
      </c>
      <c r="L353" s="69">
        <v>26</v>
      </c>
      <c r="M353" s="69">
        <v>26</v>
      </c>
      <c r="N353" s="69">
        <v>25</v>
      </c>
      <c r="O353" s="69">
        <v>13</v>
      </c>
      <c r="P353" s="69">
        <v>8</v>
      </c>
      <c r="Q353" s="69">
        <v>17</v>
      </c>
      <c r="R353" s="114">
        <v>0</v>
      </c>
      <c r="S353" s="114">
        <v>0</v>
      </c>
      <c r="T353" s="114">
        <v>1</v>
      </c>
      <c r="U353" s="114">
        <v>1</v>
      </c>
      <c r="V353" s="114">
        <v>2</v>
      </c>
      <c r="W353" s="114">
        <v>5</v>
      </c>
      <c r="X353" s="114">
        <v>4</v>
      </c>
      <c r="Y353" s="114">
        <v>2</v>
      </c>
      <c r="Z353" s="114">
        <v>3</v>
      </c>
      <c r="AA353" s="114">
        <v>4</v>
      </c>
      <c r="AB353" s="114">
        <v>2</v>
      </c>
      <c r="AC353" s="114">
        <v>0</v>
      </c>
      <c r="AD353" s="114">
        <v>0</v>
      </c>
    </row>
    <row r="354" spans="1:30" x14ac:dyDescent="0.45">
      <c r="A354" s="3" t="s">
        <v>219</v>
      </c>
      <c r="B354" s="3" t="s">
        <v>93</v>
      </c>
      <c r="C354" s="3" t="s">
        <v>974</v>
      </c>
      <c r="D354" s="69">
        <v>542</v>
      </c>
      <c r="E354" s="69">
        <v>0</v>
      </c>
      <c r="F354" s="69">
        <v>0</v>
      </c>
      <c r="G354" s="69">
        <v>1</v>
      </c>
      <c r="H354" s="69">
        <v>6</v>
      </c>
      <c r="I354" s="69">
        <v>12</v>
      </c>
      <c r="J354" s="69">
        <v>35</v>
      </c>
      <c r="K354" s="69">
        <v>60</v>
      </c>
      <c r="L354" s="69">
        <v>75</v>
      </c>
      <c r="M354" s="69">
        <v>70</v>
      </c>
      <c r="N354" s="69">
        <v>83</v>
      </c>
      <c r="O354" s="69">
        <v>39</v>
      </c>
      <c r="P354" s="69">
        <v>23</v>
      </c>
      <c r="Q354" s="69">
        <v>25</v>
      </c>
      <c r="R354" s="114">
        <v>0</v>
      </c>
      <c r="S354" s="114">
        <v>0</v>
      </c>
      <c r="T354" s="114">
        <v>1</v>
      </c>
      <c r="U354" s="114">
        <v>5</v>
      </c>
      <c r="V354" s="114">
        <v>15</v>
      </c>
      <c r="W354" s="114">
        <v>19</v>
      </c>
      <c r="X354" s="114">
        <v>18</v>
      </c>
      <c r="Y354" s="114">
        <v>29</v>
      </c>
      <c r="Z354" s="114">
        <v>11</v>
      </c>
      <c r="AA354" s="114">
        <v>6</v>
      </c>
      <c r="AB354" s="114">
        <v>4</v>
      </c>
      <c r="AC354" s="114">
        <v>3</v>
      </c>
      <c r="AD354" s="114">
        <v>2</v>
      </c>
    </row>
    <row r="355" spans="1:30" x14ac:dyDescent="0.45">
      <c r="A355" s="3" t="s">
        <v>219</v>
      </c>
      <c r="B355" s="3" t="s">
        <v>93</v>
      </c>
      <c r="C355" s="3" t="s">
        <v>975</v>
      </c>
      <c r="D355" s="69">
        <v>46</v>
      </c>
      <c r="E355" s="69">
        <v>0</v>
      </c>
      <c r="F355" s="69">
        <v>0</v>
      </c>
      <c r="G355" s="69">
        <v>0</v>
      </c>
      <c r="H355" s="69">
        <v>1</v>
      </c>
      <c r="I355" s="69">
        <v>0</v>
      </c>
      <c r="J355" s="69">
        <v>1</v>
      </c>
      <c r="K355" s="69">
        <v>4</v>
      </c>
      <c r="L355" s="69">
        <v>6</v>
      </c>
      <c r="M355" s="69">
        <v>8</v>
      </c>
      <c r="N355" s="69">
        <v>7</v>
      </c>
      <c r="O355" s="69">
        <v>5</v>
      </c>
      <c r="P355" s="69">
        <v>3</v>
      </c>
      <c r="Q355" s="69">
        <v>5</v>
      </c>
      <c r="R355" s="114">
        <v>0</v>
      </c>
      <c r="S355" s="114">
        <v>0</v>
      </c>
      <c r="T355" s="114">
        <v>0</v>
      </c>
      <c r="U355" s="114">
        <v>0</v>
      </c>
      <c r="V355" s="114">
        <v>0</v>
      </c>
      <c r="W355" s="114">
        <v>2</v>
      </c>
      <c r="X355" s="114">
        <v>1</v>
      </c>
      <c r="Y355" s="114">
        <v>1</v>
      </c>
      <c r="Z355" s="114">
        <v>1</v>
      </c>
      <c r="AA355" s="114">
        <v>1</v>
      </c>
      <c r="AB355" s="114">
        <v>0</v>
      </c>
      <c r="AC355" s="114">
        <v>0</v>
      </c>
      <c r="AD355" s="114">
        <v>0</v>
      </c>
    </row>
    <row r="356" spans="1:30" x14ac:dyDescent="0.45">
      <c r="A356" s="3" t="s">
        <v>219</v>
      </c>
      <c r="B356" s="3" t="s">
        <v>93</v>
      </c>
      <c r="C356" s="3" t="s">
        <v>976</v>
      </c>
      <c r="D356" s="69">
        <v>49</v>
      </c>
      <c r="E356" s="69">
        <v>0</v>
      </c>
      <c r="F356" s="69">
        <v>1</v>
      </c>
      <c r="G356" s="69">
        <v>0</v>
      </c>
      <c r="H356" s="69">
        <v>1</v>
      </c>
      <c r="I356" s="69">
        <v>3</v>
      </c>
      <c r="J356" s="69">
        <v>3</v>
      </c>
      <c r="K356" s="69">
        <v>8</v>
      </c>
      <c r="L356" s="69">
        <v>7</v>
      </c>
      <c r="M356" s="69">
        <v>8</v>
      </c>
      <c r="N356" s="69">
        <v>7</v>
      </c>
      <c r="O356" s="69">
        <v>4</v>
      </c>
      <c r="P356" s="69">
        <v>0</v>
      </c>
      <c r="Q356" s="69">
        <v>2</v>
      </c>
      <c r="R356" s="114">
        <v>0</v>
      </c>
      <c r="S356" s="114">
        <v>0</v>
      </c>
      <c r="T356" s="114">
        <v>0</v>
      </c>
      <c r="U356" s="114">
        <v>0</v>
      </c>
      <c r="V356" s="114">
        <v>0</v>
      </c>
      <c r="W356" s="114">
        <v>0</v>
      </c>
      <c r="X356" s="114">
        <v>2</v>
      </c>
      <c r="Y356" s="114">
        <v>1</v>
      </c>
      <c r="Z356" s="114">
        <v>1</v>
      </c>
      <c r="AA356" s="114">
        <v>1</v>
      </c>
      <c r="AB356" s="114">
        <v>0</v>
      </c>
      <c r="AC356" s="114">
        <v>0</v>
      </c>
      <c r="AD356" s="114">
        <v>0</v>
      </c>
    </row>
    <row r="357" spans="1:30" x14ac:dyDescent="0.45">
      <c r="A357" s="3" t="s">
        <v>219</v>
      </c>
      <c r="B357" s="3" t="s">
        <v>93</v>
      </c>
      <c r="C357" s="3" t="s">
        <v>977</v>
      </c>
      <c r="D357" s="69">
        <v>58</v>
      </c>
      <c r="E357" s="69">
        <v>0</v>
      </c>
      <c r="F357" s="69">
        <v>0</v>
      </c>
      <c r="G357" s="69">
        <v>0</v>
      </c>
      <c r="H357" s="69">
        <v>0</v>
      </c>
      <c r="I357" s="69">
        <v>1</v>
      </c>
      <c r="J357" s="69">
        <v>4</v>
      </c>
      <c r="K357" s="69">
        <v>4</v>
      </c>
      <c r="L357" s="69">
        <v>5</v>
      </c>
      <c r="M357" s="69">
        <v>8</v>
      </c>
      <c r="N357" s="69">
        <v>13</v>
      </c>
      <c r="O357" s="69">
        <v>7</v>
      </c>
      <c r="P357" s="69">
        <v>7</v>
      </c>
      <c r="Q357" s="69">
        <v>5</v>
      </c>
      <c r="R357" s="114">
        <v>0</v>
      </c>
      <c r="S357" s="114">
        <v>0</v>
      </c>
      <c r="T357" s="114">
        <v>0</v>
      </c>
      <c r="U357" s="114">
        <v>0</v>
      </c>
      <c r="V357" s="114">
        <v>1</v>
      </c>
      <c r="W357" s="114">
        <v>0</v>
      </c>
      <c r="X357" s="114">
        <v>1</v>
      </c>
      <c r="Y357" s="114">
        <v>0</v>
      </c>
      <c r="Z357" s="114">
        <v>2</v>
      </c>
      <c r="AA357" s="114">
        <v>0</v>
      </c>
      <c r="AB357" s="114">
        <v>0</v>
      </c>
      <c r="AC357" s="114">
        <v>0</v>
      </c>
      <c r="AD357" s="114">
        <v>0</v>
      </c>
    </row>
    <row r="358" spans="1:30" x14ac:dyDescent="0.45">
      <c r="A358" s="3" t="s">
        <v>219</v>
      </c>
      <c r="B358" s="3" t="s">
        <v>93</v>
      </c>
      <c r="C358" s="3" t="s">
        <v>978</v>
      </c>
      <c r="D358" s="69">
        <v>129</v>
      </c>
      <c r="E358" s="69">
        <v>0</v>
      </c>
      <c r="F358" s="69">
        <v>0</v>
      </c>
      <c r="G358" s="69">
        <v>0</v>
      </c>
      <c r="H358" s="69">
        <v>0</v>
      </c>
      <c r="I358" s="69">
        <v>6</v>
      </c>
      <c r="J358" s="69">
        <v>5</v>
      </c>
      <c r="K358" s="69">
        <v>13</v>
      </c>
      <c r="L358" s="69">
        <v>16</v>
      </c>
      <c r="M358" s="69">
        <v>10</v>
      </c>
      <c r="N358" s="69">
        <v>17</v>
      </c>
      <c r="O358" s="69">
        <v>18</v>
      </c>
      <c r="P358" s="69">
        <v>6</v>
      </c>
      <c r="Q358" s="69">
        <v>12</v>
      </c>
      <c r="R358" s="114">
        <v>0</v>
      </c>
      <c r="S358" s="114">
        <v>0</v>
      </c>
      <c r="T358" s="114">
        <v>0</v>
      </c>
      <c r="U358" s="114">
        <v>1</v>
      </c>
      <c r="V358" s="114">
        <v>3</v>
      </c>
      <c r="W358" s="114">
        <v>2</v>
      </c>
      <c r="X358" s="114">
        <v>1</v>
      </c>
      <c r="Y358" s="114">
        <v>7</v>
      </c>
      <c r="Z358" s="114">
        <v>4</v>
      </c>
      <c r="AA358" s="114">
        <v>2</v>
      </c>
      <c r="AB358" s="114">
        <v>3</v>
      </c>
      <c r="AC358" s="114">
        <v>1</v>
      </c>
      <c r="AD358" s="114">
        <v>2</v>
      </c>
    </row>
    <row r="359" spans="1:30" x14ac:dyDescent="0.45">
      <c r="A359" s="2" t="s">
        <v>217</v>
      </c>
      <c r="B359" s="2" t="s">
        <v>94</v>
      </c>
      <c r="C359" s="2" t="s">
        <v>979</v>
      </c>
      <c r="D359" s="11">
        <v>895</v>
      </c>
      <c r="E359" s="11">
        <v>0</v>
      </c>
      <c r="F359" s="11">
        <v>0</v>
      </c>
      <c r="G359" s="11">
        <v>2</v>
      </c>
      <c r="H359" s="11">
        <v>16</v>
      </c>
      <c r="I359" s="11">
        <v>26</v>
      </c>
      <c r="J359" s="11">
        <v>67</v>
      </c>
      <c r="K359" s="11">
        <v>82</v>
      </c>
      <c r="L359" s="11">
        <v>115</v>
      </c>
      <c r="M359" s="11">
        <v>157</v>
      </c>
      <c r="N359" s="11">
        <v>119</v>
      </c>
      <c r="O359" s="11">
        <v>84</v>
      </c>
      <c r="P359" s="11">
        <v>38</v>
      </c>
      <c r="Q359" s="11">
        <v>44</v>
      </c>
      <c r="R359" s="113">
        <v>0</v>
      </c>
      <c r="S359" s="113">
        <v>0</v>
      </c>
      <c r="T359" s="113">
        <v>3</v>
      </c>
      <c r="U359" s="113">
        <v>11</v>
      </c>
      <c r="V359" s="113">
        <v>15</v>
      </c>
      <c r="W359" s="113">
        <v>25</v>
      </c>
      <c r="X359" s="113">
        <v>31</v>
      </c>
      <c r="Y359" s="113">
        <v>27</v>
      </c>
      <c r="Z359" s="113">
        <v>16</v>
      </c>
      <c r="AA359" s="113">
        <v>9</v>
      </c>
      <c r="AB359" s="113">
        <v>2</v>
      </c>
      <c r="AC359" s="113">
        <v>3</v>
      </c>
      <c r="AD359" s="113">
        <v>3</v>
      </c>
    </row>
    <row r="360" spans="1:30" x14ac:dyDescent="0.45">
      <c r="A360" s="3" t="s">
        <v>219</v>
      </c>
      <c r="B360" s="3" t="s">
        <v>94</v>
      </c>
      <c r="C360" s="3" t="s">
        <v>980</v>
      </c>
      <c r="D360" s="69">
        <v>451</v>
      </c>
      <c r="E360" s="69">
        <v>0</v>
      </c>
      <c r="F360" s="69">
        <v>0</v>
      </c>
      <c r="G360" s="69">
        <v>0</v>
      </c>
      <c r="H360" s="69">
        <v>10</v>
      </c>
      <c r="I360" s="69">
        <v>10</v>
      </c>
      <c r="J360" s="69">
        <v>33</v>
      </c>
      <c r="K360" s="69">
        <v>42</v>
      </c>
      <c r="L360" s="69">
        <v>57</v>
      </c>
      <c r="M360" s="69">
        <v>69</v>
      </c>
      <c r="N360" s="69">
        <v>56</v>
      </c>
      <c r="O360" s="69">
        <v>46</v>
      </c>
      <c r="P360" s="69">
        <v>13</v>
      </c>
      <c r="Q360" s="69">
        <v>20</v>
      </c>
      <c r="R360" s="114">
        <v>0</v>
      </c>
      <c r="S360" s="114">
        <v>0</v>
      </c>
      <c r="T360" s="114">
        <v>2</v>
      </c>
      <c r="U360" s="114">
        <v>9</v>
      </c>
      <c r="V360" s="114">
        <v>12</v>
      </c>
      <c r="W360" s="114">
        <v>17</v>
      </c>
      <c r="X360" s="114">
        <v>20</v>
      </c>
      <c r="Y360" s="114">
        <v>15</v>
      </c>
      <c r="Z360" s="114">
        <v>9</v>
      </c>
      <c r="AA360" s="114">
        <v>7</v>
      </c>
      <c r="AB360" s="114">
        <v>2</v>
      </c>
      <c r="AC360" s="114">
        <v>1</v>
      </c>
      <c r="AD360" s="114">
        <v>1</v>
      </c>
    </row>
    <row r="361" spans="1:30" x14ac:dyDescent="0.45">
      <c r="A361" s="3" t="s">
        <v>219</v>
      </c>
      <c r="B361" s="3" t="s">
        <v>94</v>
      </c>
      <c r="C361" s="3" t="s">
        <v>981</v>
      </c>
      <c r="D361" s="69">
        <v>142</v>
      </c>
      <c r="E361" s="69">
        <v>0</v>
      </c>
      <c r="F361" s="69">
        <v>0</v>
      </c>
      <c r="G361" s="69">
        <v>0</v>
      </c>
      <c r="H361" s="69">
        <v>2</v>
      </c>
      <c r="I361" s="69">
        <v>6</v>
      </c>
      <c r="J361" s="69">
        <v>10</v>
      </c>
      <c r="K361" s="69">
        <v>10</v>
      </c>
      <c r="L361" s="69">
        <v>15</v>
      </c>
      <c r="M361" s="69">
        <v>38</v>
      </c>
      <c r="N361" s="69">
        <v>13</v>
      </c>
      <c r="O361" s="69">
        <v>11</v>
      </c>
      <c r="P361" s="69">
        <v>13</v>
      </c>
      <c r="Q361" s="69">
        <v>8</v>
      </c>
      <c r="R361" s="114">
        <v>0</v>
      </c>
      <c r="S361" s="114">
        <v>0</v>
      </c>
      <c r="T361" s="114">
        <v>0</v>
      </c>
      <c r="U361" s="114">
        <v>0</v>
      </c>
      <c r="V361" s="114">
        <v>0</v>
      </c>
      <c r="W361" s="114">
        <v>5</v>
      </c>
      <c r="X361" s="114">
        <v>6</v>
      </c>
      <c r="Y361" s="114">
        <v>3</v>
      </c>
      <c r="Z361" s="114">
        <v>1</v>
      </c>
      <c r="AA361" s="114">
        <v>1</v>
      </c>
      <c r="AB361" s="114">
        <v>0</v>
      </c>
      <c r="AC361" s="114">
        <v>0</v>
      </c>
      <c r="AD361" s="114">
        <v>0</v>
      </c>
    </row>
    <row r="362" spans="1:30" x14ac:dyDescent="0.45">
      <c r="A362" s="3" t="s">
        <v>219</v>
      </c>
      <c r="B362" s="3" t="s">
        <v>94</v>
      </c>
      <c r="C362" s="3" t="s">
        <v>982</v>
      </c>
      <c r="D362" s="69">
        <v>91</v>
      </c>
      <c r="E362" s="69">
        <v>0</v>
      </c>
      <c r="F362" s="69">
        <v>0</v>
      </c>
      <c r="G362" s="69">
        <v>2</v>
      </c>
      <c r="H362" s="69">
        <v>1</v>
      </c>
      <c r="I362" s="69">
        <v>2</v>
      </c>
      <c r="J362" s="69">
        <v>10</v>
      </c>
      <c r="K362" s="69">
        <v>9</v>
      </c>
      <c r="L362" s="69">
        <v>14</v>
      </c>
      <c r="M362" s="69">
        <v>17</v>
      </c>
      <c r="N362" s="69">
        <v>16</v>
      </c>
      <c r="O362" s="69">
        <v>7</v>
      </c>
      <c r="P362" s="69">
        <v>1</v>
      </c>
      <c r="Q362" s="69">
        <v>2</v>
      </c>
      <c r="R362" s="114">
        <v>0</v>
      </c>
      <c r="S362" s="114">
        <v>0</v>
      </c>
      <c r="T362" s="114">
        <v>0</v>
      </c>
      <c r="U362" s="114">
        <v>1</v>
      </c>
      <c r="V362" s="114">
        <v>0</v>
      </c>
      <c r="W362" s="114">
        <v>1</v>
      </c>
      <c r="X362" s="114">
        <v>2</v>
      </c>
      <c r="Y362" s="114">
        <v>3</v>
      </c>
      <c r="Z362" s="114">
        <v>2</v>
      </c>
      <c r="AA362" s="114">
        <v>0</v>
      </c>
      <c r="AB362" s="114">
        <v>0</v>
      </c>
      <c r="AC362" s="114">
        <v>0</v>
      </c>
      <c r="AD362" s="114">
        <v>1</v>
      </c>
    </row>
    <row r="363" spans="1:30" x14ac:dyDescent="0.45">
      <c r="A363" s="3" t="s">
        <v>219</v>
      </c>
      <c r="B363" s="3" t="s">
        <v>94</v>
      </c>
      <c r="C363" s="3" t="s">
        <v>983</v>
      </c>
      <c r="D363" s="69">
        <v>52</v>
      </c>
      <c r="E363" s="69">
        <v>0</v>
      </c>
      <c r="F363" s="69">
        <v>0</v>
      </c>
      <c r="G363" s="69">
        <v>0</v>
      </c>
      <c r="H363" s="69">
        <v>0</v>
      </c>
      <c r="I363" s="69">
        <v>1</v>
      </c>
      <c r="J363" s="69">
        <v>4</v>
      </c>
      <c r="K363" s="69">
        <v>4</v>
      </c>
      <c r="L363" s="69">
        <v>5</v>
      </c>
      <c r="M363" s="69">
        <v>9</v>
      </c>
      <c r="N363" s="69">
        <v>12</v>
      </c>
      <c r="O363" s="69">
        <v>5</v>
      </c>
      <c r="P363" s="69">
        <v>5</v>
      </c>
      <c r="Q363" s="69">
        <v>3</v>
      </c>
      <c r="R363" s="114">
        <v>0</v>
      </c>
      <c r="S363" s="114">
        <v>0</v>
      </c>
      <c r="T363" s="114">
        <v>0</v>
      </c>
      <c r="U363" s="114">
        <v>0</v>
      </c>
      <c r="V363" s="114">
        <v>1</v>
      </c>
      <c r="W363" s="114">
        <v>0</v>
      </c>
      <c r="X363" s="114">
        <v>0</v>
      </c>
      <c r="Y363" s="114">
        <v>2</v>
      </c>
      <c r="Z363" s="114">
        <v>0</v>
      </c>
      <c r="AA363" s="114">
        <v>1</v>
      </c>
      <c r="AB363" s="114">
        <v>0</v>
      </c>
      <c r="AC363" s="114">
        <v>0</v>
      </c>
      <c r="AD363" s="114">
        <v>0</v>
      </c>
    </row>
    <row r="364" spans="1:30" x14ac:dyDescent="0.45">
      <c r="A364" s="3" t="s">
        <v>219</v>
      </c>
      <c r="B364" s="3" t="s">
        <v>94</v>
      </c>
      <c r="C364" s="3" t="s">
        <v>984</v>
      </c>
      <c r="D364" s="69">
        <v>51</v>
      </c>
      <c r="E364" s="69">
        <v>0</v>
      </c>
      <c r="F364" s="69">
        <v>0</v>
      </c>
      <c r="G364" s="69">
        <v>0</v>
      </c>
      <c r="H364" s="69">
        <v>1</v>
      </c>
      <c r="I364" s="69">
        <v>2</v>
      </c>
      <c r="J364" s="69">
        <v>5</v>
      </c>
      <c r="K364" s="69">
        <v>3</v>
      </c>
      <c r="L364" s="69">
        <v>7</v>
      </c>
      <c r="M364" s="69">
        <v>7</v>
      </c>
      <c r="N364" s="69">
        <v>7</v>
      </c>
      <c r="O364" s="69">
        <v>6</v>
      </c>
      <c r="P364" s="69">
        <v>3</v>
      </c>
      <c r="Q364" s="69">
        <v>4</v>
      </c>
      <c r="R364" s="114">
        <v>0</v>
      </c>
      <c r="S364" s="114">
        <v>0</v>
      </c>
      <c r="T364" s="114">
        <v>0</v>
      </c>
      <c r="U364" s="114">
        <v>0</v>
      </c>
      <c r="V364" s="114">
        <v>0</v>
      </c>
      <c r="W364" s="114">
        <v>0</v>
      </c>
      <c r="X364" s="114">
        <v>1</v>
      </c>
      <c r="Y364" s="114">
        <v>2</v>
      </c>
      <c r="Z364" s="114">
        <v>2</v>
      </c>
      <c r="AA364" s="114">
        <v>0</v>
      </c>
      <c r="AB364" s="114">
        <v>0</v>
      </c>
      <c r="AC364" s="114">
        <v>0</v>
      </c>
      <c r="AD364" s="114">
        <v>1</v>
      </c>
    </row>
    <row r="365" spans="1:30" x14ac:dyDescent="0.45">
      <c r="A365" s="3" t="s">
        <v>219</v>
      </c>
      <c r="B365" s="3" t="s">
        <v>94</v>
      </c>
      <c r="C365" s="3" t="s">
        <v>985</v>
      </c>
      <c r="D365" s="69">
        <v>61</v>
      </c>
      <c r="E365" s="69">
        <v>0</v>
      </c>
      <c r="F365" s="69">
        <v>0</v>
      </c>
      <c r="G365" s="69">
        <v>0</v>
      </c>
      <c r="H365" s="69">
        <v>1</v>
      </c>
      <c r="I365" s="69">
        <v>3</v>
      </c>
      <c r="J365" s="69">
        <v>4</v>
      </c>
      <c r="K365" s="69">
        <v>5</v>
      </c>
      <c r="L365" s="69">
        <v>9</v>
      </c>
      <c r="M365" s="69">
        <v>12</v>
      </c>
      <c r="N365" s="69">
        <v>8</v>
      </c>
      <c r="O365" s="69">
        <v>7</v>
      </c>
      <c r="P365" s="69">
        <v>0</v>
      </c>
      <c r="Q365" s="69">
        <v>3</v>
      </c>
      <c r="R365" s="114">
        <v>0</v>
      </c>
      <c r="S365" s="114">
        <v>0</v>
      </c>
      <c r="T365" s="114">
        <v>1</v>
      </c>
      <c r="U365" s="114">
        <v>1</v>
      </c>
      <c r="V365" s="114">
        <v>2</v>
      </c>
      <c r="W365" s="114">
        <v>1</v>
      </c>
      <c r="X365" s="114">
        <v>0</v>
      </c>
      <c r="Y365" s="114">
        <v>0</v>
      </c>
      <c r="Z365" s="114">
        <v>2</v>
      </c>
      <c r="AA365" s="114">
        <v>0</v>
      </c>
      <c r="AB365" s="114">
        <v>0</v>
      </c>
      <c r="AC365" s="114">
        <v>2</v>
      </c>
      <c r="AD365" s="114">
        <v>0</v>
      </c>
    </row>
    <row r="366" spans="1:30" x14ac:dyDescent="0.45">
      <c r="A366" s="3" t="s">
        <v>219</v>
      </c>
      <c r="B366" s="3" t="s">
        <v>94</v>
      </c>
      <c r="C366" s="3" t="s">
        <v>986</v>
      </c>
      <c r="D366" s="69">
        <v>47</v>
      </c>
      <c r="E366" s="69">
        <v>0</v>
      </c>
      <c r="F366" s="69">
        <v>0</v>
      </c>
      <c r="G366" s="69">
        <v>0</v>
      </c>
      <c r="H366" s="69">
        <v>1</v>
      </c>
      <c r="I366" s="69">
        <v>2</v>
      </c>
      <c r="J366" s="69">
        <v>1</v>
      </c>
      <c r="K366" s="69">
        <v>9</v>
      </c>
      <c r="L366" s="69">
        <v>8</v>
      </c>
      <c r="M366" s="69">
        <v>5</v>
      </c>
      <c r="N366" s="69">
        <v>7</v>
      </c>
      <c r="O366" s="69">
        <v>2</v>
      </c>
      <c r="P366" s="69">
        <v>3</v>
      </c>
      <c r="Q366" s="69">
        <v>4</v>
      </c>
      <c r="R366" s="114">
        <v>0</v>
      </c>
      <c r="S366" s="114">
        <v>0</v>
      </c>
      <c r="T366" s="114">
        <v>0</v>
      </c>
      <c r="U366" s="114">
        <v>0</v>
      </c>
      <c r="V366" s="114">
        <v>0</v>
      </c>
      <c r="W366" s="114">
        <v>1</v>
      </c>
      <c r="X366" s="114">
        <v>2</v>
      </c>
      <c r="Y366" s="114">
        <v>2</v>
      </c>
      <c r="Z366" s="114">
        <v>0</v>
      </c>
      <c r="AA366" s="114">
        <v>0</v>
      </c>
      <c r="AB366" s="114">
        <v>0</v>
      </c>
      <c r="AC366" s="114">
        <v>0</v>
      </c>
      <c r="AD366" s="114">
        <v>0</v>
      </c>
    </row>
    <row r="367" spans="1:30" x14ac:dyDescent="0.45">
      <c r="A367" s="2" t="s">
        <v>217</v>
      </c>
      <c r="B367" s="2" t="s">
        <v>95</v>
      </c>
      <c r="C367" s="2" t="s">
        <v>987</v>
      </c>
      <c r="D367" s="11">
        <v>1408</v>
      </c>
      <c r="E367" s="11">
        <v>0</v>
      </c>
      <c r="F367" s="11">
        <v>2</v>
      </c>
      <c r="G367" s="11">
        <v>15</v>
      </c>
      <c r="H367" s="11">
        <v>31</v>
      </c>
      <c r="I367" s="11">
        <v>52</v>
      </c>
      <c r="J367" s="11">
        <v>94</v>
      </c>
      <c r="K367" s="11">
        <v>115</v>
      </c>
      <c r="L367" s="11">
        <v>181</v>
      </c>
      <c r="M367" s="11">
        <v>227</v>
      </c>
      <c r="N367" s="11">
        <v>191</v>
      </c>
      <c r="O367" s="11">
        <v>136</v>
      </c>
      <c r="P367" s="11">
        <v>61</v>
      </c>
      <c r="Q367" s="11">
        <v>85</v>
      </c>
      <c r="R367" s="113">
        <v>0</v>
      </c>
      <c r="S367" s="113">
        <v>2</v>
      </c>
      <c r="T367" s="113">
        <v>5</v>
      </c>
      <c r="U367" s="113">
        <v>11</v>
      </c>
      <c r="V367" s="113">
        <v>26</v>
      </c>
      <c r="W367" s="113">
        <v>38</v>
      </c>
      <c r="X367" s="113">
        <v>42</v>
      </c>
      <c r="Y367" s="113">
        <v>32</v>
      </c>
      <c r="Z367" s="113">
        <v>30</v>
      </c>
      <c r="AA367" s="113">
        <v>14</v>
      </c>
      <c r="AB367" s="113">
        <v>13</v>
      </c>
      <c r="AC367" s="113">
        <v>5</v>
      </c>
      <c r="AD367" s="113">
        <v>0</v>
      </c>
    </row>
    <row r="368" spans="1:30" x14ac:dyDescent="0.45">
      <c r="A368" s="3" t="s">
        <v>219</v>
      </c>
      <c r="B368" s="3" t="s">
        <v>95</v>
      </c>
      <c r="C368" s="3" t="s">
        <v>988</v>
      </c>
      <c r="D368" s="69">
        <v>721</v>
      </c>
      <c r="E368" s="69">
        <v>0</v>
      </c>
      <c r="F368" s="69">
        <v>1</v>
      </c>
      <c r="G368" s="69">
        <v>8</v>
      </c>
      <c r="H368" s="69">
        <v>14</v>
      </c>
      <c r="I368" s="69">
        <v>22</v>
      </c>
      <c r="J368" s="69">
        <v>51</v>
      </c>
      <c r="K368" s="69">
        <v>53</v>
      </c>
      <c r="L368" s="69">
        <v>85</v>
      </c>
      <c r="M368" s="69">
        <v>108</v>
      </c>
      <c r="N368" s="69">
        <v>79</v>
      </c>
      <c r="O368" s="69">
        <v>66</v>
      </c>
      <c r="P368" s="69">
        <v>37</v>
      </c>
      <c r="Q368" s="69">
        <v>43</v>
      </c>
      <c r="R368" s="114">
        <v>0</v>
      </c>
      <c r="S368" s="114">
        <v>1</v>
      </c>
      <c r="T368" s="114">
        <v>3</v>
      </c>
      <c r="U368" s="114">
        <v>8</v>
      </c>
      <c r="V368" s="114">
        <v>19</v>
      </c>
      <c r="W368" s="114">
        <v>26</v>
      </c>
      <c r="X368" s="114">
        <v>33</v>
      </c>
      <c r="Y368" s="114">
        <v>23</v>
      </c>
      <c r="Z368" s="114">
        <v>19</v>
      </c>
      <c r="AA368" s="114">
        <v>10</v>
      </c>
      <c r="AB368" s="114">
        <v>8</v>
      </c>
      <c r="AC368" s="114">
        <v>4</v>
      </c>
      <c r="AD368" s="114">
        <v>0</v>
      </c>
    </row>
    <row r="369" spans="1:30" x14ac:dyDescent="0.45">
      <c r="A369" s="3" t="s">
        <v>219</v>
      </c>
      <c r="B369" s="3" t="s">
        <v>95</v>
      </c>
      <c r="C369" s="3" t="s">
        <v>989</v>
      </c>
      <c r="D369" s="69">
        <v>114</v>
      </c>
      <c r="E369" s="69">
        <v>0</v>
      </c>
      <c r="F369" s="69">
        <v>0</v>
      </c>
      <c r="G369" s="69">
        <v>0</v>
      </c>
      <c r="H369" s="69">
        <v>5</v>
      </c>
      <c r="I369" s="69">
        <v>7</v>
      </c>
      <c r="J369" s="69">
        <v>6</v>
      </c>
      <c r="K369" s="69">
        <v>11</v>
      </c>
      <c r="L369" s="69">
        <v>9</v>
      </c>
      <c r="M369" s="69">
        <v>23</v>
      </c>
      <c r="N369" s="69">
        <v>21</v>
      </c>
      <c r="O369" s="69">
        <v>9</v>
      </c>
      <c r="P369" s="69">
        <v>5</v>
      </c>
      <c r="Q369" s="69">
        <v>10</v>
      </c>
      <c r="R369" s="114">
        <v>0</v>
      </c>
      <c r="S369" s="114">
        <v>0</v>
      </c>
      <c r="T369" s="114">
        <v>0</v>
      </c>
      <c r="U369" s="114">
        <v>2</v>
      </c>
      <c r="V369" s="114">
        <v>1</v>
      </c>
      <c r="W369" s="114">
        <v>3</v>
      </c>
      <c r="X369" s="114">
        <v>0</v>
      </c>
      <c r="Y369" s="114">
        <v>0</v>
      </c>
      <c r="Z369" s="114">
        <v>1</v>
      </c>
      <c r="AA369" s="114">
        <v>1</v>
      </c>
      <c r="AB369" s="114">
        <v>0</v>
      </c>
      <c r="AC369" s="114">
        <v>0</v>
      </c>
      <c r="AD369" s="114">
        <v>0</v>
      </c>
    </row>
    <row r="370" spans="1:30" x14ac:dyDescent="0.45">
      <c r="A370" s="3" t="s">
        <v>219</v>
      </c>
      <c r="B370" s="3" t="s">
        <v>95</v>
      </c>
      <c r="C370" s="3" t="s">
        <v>990</v>
      </c>
      <c r="D370" s="69">
        <v>118</v>
      </c>
      <c r="E370" s="69">
        <v>0</v>
      </c>
      <c r="F370" s="69">
        <v>0</v>
      </c>
      <c r="G370" s="69">
        <v>2</v>
      </c>
      <c r="H370" s="69">
        <v>0</v>
      </c>
      <c r="I370" s="69">
        <v>6</v>
      </c>
      <c r="J370" s="69">
        <v>7</v>
      </c>
      <c r="K370" s="69">
        <v>14</v>
      </c>
      <c r="L370" s="69">
        <v>23</v>
      </c>
      <c r="M370" s="69">
        <v>17</v>
      </c>
      <c r="N370" s="69">
        <v>14</v>
      </c>
      <c r="O370" s="69">
        <v>10</v>
      </c>
      <c r="P370" s="69">
        <v>2</v>
      </c>
      <c r="Q370" s="69">
        <v>10</v>
      </c>
      <c r="R370" s="114">
        <v>0</v>
      </c>
      <c r="S370" s="114">
        <v>1</v>
      </c>
      <c r="T370" s="114">
        <v>0</v>
      </c>
      <c r="U370" s="114">
        <v>0</v>
      </c>
      <c r="V370" s="114">
        <v>3</v>
      </c>
      <c r="W370" s="114">
        <v>1</v>
      </c>
      <c r="X370" s="114">
        <v>4</v>
      </c>
      <c r="Y370" s="114">
        <v>1</v>
      </c>
      <c r="Z370" s="114">
        <v>3</v>
      </c>
      <c r="AA370" s="114">
        <v>0</v>
      </c>
      <c r="AB370" s="114">
        <v>0</v>
      </c>
      <c r="AC370" s="114">
        <v>0</v>
      </c>
      <c r="AD370" s="114">
        <v>0</v>
      </c>
    </row>
    <row r="371" spans="1:30" x14ac:dyDescent="0.45">
      <c r="A371" s="3" t="s">
        <v>219</v>
      </c>
      <c r="B371" s="3" t="s">
        <v>95</v>
      </c>
      <c r="C371" s="3" t="s">
        <v>991</v>
      </c>
      <c r="D371" s="69">
        <v>62</v>
      </c>
      <c r="E371" s="69">
        <v>0</v>
      </c>
      <c r="F371" s="69">
        <v>0</v>
      </c>
      <c r="G371" s="69">
        <v>1</v>
      </c>
      <c r="H371" s="69">
        <v>3</v>
      </c>
      <c r="I371" s="69">
        <v>1</v>
      </c>
      <c r="J371" s="69">
        <v>6</v>
      </c>
      <c r="K371" s="69">
        <v>6</v>
      </c>
      <c r="L371" s="69">
        <v>7</v>
      </c>
      <c r="M371" s="69">
        <v>9</v>
      </c>
      <c r="N371" s="69">
        <v>12</v>
      </c>
      <c r="O371" s="69">
        <v>6</v>
      </c>
      <c r="P371" s="69">
        <v>2</v>
      </c>
      <c r="Q371" s="69">
        <v>5</v>
      </c>
      <c r="R371" s="114">
        <v>0</v>
      </c>
      <c r="S371" s="114">
        <v>0</v>
      </c>
      <c r="T371" s="114">
        <v>0</v>
      </c>
      <c r="U371" s="114">
        <v>0</v>
      </c>
      <c r="V371" s="114">
        <v>0</v>
      </c>
      <c r="W371" s="114">
        <v>0</v>
      </c>
      <c r="X371" s="114">
        <v>1</v>
      </c>
      <c r="Y371" s="114">
        <v>2</v>
      </c>
      <c r="Z371" s="114">
        <v>0</v>
      </c>
      <c r="AA371" s="114">
        <v>1</v>
      </c>
      <c r="AB371" s="114">
        <v>0</v>
      </c>
      <c r="AC371" s="114">
        <v>0</v>
      </c>
      <c r="AD371" s="114">
        <v>0</v>
      </c>
    </row>
    <row r="372" spans="1:30" x14ac:dyDescent="0.45">
      <c r="A372" s="3" t="s">
        <v>219</v>
      </c>
      <c r="B372" s="3" t="s">
        <v>95</v>
      </c>
      <c r="C372" s="3" t="s">
        <v>992</v>
      </c>
      <c r="D372" s="69">
        <v>183</v>
      </c>
      <c r="E372" s="69">
        <v>0</v>
      </c>
      <c r="F372" s="69">
        <v>0</v>
      </c>
      <c r="G372" s="69">
        <v>0</v>
      </c>
      <c r="H372" s="69">
        <v>5</v>
      </c>
      <c r="I372" s="69">
        <v>5</v>
      </c>
      <c r="J372" s="69">
        <v>14</v>
      </c>
      <c r="K372" s="69">
        <v>13</v>
      </c>
      <c r="L372" s="69">
        <v>26</v>
      </c>
      <c r="M372" s="69">
        <v>30</v>
      </c>
      <c r="N372" s="69">
        <v>33</v>
      </c>
      <c r="O372" s="69">
        <v>17</v>
      </c>
      <c r="P372" s="69">
        <v>10</v>
      </c>
      <c r="Q372" s="69">
        <v>10</v>
      </c>
      <c r="R372" s="114">
        <v>0</v>
      </c>
      <c r="S372" s="114">
        <v>0</v>
      </c>
      <c r="T372" s="114">
        <v>1</v>
      </c>
      <c r="U372" s="114">
        <v>1</v>
      </c>
      <c r="V372" s="114">
        <v>2</v>
      </c>
      <c r="W372" s="114">
        <v>3</v>
      </c>
      <c r="X372" s="114">
        <v>0</v>
      </c>
      <c r="Y372" s="114">
        <v>3</v>
      </c>
      <c r="Z372" s="114">
        <v>4</v>
      </c>
      <c r="AA372" s="114">
        <v>2</v>
      </c>
      <c r="AB372" s="114">
        <v>4</v>
      </c>
      <c r="AC372" s="114">
        <v>0</v>
      </c>
      <c r="AD372" s="114">
        <v>0</v>
      </c>
    </row>
    <row r="373" spans="1:30" x14ac:dyDescent="0.45">
      <c r="A373" s="3" t="s">
        <v>219</v>
      </c>
      <c r="B373" s="3" t="s">
        <v>95</v>
      </c>
      <c r="C373" s="3" t="s">
        <v>993</v>
      </c>
      <c r="D373" s="69">
        <v>41</v>
      </c>
      <c r="E373" s="69">
        <v>0</v>
      </c>
      <c r="F373" s="69">
        <v>0</v>
      </c>
      <c r="G373" s="69">
        <v>0</v>
      </c>
      <c r="H373" s="69">
        <v>0</v>
      </c>
      <c r="I373" s="69">
        <v>3</v>
      </c>
      <c r="J373" s="69">
        <v>5</v>
      </c>
      <c r="K373" s="69">
        <v>3</v>
      </c>
      <c r="L373" s="69">
        <v>5</v>
      </c>
      <c r="M373" s="69">
        <v>8</v>
      </c>
      <c r="N373" s="69">
        <v>10</v>
      </c>
      <c r="O373" s="69">
        <v>4</v>
      </c>
      <c r="P373" s="69">
        <v>2</v>
      </c>
      <c r="Q373" s="69">
        <v>0</v>
      </c>
      <c r="R373" s="114">
        <v>0</v>
      </c>
      <c r="S373" s="114">
        <v>0</v>
      </c>
      <c r="T373" s="114">
        <v>0</v>
      </c>
      <c r="U373" s="114">
        <v>0</v>
      </c>
      <c r="V373" s="114">
        <v>0</v>
      </c>
      <c r="W373" s="114">
        <v>0</v>
      </c>
      <c r="X373" s="114">
        <v>0</v>
      </c>
      <c r="Y373" s="114">
        <v>1</v>
      </c>
      <c r="Z373" s="114">
        <v>0</v>
      </c>
      <c r="AA373" s="114">
        <v>0</v>
      </c>
      <c r="AB373" s="114">
        <v>0</v>
      </c>
      <c r="AC373" s="114">
        <v>0</v>
      </c>
      <c r="AD373" s="114">
        <v>0</v>
      </c>
    </row>
    <row r="374" spans="1:30" x14ac:dyDescent="0.45">
      <c r="A374" s="3" t="s">
        <v>219</v>
      </c>
      <c r="B374" s="3" t="s">
        <v>95</v>
      </c>
      <c r="C374" s="3" t="s">
        <v>994</v>
      </c>
      <c r="D374" s="69">
        <v>105</v>
      </c>
      <c r="E374" s="69">
        <v>0</v>
      </c>
      <c r="F374" s="69">
        <v>0</v>
      </c>
      <c r="G374" s="69">
        <v>1</v>
      </c>
      <c r="H374" s="69">
        <v>3</v>
      </c>
      <c r="I374" s="69">
        <v>1</v>
      </c>
      <c r="J374" s="69">
        <v>4</v>
      </c>
      <c r="K374" s="69">
        <v>9</v>
      </c>
      <c r="L374" s="69">
        <v>18</v>
      </c>
      <c r="M374" s="69">
        <v>22</v>
      </c>
      <c r="N374" s="69">
        <v>15</v>
      </c>
      <c r="O374" s="69">
        <v>11</v>
      </c>
      <c r="P374" s="69">
        <v>1</v>
      </c>
      <c r="Q374" s="69">
        <v>4</v>
      </c>
      <c r="R374" s="114">
        <v>0</v>
      </c>
      <c r="S374" s="114">
        <v>0</v>
      </c>
      <c r="T374" s="114">
        <v>0</v>
      </c>
      <c r="U374" s="114">
        <v>0</v>
      </c>
      <c r="V374" s="114">
        <v>1</v>
      </c>
      <c r="W374" s="114">
        <v>4</v>
      </c>
      <c r="X374" s="114">
        <v>4</v>
      </c>
      <c r="Y374" s="114">
        <v>2</v>
      </c>
      <c r="Z374" s="114">
        <v>3</v>
      </c>
      <c r="AA374" s="114">
        <v>0</v>
      </c>
      <c r="AB374" s="114">
        <v>1</v>
      </c>
      <c r="AC374" s="114">
        <v>1</v>
      </c>
      <c r="AD374" s="114">
        <v>0</v>
      </c>
    </row>
    <row r="375" spans="1:30" x14ac:dyDescent="0.45">
      <c r="A375" s="3" t="s">
        <v>219</v>
      </c>
      <c r="B375" s="3" t="s">
        <v>95</v>
      </c>
      <c r="C375" s="3" t="s">
        <v>995</v>
      </c>
      <c r="D375" s="69">
        <v>14</v>
      </c>
      <c r="E375" s="69">
        <v>0</v>
      </c>
      <c r="F375" s="69">
        <v>0</v>
      </c>
      <c r="G375" s="69">
        <v>1</v>
      </c>
      <c r="H375" s="69">
        <v>0</v>
      </c>
      <c r="I375" s="69">
        <v>1</v>
      </c>
      <c r="J375" s="69">
        <v>0</v>
      </c>
      <c r="K375" s="69">
        <v>1</v>
      </c>
      <c r="L375" s="69">
        <v>0</v>
      </c>
      <c r="M375" s="69">
        <v>4</v>
      </c>
      <c r="N375" s="69">
        <v>0</v>
      </c>
      <c r="O375" s="69">
        <v>5</v>
      </c>
      <c r="P375" s="69">
        <v>1</v>
      </c>
      <c r="Q375" s="69">
        <v>0</v>
      </c>
      <c r="R375" s="114">
        <v>0</v>
      </c>
      <c r="S375" s="114">
        <v>0</v>
      </c>
      <c r="T375" s="114">
        <v>0</v>
      </c>
      <c r="U375" s="114">
        <v>0</v>
      </c>
      <c r="V375" s="114">
        <v>0</v>
      </c>
      <c r="W375" s="114">
        <v>1</v>
      </c>
      <c r="X375" s="114">
        <v>0</v>
      </c>
      <c r="Y375" s="114">
        <v>0</v>
      </c>
      <c r="Z375" s="114">
        <v>0</v>
      </c>
      <c r="AA375" s="114">
        <v>0</v>
      </c>
      <c r="AB375" s="114">
        <v>0</v>
      </c>
      <c r="AC375" s="114">
        <v>0</v>
      </c>
      <c r="AD375" s="114">
        <v>0</v>
      </c>
    </row>
    <row r="376" spans="1:30" x14ac:dyDescent="0.45">
      <c r="A376" s="3" t="s">
        <v>219</v>
      </c>
      <c r="B376" s="3" t="s">
        <v>95</v>
      </c>
      <c r="C376" s="3" t="s">
        <v>996</v>
      </c>
      <c r="D376" s="69">
        <v>50</v>
      </c>
      <c r="E376" s="69">
        <v>0</v>
      </c>
      <c r="F376" s="69">
        <v>1</v>
      </c>
      <c r="G376" s="69">
        <v>2</v>
      </c>
      <c r="H376" s="69">
        <v>1</v>
      </c>
      <c r="I376" s="69">
        <v>6</v>
      </c>
      <c r="J376" s="69">
        <v>1</v>
      </c>
      <c r="K376" s="69">
        <v>5</v>
      </c>
      <c r="L376" s="69">
        <v>8</v>
      </c>
      <c r="M376" s="69">
        <v>6</v>
      </c>
      <c r="N376" s="69">
        <v>7</v>
      </c>
      <c r="O376" s="69">
        <v>8</v>
      </c>
      <c r="P376" s="69">
        <v>1</v>
      </c>
      <c r="Q376" s="69">
        <v>3</v>
      </c>
      <c r="R376" s="114">
        <v>0</v>
      </c>
      <c r="S376" s="114">
        <v>0</v>
      </c>
      <c r="T376" s="114">
        <v>1</v>
      </c>
      <c r="U376" s="114">
        <v>0</v>
      </c>
      <c r="V376" s="114">
        <v>0</v>
      </c>
      <c r="W376" s="114">
        <v>0</v>
      </c>
      <c r="X376" s="114">
        <v>0</v>
      </c>
      <c r="Y376" s="114">
        <v>0</v>
      </c>
      <c r="Z376" s="114">
        <v>0</v>
      </c>
      <c r="AA376" s="114">
        <v>0</v>
      </c>
      <c r="AB376" s="114">
        <v>0</v>
      </c>
      <c r="AC376" s="114">
        <v>0</v>
      </c>
      <c r="AD376" s="114">
        <v>0</v>
      </c>
    </row>
    <row r="377" spans="1:30" x14ac:dyDescent="0.45">
      <c r="A377" s="2" t="s">
        <v>217</v>
      </c>
      <c r="B377" s="2" t="s">
        <v>96</v>
      </c>
      <c r="C377" s="2" t="s">
        <v>997</v>
      </c>
      <c r="D377" s="11">
        <v>995</v>
      </c>
      <c r="E377" s="11">
        <v>0</v>
      </c>
      <c r="F377" s="11">
        <v>0</v>
      </c>
      <c r="G377" s="11">
        <v>15</v>
      </c>
      <c r="H377" s="11">
        <v>20</v>
      </c>
      <c r="I377" s="11">
        <v>30</v>
      </c>
      <c r="J377" s="11">
        <v>63</v>
      </c>
      <c r="K377" s="11">
        <v>107</v>
      </c>
      <c r="L377" s="11">
        <v>119</v>
      </c>
      <c r="M377" s="11">
        <v>115</v>
      </c>
      <c r="N377" s="11">
        <v>169</v>
      </c>
      <c r="O377" s="11">
        <v>106</v>
      </c>
      <c r="P377" s="11">
        <v>43</v>
      </c>
      <c r="Q377" s="11">
        <v>33</v>
      </c>
      <c r="R377" s="113">
        <v>0</v>
      </c>
      <c r="S377" s="113">
        <v>2</v>
      </c>
      <c r="T377" s="113">
        <v>5</v>
      </c>
      <c r="U377" s="113">
        <v>6</v>
      </c>
      <c r="V377" s="113">
        <v>19</v>
      </c>
      <c r="W377" s="113">
        <v>46</v>
      </c>
      <c r="X377" s="113">
        <v>44</v>
      </c>
      <c r="Y377" s="113">
        <v>13</v>
      </c>
      <c r="Z377" s="113">
        <v>23</v>
      </c>
      <c r="AA377" s="113">
        <v>8</v>
      </c>
      <c r="AB377" s="113">
        <v>3</v>
      </c>
      <c r="AC377" s="113">
        <v>3</v>
      </c>
      <c r="AD377" s="113">
        <v>3</v>
      </c>
    </row>
    <row r="378" spans="1:30" x14ac:dyDescent="0.45">
      <c r="A378" s="3" t="s">
        <v>219</v>
      </c>
      <c r="B378" s="3" t="s">
        <v>96</v>
      </c>
      <c r="C378" s="3" t="s">
        <v>998</v>
      </c>
      <c r="D378" s="69">
        <v>57</v>
      </c>
      <c r="E378" s="69">
        <v>0</v>
      </c>
      <c r="F378" s="69">
        <v>0</v>
      </c>
      <c r="G378" s="69">
        <v>1</v>
      </c>
      <c r="H378" s="69">
        <v>1</v>
      </c>
      <c r="I378" s="69">
        <v>1</v>
      </c>
      <c r="J378" s="69">
        <v>1</v>
      </c>
      <c r="K378" s="69">
        <v>4</v>
      </c>
      <c r="L378" s="69">
        <v>10</v>
      </c>
      <c r="M378" s="69">
        <v>6</v>
      </c>
      <c r="N378" s="69">
        <v>10</v>
      </c>
      <c r="O378" s="69">
        <v>8</v>
      </c>
      <c r="P378" s="69">
        <v>3</v>
      </c>
      <c r="Q378" s="69">
        <v>1</v>
      </c>
      <c r="R378" s="114">
        <v>0</v>
      </c>
      <c r="S378" s="114">
        <v>1</v>
      </c>
      <c r="T378" s="114">
        <v>0</v>
      </c>
      <c r="U378" s="114">
        <v>0</v>
      </c>
      <c r="V378" s="114">
        <v>2</v>
      </c>
      <c r="W378" s="114">
        <v>2</v>
      </c>
      <c r="X378" s="114">
        <v>3</v>
      </c>
      <c r="Y378" s="114">
        <v>0</v>
      </c>
      <c r="Z378" s="114">
        <v>3</v>
      </c>
      <c r="AA378" s="114">
        <v>0</v>
      </c>
      <c r="AB378" s="114">
        <v>0</v>
      </c>
      <c r="AC378" s="114">
        <v>0</v>
      </c>
      <c r="AD378" s="114">
        <v>0</v>
      </c>
    </row>
    <row r="379" spans="1:30" x14ac:dyDescent="0.45">
      <c r="A379" s="3" t="s">
        <v>219</v>
      </c>
      <c r="B379" s="3" t="s">
        <v>96</v>
      </c>
      <c r="C379" s="3" t="s">
        <v>999</v>
      </c>
      <c r="D379" s="69">
        <v>273</v>
      </c>
      <c r="E379" s="69">
        <v>0</v>
      </c>
      <c r="F379" s="69">
        <v>0</v>
      </c>
      <c r="G379" s="69">
        <v>0</v>
      </c>
      <c r="H379" s="69">
        <v>2</v>
      </c>
      <c r="I379" s="69">
        <v>9</v>
      </c>
      <c r="J379" s="69">
        <v>19</v>
      </c>
      <c r="K379" s="69">
        <v>27</v>
      </c>
      <c r="L379" s="69">
        <v>35</v>
      </c>
      <c r="M379" s="69">
        <v>34</v>
      </c>
      <c r="N379" s="69">
        <v>54</v>
      </c>
      <c r="O379" s="69">
        <v>24</v>
      </c>
      <c r="P379" s="69">
        <v>9</v>
      </c>
      <c r="Q379" s="69">
        <v>10</v>
      </c>
      <c r="R379" s="114">
        <v>0</v>
      </c>
      <c r="S379" s="114">
        <v>0</v>
      </c>
      <c r="T379" s="114">
        <v>0</v>
      </c>
      <c r="U379" s="114">
        <v>0</v>
      </c>
      <c r="V379" s="114">
        <v>5</v>
      </c>
      <c r="W379" s="114">
        <v>19</v>
      </c>
      <c r="X379" s="114">
        <v>12</v>
      </c>
      <c r="Y379" s="114">
        <v>4</v>
      </c>
      <c r="Z379" s="114">
        <v>6</v>
      </c>
      <c r="AA379" s="114">
        <v>2</v>
      </c>
      <c r="AB379" s="114">
        <v>1</v>
      </c>
      <c r="AC379" s="114">
        <v>0</v>
      </c>
      <c r="AD379" s="114">
        <v>1</v>
      </c>
    </row>
    <row r="380" spans="1:30" x14ac:dyDescent="0.45">
      <c r="A380" s="3" t="s">
        <v>219</v>
      </c>
      <c r="B380" s="3" t="s">
        <v>96</v>
      </c>
      <c r="C380" s="3" t="s">
        <v>1000</v>
      </c>
      <c r="D380" s="69">
        <v>597</v>
      </c>
      <c r="E380" s="69">
        <v>0</v>
      </c>
      <c r="F380" s="69">
        <v>0</v>
      </c>
      <c r="G380" s="69">
        <v>10</v>
      </c>
      <c r="H380" s="69">
        <v>15</v>
      </c>
      <c r="I380" s="69">
        <v>16</v>
      </c>
      <c r="J380" s="69">
        <v>39</v>
      </c>
      <c r="K380" s="69">
        <v>70</v>
      </c>
      <c r="L380" s="69">
        <v>66</v>
      </c>
      <c r="M380" s="69">
        <v>68</v>
      </c>
      <c r="N380" s="69">
        <v>95</v>
      </c>
      <c r="O380" s="69">
        <v>67</v>
      </c>
      <c r="P380" s="69">
        <v>28</v>
      </c>
      <c r="Q380" s="69">
        <v>19</v>
      </c>
      <c r="R380" s="114">
        <v>0</v>
      </c>
      <c r="S380" s="114">
        <v>1</v>
      </c>
      <c r="T380" s="114">
        <v>4</v>
      </c>
      <c r="U380" s="114">
        <v>6</v>
      </c>
      <c r="V380" s="114">
        <v>12</v>
      </c>
      <c r="W380" s="114">
        <v>23</v>
      </c>
      <c r="X380" s="114">
        <v>29</v>
      </c>
      <c r="Y380" s="114">
        <v>9</v>
      </c>
      <c r="Z380" s="114">
        <v>10</v>
      </c>
      <c r="AA380" s="114">
        <v>4</v>
      </c>
      <c r="AB380" s="114">
        <v>1</v>
      </c>
      <c r="AC380" s="114">
        <v>3</v>
      </c>
      <c r="AD380" s="114">
        <v>2</v>
      </c>
    </row>
    <row r="381" spans="1:30" x14ac:dyDescent="0.45">
      <c r="A381" s="3" t="s">
        <v>219</v>
      </c>
      <c r="B381" s="3" t="s">
        <v>96</v>
      </c>
      <c r="C381" s="3" t="s">
        <v>1001</v>
      </c>
      <c r="D381" s="69">
        <v>32</v>
      </c>
      <c r="E381" s="69">
        <v>0</v>
      </c>
      <c r="F381" s="69">
        <v>0</v>
      </c>
      <c r="G381" s="69">
        <v>0</v>
      </c>
      <c r="H381" s="69">
        <v>1</v>
      </c>
      <c r="I381" s="69">
        <v>3</v>
      </c>
      <c r="J381" s="69">
        <v>1</v>
      </c>
      <c r="K381" s="69">
        <v>2</v>
      </c>
      <c r="L381" s="69">
        <v>3</v>
      </c>
      <c r="M381" s="69">
        <v>4</v>
      </c>
      <c r="N381" s="69">
        <v>4</v>
      </c>
      <c r="O381" s="69">
        <v>3</v>
      </c>
      <c r="P381" s="69">
        <v>2</v>
      </c>
      <c r="Q381" s="69">
        <v>2</v>
      </c>
      <c r="R381" s="114">
        <v>0</v>
      </c>
      <c r="S381" s="114">
        <v>0</v>
      </c>
      <c r="T381" s="114">
        <v>0</v>
      </c>
      <c r="U381" s="114">
        <v>0</v>
      </c>
      <c r="V381" s="114">
        <v>0</v>
      </c>
      <c r="W381" s="114">
        <v>1</v>
      </c>
      <c r="X381" s="114">
        <v>0</v>
      </c>
      <c r="Y381" s="114">
        <v>0</v>
      </c>
      <c r="Z381" s="114">
        <v>3</v>
      </c>
      <c r="AA381" s="114">
        <v>2</v>
      </c>
      <c r="AB381" s="114">
        <v>1</v>
      </c>
      <c r="AC381" s="114">
        <v>0</v>
      </c>
      <c r="AD381" s="114">
        <v>0</v>
      </c>
    </row>
    <row r="382" spans="1:30" x14ac:dyDescent="0.45">
      <c r="A382" s="3" t="s">
        <v>219</v>
      </c>
      <c r="B382" s="3" t="s">
        <v>96</v>
      </c>
      <c r="C382" s="3" t="s">
        <v>1002</v>
      </c>
      <c r="D382" s="69">
        <v>36</v>
      </c>
      <c r="E382" s="69">
        <v>0</v>
      </c>
      <c r="F382" s="69">
        <v>0</v>
      </c>
      <c r="G382" s="69">
        <v>4</v>
      </c>
      <c r="H382" s="69">
        <v>1</v>
      </c>
      <c r="I382" s="69">
        <v>1</v>
      </c>
      <c r="J382" s="69">
        <v>3</v>
      </c>
      <c r="K382" s="69">
        <v>4</v>
      </c>
      <c r="L382" s="69">
        <v>5</v>
      </c>
      <c r="M382" s="69">
        <v>3</v>
      </c>
      <c r="N382" s="69">
        <v>6</v>
      </c>
      <c r="O382" s="69">
        <v>4</v>
      </c>
      <c r="P382" s="69">
        <v>1</v>
      </c>
      <c r="Q382" s="69">
        <v>1</v>
      </c>
      <c r="R382" s="114">
        <v>0</v>
      </c>
      <c r="S382" s="114">
        <v>0</v>
      </c>
      <c r="T382" s="114">
        <v>1</v>
      </c>
      <c r="U382" s="114">
        <v>0</v>
      </c>
      <c r="V382" s="114">
        <v>0</v>
      </c>
      <c r="W382" s="114">
        <v>1</v>
      </c>
      <c r="X382" s="114">
        <v>0</v>
      </c>
      <c r="Y382" s="114">
        <v>0</v>
      </c>
      <c r="Z382" s="114">
        <v>1</v>
      </c>
      <c r="AA382" s="114">
        <v>0</v>
      </c>
      <c r="AB382" s="114">
        <v>0</v>
      </c>
      <c r="AC382" s="114">
        <v>0</v>
      </c>
      <c r="AD382" s="114">
        <v>0</v>
      </c>
    </row>
  </sheetData>
  <autoFilter ref="A4:AE382" xr:uid="{0DB83AB1-CA2E-4E6F-9698-F47A36FE47FB}"/>
  <mergeCells count="3">
    <mergeCell ref="D3:D4"/>
    <mergeCell ref="E3:Q3"/>
    <mergeCell ref="R3:AD3"/>
  </mergeCells>
  <phoneticPr fontId="4"/>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tabColor theme="5"/>
  </sheetPr>
  <dimension ref="A1:AM382"/>
  <sheetViews>
    <sheetView topLeftCell="A2" workbookViewId="0">
      <selection activeCell="A5" sqref="A5:AM382"/>
    </sheetView>
  </sheetViews>
  <sheetFormatPr defaultRowHeight="15" x14ac:dyDescent="0.45"/>
  <cols>
    <col min="1" max="1" width="10.44140625" customWidth="1"/>
    <col min="2" max="2" width="9.44140625" customWidth="1"/>
    <col min="3" max="3" width="15.44140625" customWidth="1"/>
    <col min="4" max="4" width="12.5546875" customWidth="1"/>
    <col min="5" max="5" width="10.33203125" customWidth="1"/>
    <col min="6" max="39" width="5.6640625" customWidth="1"/>
  </cols>
  <sheetData>
    <row r="1" spans="1:39" x14ac:dyDescent="0.45">
      <c r="A1" t="s">
        <v>1021</v>
      </c>
      <c r="E1" s="74" t="s">
        <v>1022</v>
      </c>
    </row>
    <row r="2" spans="1:39" x14ac:dyDescent="0.45">
      <c r="A2" s="68"/>
      <c r="B2" s="68"/>
      <c r="C2" s="70"/>
      <c r="D2" s="70"/>
      <c r="E2" s="74" t="s">
        <v>1023</v>
      </c>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row>
    <row r="3" spans="1:39" x14ac:dyDescent="0.45">
      <c r="A3" s="9"/>
      <c r="B3" s="9"/>
      <c r="C3" s="9"/>
      <c r="D3" s="223" t="s">
        <v>1024</v>
      </c>
      <c r="E3" s="225" t="s">
        <v>1025</v>
      </c>
      <c r="F3" s="227" t="s">
        <v>1026</v>
      </c>
      <c r="G3" s="228"/>
      <c r="H3" s="228"/>
      <c r="I3" s="228"/>
      <c r="J3" s="228"/>
      <c r="K3" s="228"/>
      <c r="L3" s="228"/>
      <c r="M3" s="228"/>
      <c r="N3" s="228"/>
      <c r="O3" s="228"/>
      <c r="P3" s="228"/>
      <c r="Q3" s="228"/>
      <c r="R3" s="228"/>
      <c r="S3" s="228"/>
      <c r="T3" s="228"/>
      <c r="U3" s="228"/>
      <c r="V3" s="229"/>
      <c r="W3" s="227" t="s">
        <v>1027</v>
      </c>
      <c r="X3" s="228"/>
      <c r="Y3" s="228"/>
      <c r="Z3" s="228"/>
      <c r="AA3" s="228"/>
      <c r="AB3" s="228"/>
      <c r="AC3" s="228"/>
      <c r="AD3" s="228"/>
      <c r="AE3" s="228"/>
      <c r="AF3" s="228"/>
      <c r="AG3" s="228"/>
      <c r="AH3" s="228"/>
      <c r="AI3" s="228"/>
      <c r="AJ3" s="228"/>
      <c r="AK3" s="228"/>
      <c r="AL3" s="228"/>
      <c r="AM3" s="229"/>
    </row>
    <row r="4" spans="1:39" ht="36.75" customHeight="1" x14ac:dyDescent="0.45">
      <c r="A4" s="64" t="s">
        <v>211</v>
      </c>
      <c r="B4" s="64" t="s">
        <v>212</v>
      </c>
      <c r="C4" s="64" t="s">
        <v>213</v>
      </c>
      <c r="D4" s="224"/>
      <c r="E4" s="226"/>
      <c r="F4" s="6" t="s">
        <v>601</v>
      </c>
      <c r="G4" s="6" t="s">
        <v>602</v>
      </c>
      <c r="H4" s="6" t="s">
        <v>603</v>
      </c>
      <c r="I4" s="6" t="s">
        <v>604</v>
      </c>
      <c r="J4" s="6" t="s">
        <v>605</v>
      </c>
      <c r="K4" s="6" t="s">
        <v>606</v>
      </c>
      <c r="L4" s="6" t="s">
        <v>607</v>
      </c>
      <c r="M4" s="6" t="s">
        <v>608</v>
      </c>
      <c r="N4" s="6" t="s">
        <v>609</v>
      </c>
      <c r="O4" s="6" t="s">
        <v>610</v>
      </c>
      <c r="P4" s="6" t="s">
        <v>611</v>
      </c>
      <c r="Q4" s="6" t="s">
        <v>612</v>
      </c>
      <c r="R4" s="6" t="s">
        <v>613</v>
      </c>
      <c r="S4" s="6" t="s">
        <v>614</v>
      </c>
      <c r="T4" s="6" t="s">
        <v>615</v>
      </c>
      <c r="U4" s="6" t="s">
        <v>616</v>
      </c>
      <c r="V4" s="6" t="s">
        <v>617</v>
      </c>
      <c r="W4" s="6" t="s">
        <v>601</v>
      </c>
      <c r="X4" s="6" t="s">
        <v>602</v>
      </c>
      <c r="Y4" s="6" t="s">
        <v>603</v>
      </c>
      <c r="Z4" s="6" t="s">
        <v>604</v>
      </c>
      <c r="AA4" s="6" t="s">
        <v>605</v>
      </c>
      <c r="AB4" s="6" t="s">
        <v>606</v>
      </c>
      <c r="AC4" s="6" t="s">
        <v>607</v>
      </c>
      <c r="AD4" s="6" t="s">
        <v>608</v>
      </c>
      <c r="AE4" s="6" t="s">
        <v>609</v>
      </c>
      <c r="AF4" s="6" t="s">
        <v>610</v>
      </c>
      <c r="AG4" s="6" t="s">
        <v>611</v>
      </c>
      <c r="AH4" s="6" t="s">
        <v>612</v>
      </c>
      <c r="AI4" s="6" t="s">
        <v>613</v>
      </c>
      <c r="AJ4" s="6" t="s">
        <v>614</v>
      </c>
      <c r="AK4" s="6" t="s">
        <v>615</v>
      </c>
      <c r="AL4" s="6" t="s">
        <v>616</v>
      </c>
      <c r="AM4" s="6" t="s">
        <v>617</v>
      </c>
    </row>
    <row r="5" spans="1:39" x14ac:dyDescent="0.45">
      <c r="A5" s="1" t="s">
        <v>618</v>
      </c>
      <c r="B5" s="1" t="s">
        <v>619</v>
      </c>
      <c r="C5" s="1" t="s">
        <v>620</v>
      </c>
      <c r="D5" s="171">
        <v>1</v>
      </c>
      <c r="E5" s="5">
        <v>4670.3880234766102</v>
      </c>
      <c r="F5" s="5">
        <v>150928.62324541822</v>
      </c>
      <c r="G5" s="5">
        <v>92564.280106054808</v>
      </c>
      <c r="H5" s="5">
        <v>67666.02600293445</v>
      </c>
      <c r="I5" s="5">
        <v>42383.928996091505</v>
      </c>
      <c r="J5" s="5">
        <v>38681.183599339442</v>
      </c>
      <c r="K5" s="5">
        <v>43698.027747720051</v>
      </c>
      <c r="L5" s="5">
        <v>51618.001023759425</v>
      </c>
      <c r="M5" s="5">
        <v>63562.927835419367</v>
      </c>
      <c r="N5" s="5">
        <v>85422.449041880318</v>
      </c>
      <c r="O5" s="5">
        <v>118014.73132478786</v>
      </c>
      <c r="P5" s="5">
        <v>130716.76243862076</v>
      </c>
      <c r="Q5" s="5">
        <v>143183.72021046968</v>
      </c>
      <c r="R5" s="5">
        <v>170257.96284675575</v>
      </c>
      <c r="S5" s="5">
        <v>237821.91038529493</v>
      </c>
      <c r="T5" s="5">
        <v>346096.66756196809</v>
      </c>
      <c r="U5" s="5">
        <v>305827.73351385578</v>
      </c>
      <c r="V5" s="5">
        <v>444579.13495628064</v>
      </c>
      <c r="W5" s="5">
        <v>137014.0532021907</v>
      </c>
      <c r="X5" s="5">
        <v>80114.445656208452</v>
      </c>
      <c r="Y5" s="5">
        <v>55151.128098334208</v>
      </c>
      <c r="Z5" s="5">
        <v>47633.249099955341</v>
      </c>
      <c r="AA5" s="5">
        <v>62394.457590947328</v>
      </c>
      <c r="AB5" s="5">
        <v>85925.991098017679</v>
      </c>
      <c r="AC5" s="5">
        <v>108279.3116128752</v>
      </c>
      <c r="AD5" s="5">
        <v>122392.40621031563</v>
      </c>
      <c r="AE5" s="5">
        <v>130112.44440562355</v>
      </c>
      <c r="AF5" s="5">
        <v>159583.92970908951</v>
      </c>
      <c r="AG5" s="5">
        <v>170266.77411702287</v>
      </c>
      <c r="AH5" s="5">
        <v>180671.16822653008</v>
      </c>
      <c r="AI5" s="5">
        <v>202271.11107035747</v>
      </c>
      <c r="AJ5" s="5">
        <v>279696.42423110065</v>
      </c>
      <c r="AK5" s="5">
        <v>422928.36838887754</v>
      </c>
      <c r="AL5" s="5">
        <v>401479.06625918992</v>
      </c>
      <c r="AM5" s="5">
        <v>736306.24318755639</v>
      </c>
    </row>
    <row r="6" spans="1:39" x14ac:dyDescent="0.45">
      <c r="A6" s="2" t="s">
        <v>217</v>
      </c>
      <c r="B6" s="2" t="s">
        <v>3</v>
      </c>
      <c r="C6" s="2" t="s">
        <v>621</v>
      </c>
      <c r="D6" s="172">
        <v>1.0519693387882489</v>
      </c>
      <c r="E6" s="72">
        <v>4913.1050009412465</v>
      </c>
      <c r="F6" s="72">
        <v>5320.7108252592416</v>
      </c>
      <c r="G6" s="72">
        <v>3390.9813041439752</v>
      </c>
      <c r="H6" s="72">
        <v>2543.5008661825368</v>
      </c>
      <c r="I6" s="72">
        <v>1624.220898073482</v>
      </c>
      <c r="J6" s="72">
        <v>1389.1556559880073</v>
      </c>
      <c r="K6" s="72">
        <v>1538.5669648889584</v>
      </c>
      <c r="L6" s="72">
        <v>1897.5045752790854</v>
      </c>
      <c r="M6" s="72">
        <v>2397.2277766798793</v>
      </c>
      <c r="N6" s="72">
        <v>3332.6667572630827</v>
      </c>
      <c r="O6" s="72">
        <v>4585.0298913955894</v>
      </c>
      <c r="P6" s="72">
        <v>5009.5728070962396</v>
      </c>
      <c r="Q6" s="72">
        <v>5911.6172604508693</v>
      </c>
      <c r="R6" s="72">
        <v>7554.1368447462346</v>
      </c>
      <c r="S6" s="72">
        <v>11210.972219406143</v>
      </c>
      <c r="T6" s="72">
        <v>15239.01176061759</v>
      </c>
      <c r="U6" s="72">
        <v>12894.808307206369</v>
      </c>
      <c r="V6" s="72">
        <v>20314.318603769658</v>
      </c>
      <c r="W6" s="8">
        <v>4838.6670097596016</v>
      </c>
      <c r="X6" s="8">
        <v>2947.5509774004199</v>
      </c>
      <c r="Y6" s="8">
        <v>2074.2689596883033</v>
      </c>
      <c r="Z6" s="8">
        <v>1846.3441305258552</v>
      </c>
      <c r="AA6" s="8">
        <v>2256.3689547861118</v>
      </c>
      <c r="AB6" s="8">
        <v>3156.5981312845738</v>
      </c>
      <c r="AC6" s="8">
        <v>4103.3624627130903</v>
      </c>
      <c r="AD6" s="8">
        <v>4830.7581662684379</v>
      </c>
      <c r="AE6" s="8">
        <v>5309.1310780546037</v>
      </c>
      <c r="AF6" s="8">
        <v>6490.6163295815886</v>
      </c>
      <c r="AG6" s="8">
        <v>7079.8862005071169</v>
      </c>
      <c r="AH6" s="8">
        <v>8142.1550666713501</v>
      </c>
      <c r="AI6" s="8">
        <v>9501.5489040344473</v>
      </c>
      <c r="AJ6" s="8">
        <v>14017.26222584684</v>
      </c>
      <c r="AK6" s="8">
        <v>20204.241349173895</v>
      </c>
      <c r="AL6" s="8">
        <v>18681.453394264074</v>
      </c>
      <c r="AM6" s="8">
        <v>35172.969379081376</v>
      </c>
    </row>
    <row r="7" spans="1:39" x14ac:dyDescent="0.45">
      <c r="A7" s="3" t="s">
        <v>219</v>
      </c>
      <c r="B7" s="3" t="s">
        <v>3</v>
      </c>
      <c r="C7" s="3" t="s">
        <v>622</v>
      </c>
      <c r="D7" s="173">
        <v>1.1057823508755997</v>
      </c>
      <c r="E7" s="71">
        <v>5164.4326481012113</v>
      </c>
      <c r="F7" s="71">
        <v>316.60807267889078</v>
      </c>
      <c r="G7" s="71">
        <v>211.98831491137972</v>
      </c>
      <c r="H7" s="71">
        <v>167.74220229780931</v>
      </c>
      <c r="I7" s="71">
        <v>111.98381562515441</v>
      </c>
      <c r="J7" s="71">
        <v>81.765704035238542</v>
      </c>
      <c r="K7" s="71">
        <v>88.553740075996728</v>
      </c>
      <c r="L7" s="71">
        <v>109.41002977466188</v>
      </c>
      <c r="M7" s="71">
        <v>149.11182476510609</v>
      </c>
      <c r="N7" s="71">
        <v>214.08892734437441</v>
      </c>
      <c r="O7" s="71">
        <v>309.94276238693516</v>
      </c>
      <c r="P7" s="71">
        <v>344.46271084697827</v>
      </c>
      <c r="Q7" s="71">
        <v>399.68677864869488</v>
      </c>
      <c r="R7" s="71">
        <v>532.56272926548229</v>
      </c>
      <c r="S7" s="71">
        <v>842.17815260526913</v>
      </c>
      <c r="T7" s="71">
        <v>1161.7535311058837</v>
      </c>
      <c r="U7" s="71">
        <v>970.08366875282468</v>
      </c>
      <c r="V7" s="71">
        <v>1472.2077556576603</v>
      </c>
      <c r="W7" s="65">
        <v>294.28271153067573</v>
      </c>
      <c r="X7" s="65">
        <v>186.42134214548406</v>
      </c>
      <c r="Y7" s="65">
        <v>136.88676870802715</v>
      </c>
      <c r="Z7" s="65">
        <v>121.78090814561392</v>
      </c>
      <c r="AA7" s="65">
        <v>136.99555547095801</v>
      </c>
      <c r="AB7" s="65">
        <v>187.30971355415664</v>
      </c>
      <c r="AC7" s="65">
        <v>247.94355699543078</v>
      </c>
      <c r="AD7" s="65">
        <v>303.04788855628055</v>
      </c>
      <c r="AE7" s="65">
        <v>350.15498435302442</v>
      </c>
      <c r="AF7" s="65">
        <v>450.99182585143944</v>
      </c>
      <c r="AG7" s="65">
        <v>504.20693721626037</v>
      </c>
      <c r="AH7" s="65">
        <v>581.50823476634798</v>
      </c>
      <c r="AI7" s="65">
        <v>718.9040092100538</v>
      </c>
      <c r="AJ7" s="65">
        <v>1082.1517983930021</v>
      </c>
      <c r="AK7" s="65">
        <v>1601.6778154556819</v>
      </c>
      <c r="AL7" s="65">
        <v>1488.9458721775738</v>
      </c>
      <c r="AM7" s="65">
        <v>2868.0738860271331</v>
      </c>
    </row>
    <row r="8" spans="1:39" x14ac:dyDescent="0.45">
      <c r="A8" s="3" t="s">
        <v>219</v>
      </c>
      <c r="B8" s="3" t="s">
        <v>3</v>
      </c>
      <c r="C8" s="3" t="s">
        <v>623</v>
      </c>
      <c r="D8" s="173">
        <v>1.1901040491165198</v>
      </c>
      <c r="E8" s="71">
        <v>5558.2476976848138</v>
      </c>
      <c r="F8" s="71">
        <v>14.976428558683434</v>
      </c>
      <c r="G8" s="71">
        <v>11.436348523909649</v>
      </c>
      <c r="H8" s="71">
        <v>8.176680828853792</v>
      </c>
      <c r="I8" s="71">
        <v>6.7106406367133715</v>
      </c>
      <c r="J8" s="71">
        <v>4.4599474928311942</v>
      </c>
      <c r="K8" s="71">
        <v>5.0782563763682642</v>
      </c>
      <c r="L8" s="71">
        <v>6.4882864719130442</v>
      </c>
      <c r="M8" s="71">
        <v>7.8937692837349678</v>
      </c>
      <c r="N8" s="71">
        <v>12.354320475440501</v>
      </c>
      <c r="O8" s="71">
        <v>17.480706187393505</v>
      </c>
      <c r="P8" s="71">
        <v>20.611895885935358</v>
      </c>
      <c r="Q8" s="71">
        <v>25.90826797312079</v>
      </c>
      <c r="R8" s="71">
        <v>35.751490140503918</v>
      </c>
      <c r="S8" s="71">
        <v>57.227789310429152</v>
      </c>
      <c r="T8" s="71">
        <v>75.945434233393897</v>
      </c>
      <c r="U8" s="71">
        <v>65.481642802560415</v>
      </c>
      <c r="V8" s="71">
        <v>123.10471273138791</v>
      </c>
      <c r="W8" s="65">
        <v>13.561695530345272</v>
      </c>
      <c r="X8" s="65">
        <v>8.9237550451914718</v>
      </c>
      <c r="Y8" s="65">
        <v>7.1404827337520604</v>
      </c>
      <c r="Z8" s="65">
        <v>7.0560486902551327</v>
      </c>
      <c r="AA8" s="65">
        <v>5.960706220697281</v>
      </c>
      <c r="AB8" s="65">
        <v>7.0199848554247462</v>
      </c>
      <c r="AC8" s="65">
        <v>11.062753701504045</v>
      </c>
      <c r="AD8" s="65">
        <v>13.604622192832373</v>
      </c>
      <c r="AE8" s="65">
        <v>16.826883647827124</v>
      </c>
      <c r="AF8" s="65">
        <v>21.139731313908744</v>
      </c>
      <c r="AG8" s="65">
        <v>25.483947524418809</v>
      </c>
      <c r="AH8" s="65">
        <v>32.504425157195442</v>
      </c>
      <c r="AI8" s="65">
        <v>42.3966257876247</v>
      </c>
      <c r="AJ8" s="65">
        <v>69.273856578296204</v>
      </c>
      <c r="AK8" s="65">
        <v>96.941169492622663</v>
      </c>
      <c r="AL8" s="65">
        <v>101.2895503607657</v>
      </c>
      <c r="AM8" s="65">
        <v>217.44939796697795</v>
      </c>
    </row>
    <row r="9" spans="1:39" x14ac:dyDescent="0.45">
      <c r="A9" s="3" t="s">
        <v>219</v>
      </c>
      <c r="B9" s="3" t="s">
        <v>3</v>
      </c>
      <c r="C9" s="3" t="s">
        <v>624</v>
      </c>
      <c r="D9" s="173">
        <v>1.1639417892326303</v>
      </c>
      <c r="E9" s="71">
        <v>5436.0597924560134</v>
      </c>
      <c r="F9" s="71">
        <v>27.276218821772435</v>
      </c>
      <c r="G9" s="71">
        <v>18.436780044605861</v>
      </c>
      <c r="H9" s="71">
        <v>14.501583940584824</v>
      </c>
      <c r="I9" s="71">
        <v>9.328368988534752</v>
      </c>
      <c r="J9" s="71">
        <v>7.5748314560783809</v>
      </c>
      <c r="K9" s="71">
        <v>8.6961851419155884</v>
      </c>
      <c r="L9" s="71">
        <v>10.600998949532983</v>
      </c>
      <c r="M9" s="71">
        <v>13.785376711720124</v>
      </c>
      <c r="N9" s="71">
        <v>19.478776851852672</v>
      </c>
      <c r="O9" s="71">
        <v>27.580149038287008</v>
      </c>
      <c r="P9" s="71">
        <v>28.786085695193595</v>
      </c>
      <c r="Q9" s="71">
        <v>38.469852444936883</v>
      </c>
      <c r="R9" s="71">
        <v>54.948788348245188</v>
      </c>
      <c r="S9" s="71">
        <v>88.256358620092428</v>
      </c>
      <c r="T9" s="71">
        <v>109.72508557972262</v>
      </c>
      <c r="U9" s="71">
        <v>94.341333399433481</v>
      </c>
      <c r="V9" s="71">
        <v>186.05354489595501</v>
      </c>
      <c r="W9" s="65">
        <v>24.934059046823133</v>
      </c>
      <c r="X9" s="65">
        <v>16.586201956786994</v>
      </c>
      <c r="Y9" s="65">
        <v>11.371115567333494</v>
      </c>
      <c r="Z9" s="65">
        <v>9.8921360572826114</v>
      </c>
      <c r="AA9" s="65">
        <v>9.5049099194902524</v>
      </c>
      <c r="AB9" s="65">
        <v>14.535498053585346</v>
      </c>
      <c r="AC9" s="65">
        <v>19.630643066763863</v>
      </c>
      <c r="AD9" s="65">
        <v>25.204698603629041</v>
      </c>
      <c r="AE9" s="65">
        <v>27.328105479896998</v>
      </c>
      <c r="AF9" s="65">
        <v>32.771484556183204</v>
      </c>
      <c r="AG9" s="65">
        <v>37.483290913984064</v>
      </c>
      <c r="AH9" s="65">
        <v>51.717750180572494</v>
      </c>
      <c r="AI9" s="65">
        <v>62.675624091654228</v>
      </c>
      <c r="AJ9" s="65">
        <v>105.6594453247608</v>
      </c>
      <c r="AK9" s="65">
        <v>144.63828746106697</v>
      </c>
      <c r="AL9" s="65">
        <v>139.36516534580963</v>
      </c>
      <c r="AM9" s="65">
        <v>322.89773838119129</v>
      </c>
    </row>
    <row r="10" spans="1:39" x14ac:dyDescent="0.45">
      <c r="A10" s="3" t="s">
        <v>219</v>
      </c>
      <c r="B10" s="3" t="s">
        <v>3</v>
      </c>
      <c r="C10" s="3" t="s">
        <v>625</v>
      </c>
      <c r="D10" s="173">
        <v>0.99548169899831485</v>
      </c>
      <c r="E10" s="71">
        <v>4649.2858045918774</v>
      </c>
      <c r="F10" s="71">
        <v>2620.7475388031462</v>
      </c>
      <c r="G10" s="71">
        <v>1619.1443617744926</v>
      </c>
      <c r="H10" s="71">
        <v>1179.2457189495465</v>
      </c>
      <c r="I10" s="71">
        <v>745.25713795224237</v>
      </c>
      <c r="J10" s="71">
        <v>698.48913115239839</v>
      </c>
      <c r="K10" s="71">
        <v>763.05406691543772</v>
      </c>
      <c r="L10" s="71">
        <v>948.38852787166502</v>
      </c>
      <c r="M10" s="71">
        <v>1179.9461907094822</v>
      </c>
      <c r="N10" s="71">
        <v>1601.3054457775822</v>
      </c>
      <c r="O10" s="71">
        <v>2172.7861678633549</v>
      </c>
      <c r="P10" s="71">
        <v>2382.0706439476176</v>
      </c>
      <c r="Q10" s="71">
        <v>2669.5508181780629</v>
      </c>
      <c r="R10" s="71">
        <v>3295.0724894736804</v>
      </c>
      <c r="S10" s="71">
        <v>4712.6601562207561</v>
      </c>
      <c r="T10" s="71">
        <v>6322.9080565315335</v>
      </c>
      <c r="U10" s="71">
        <v>5176.5328475087954</v>
      </c>
      <c r="V10" s="71">
        <v>7505.1980492180537</v>
      </c>
      <c r="W10" s="65">
        <v>2371.7155335781831</v>
      </c>
      <c r="X10" s="65">
        <v>1408.6289235999795</v>
      </c>
      <c r="Y10" s="65">
        <v>969.94996672354534</v>
      </c>
      <c r="Z10" s="65">
        <v>855.98583893259729</v>
      </c>
      <c r="AA10" s="65">
        <v>1186.9860387593924</v>
      </c>
      <c r="AB10" s="65">
        <v>1707.0400820203045</v>
      </c>
      <c r="AC10" s="65">
        <v>2174.3070961991725</v>
      </c>
      <c r="AD10" s="65">
        <v>2476.9284970645895</v>
      </c>
      <c r="AE10" s="65">
        <v>2653.2256205146077</v>
      </c>
      <c r="AF10" s="65">
        <v>3200.1044271203236</v>
      </c>
      <c r="AG10" s="65">
        <v>3424.1513908347138</v>
      </c>
      <c r="AH10" s="65">
        <v>3784.5729513694264</v>
      </c>
      <c r="AI10" s="65">
        <v>4200.1320514018116</v>
      </c>
      <c r="AJ10" s="65">
        <v>5896.886599098907</v>
      </c>
      <c r="AK10" s="65">
        <v>8337.6281023903211</v>
      </c>
      <c r="AL10" s="65">
        <v>7363.6346118451156</v>
      </c>
      <c r="AM10" s="65">
        <v>13262.800299459255</v>
      </c>
    </row>
    <row r="11" spans="1:39" x14ac:dyDescent="0.45">
      <c r="A11" s="3" t="s">
        <v>219</v>
      </c>
      <c r="B11" s="3" t="s">
        <v>3</v>
      </c>
      <c r="C11" s="3" t="s">
        <v>626</v>
      </c>
      <c r="D11" s="173">
        <v>1.1465447468382763</v>
      </c>
      <c r="E11" s="71">
        <v>5354.8088540135077</v>
      </c>
      <c r="F11" s="71">
        <v>169.26550745473745</v>
      </c>
      <c r="G11" s="71">
        <v>111.76431512002627</v>
      </c>
      <c r="H11" s="71">
        <v>88.404349196666331</v>
      </c>
      <c r="I11" s="71">
        <v>56.678880722585582</v>
      </c>
      <c r="J11" s="71">
        <v>45.661367188509878</v>
      </c>
      <c r="K11" s="71">
        <v>49.664294872513409</v>
      </c>
      <c r="L11" s="71">
        <v>60.755304904046177</v>
      </c>
      <c r="M11" s="71">
        <v>79.561317021927579</v>
      </c>
      <c r="N11" s="71">
        <v>114.62283278172266</v>
      </c>
      <c r="O11" s="71">
        <v>167.33206820935268</v>
      </c>
      <c r="P11" s="71">
        <v>190.09401840595169</v>
      </c>
      <c r="Q11" s="71">
        <v>228.820680776378</v>
      </c>
      <c r="R11" s="71">
        <v>296.2133839397394</v>
      </c>
      <c r="S11" s="71">
        <v>471.82742747923487</v>
      </c>
      <c r="T11" s="71">
        <v>680.45228071653901</v>
      </c>
      <c r="U11" s="71">
        <v>587.34446173360379</v>
      </c>
      <c r="V11" s="71">
        <v>961.52729813146141</v>
      </c>
      <c r="W11" s="65">
        <v>149.42190994644963</v>
      </c>
      <c r="X11" s="65">
        <v>97.782913057027514</v>
      </c>
      <c r="Y11" s="65">
        <v>71.920758170884312</v>
      </c>
      <c r="Z11" s="65">
        <v>63.299419848414686</v>
      </c>
      <c r="AA11" s="65">
        <v>72.374250531033795</v>
      </c>
      <c r="AB11" s="65">
        <v>92.939093615348753</v>
      </c>
      <c r="AC11" s="65">
        <v>121.03374747016474</v>
      </c>
      <c r="AD11" s="65">
        <v>150.3080722464135</v>
      </c>
      <c r="AE11" s="65">
        <v>176.58879561525239</v>
      </c>
      <c r="AF11" s="65">
        <v>229.10633071580835</v>
      </c>
      <c r="AG11" s="65">
        <v>258.20085482562973</v>
      </c>
      <c r="AH11" s="65">
        <v>306.9611221381881</v>
      </c>
      <c r="AI11" s="65">
        <v>366.21167070637046</v>
      </c>
      <c r="AJ11" s="65">
        <v>597.6383393735365</v>
      </c>
      <c r="AK11" s="65">
        <v>928.50389645238999</v>
      </c>
      <c r="AL11" s="65">
        <v>889.51788930529131</v>
      </c>
      <c r="AM11" s="65">
        <v>1806.2312764832318</v>
      </c>
    </row>
    <row r="12" spans="1:39" x14ac:dyDescent="0.45">
      <c r="A12" s="3" t="s">
        <v>219</v>
      </c>
      <c r="B12" s="3" t="s">
        <v>3</v>
      </c>
      <c r="C12" s="3" t="s">
        <v>627</v>
      </c>
      <c r="D12" s="173">
        <v>1.157350866939362</v>
      </c>
      <c r="E12" s="71">
        <v>5405.2776279138679</v>
      </c>
      <c r="F12" s="71">
        <v>118.98294518749765</v>
      </c>
      <c r="G12" s="71">
        <v>84.247767459467667</v>
      </c>
      <c r="H12" s="71">
        <v>66.303261897499695</v>
      </c>
      <c r="I12" s="71">
        <v>44.125354703906275</v>
      </c>
      <c r="J12" s="71">
        <v>34.924456557619976</v>
      </c>
      <c r="K12" s="71">
        <v>35.745136203607622</v>
      </c>
      <c r="L12" s="71">
        <v>45.017127191854335</v>
      </c>
      <c r="M12" s="71">
        <v>56.946734749605703</v>
      </c>
      <c r="N12" s="71">
        <v>85.769771224064456</v>
      </c>
      <c r="O12" s="71">
        <v>121.89629167134188</v>
      </c>
      <c r="P12" s="71">
        <v>135.2563781388053</v>
      </c>
      <c r="Q12" s="71">
        <v>185.5331751959433</v>
      </c>
      <c r="R12" s="71">
        <v>252.48620468877266</v>
      </c>
      <c r="S12" s="71">
        <v>374.15383770679307</v>
      </c>
      <c r="T12" s="71">
        <v>519.23477997547468</v>
      </c>
      <c r="U12" s="71">
        <v>448.22084982178109</v>
      </c>
      <c r="V12" s="71">
        <v>797.38768115627681</v>
      </c>
      <c r="W12" s="65">
        <v>115.48726373150515</v>
      </c>
      <c r="X12" s="65">
        <v>74.101852848763116</v>
      </c>
      <c r="Y12" s="65">
        <v>54.771217269878477</v>
      </c>
      <c r="Z12" s="65">
        <v>50.502856969477335</v>
      </c>
      <c r="AA12" s="65">
        <v>49.719539388181012</v>
      </c>
      <c r="AB12" s="65">
        <v>65.932798936244168</v>
      </c>
      <c r="AC12" s="65">
        <v>92.145844629441811</v>
      </c>
      <c r="AD12" s="65">
        <v>109.78995832428232</v>
      </c>
      <c r="AE12" s="65">
        <v>124.8305479503619</v>
      </c>
      <c r="AF12" s="65">
        <v>167.22278958977572</v>
      </c>
      <c r="AG12" s="65">
        <v>191.7940651876122</v>
      </c>
      <c r="AH12" s="65">
        <v>244.52911776810868</v>
      </c>
      <c r="AI12" s="65">
        <v>304.45536120449867</v>
      </c>
      <c r="AJ12" s="65">
        <v>459.83044410273106</v>
      </c>
      <c r="AK12" s="65">
        <v>673.94738578115903</v>
      </c>
      <c r="AL12" s="65">
        <v>668.32170611869731</v>
      </c>
      <c r="AM12" s="65">
        <v>1400.4668690576068</v>
      </c>
    </row>
    <row r="13" spans="1:39" x14ac:dyDescent="0.45">
      <c r="A13" s="3" t="s">
        <v>219</v>
      </c>
      <c r="B13" s="3" t="s">
        <v>3</v>
      </c>
      <c r="C13" s="3" t="s">
        <v>628</v>
      </c>
      <c r="D13" s="173">
        <v>1.1739746010726215</v>
      </c>
      <c r="E13" s="71">
        <v>5482.9169167153032</v>
      </c>
      <c r="F13" s="71">
        <v>81.892385948545538</v>
      </c>
      <c r="G13" s="71">
        <v>51.914091178232304</v>
      </c>
      <c r="H13" s="71">
        <v>42.687083738868957</v>
      </c>
      <c r="I13" s="71">
        <v>30.140032514893758</v>
      </c>
      <c r="J13" s="71">
        <v>23.054860849185577</v>
      </c>
      <c r="K13" s="71">
        <v>23.73361270199047</v>
      </c>
      <c r="L13" s="71">
        <v>28.729597993482198</v>
      </c>
      <c r="M13" s="71">
        <v>36.777415727339083</v>
      </c>
      <c r="N13" s="71">
        <v>54.607675328344754</v>
      </c>
      <c r="O13" s="71">
        <v>77.772739726486734</v>
      </c>
      <c r="P13" s="71">
        <v>87.681417306503803</v>
      </c>
      <c r="Q13" s="71">
        <v>115.23112573719965</v>
      </c>
      <c r="R13" s="71">
        <v>151.44535252773773</v>
      </c>
      <c r="S13" s="71">
        <v>237.42288539864776</v>
      </c>
      <c r="T13" s="71">
        <v>342.18551688647887</v>
      </c>
      <c r="U13" s="71">
        <v>314.37159515697329</v>
      </c>
      <c r="V13" s="71">
        <v>541.51034631669006</v>
      </c>
      <c r="W13" s="65">
        <v>72.430400792113062</v>
      </c>
      <c r="X13" s="65">
        <v>45.060233072715903</v>
      </c>
      <c r="Y13" s="65">
        <v>33.618053101971412</v>
      </c>
      <c r="Z13" s="65">
        <v>31.538658310438109</v>
      </c>
      <c r="AA13" s="65">
        <v>33.851172827676031</v>
      </c>
      <c r="AB13" s="65">
        <v>44.129551855866154</v>
      </c>
      <c r="AC13" s="65">
        <v>58.333867440868708</v>
      </c>
      <c r="AD13" s="65">
        <v>70.356270808826366</v>
      </c>
      <c r="AE13" s="65">
        <v>83.386556743676607</v>
      </c>
      <c r="AF13" s="65">
        <v>108.54124795178498</v>
      </c>
      <c r="AG13" s="65">
        <v>120.97057912281612</v>
      </c>
      <c r="AH13" s="65">
        <v>153.93263930493811</v>
      </c>
      <c r="AI13" s="65">
        <v>186.02601110896558</v>
      </c>
      <c r="AJ13" s="65">
        <v>311.59784225946362</v>
      </c>
      <c r="AK13" s="65">
        <v>460.04085132447585</v>
      </c>
      <c r="AL13" s="65">
        <v>461.85089889316936</v>
      </c>
      <c r="AM13" s="65">
        <v>946.91803203700647</v>
      </c>
    </row>
    <row r="14" spans="1:39" x14ac:dyDescent="0.45">
      <c r="A14" s="3" t="s">
        <v>219</v>
      </c>
      <c r="B14" s="3" t="s">
        <v>3</v>
      </c>
      <c r="C14" s="3" t="s">
        <v>629</v>
      </c>
      <c r="D14" s="173">
        <v>1.2138681272524554</v>
      </c>
      <c r="E14" s="71">
        <v>5669.2351635998493</v>
      </c>
      <c r="F14" s="71">
        <v>22.815154995781569</v>
      </c>
      <c r="G14" s="71">
        <v>14.728630674732131</v>
      </c>
      <c r="H14" s="71">
        <v>11.663794711747315</v>
      </c>
      <c r="I14" s="71">
        <v>8.807715835686313</v>
      </c>
      <c r="J14" s="71">
        <v>7.492239835840758</v>
      </c>
      <c r="K14" s="71">
        <v>6.2754618951493804</v>
      </c>
      <c r="L14" s="71">
        <v>7.6909208065239261</v>
      </c>
      <c r="M14" s="71">
        <v>10.437499510302386</v>
      </c>
      <c r="N14" s="71">
        <v>16.123769693985448</v>
      </c>
      <c r="O14" s="71">
        <v>20.339481193910945</v>
      </c>
      <c r="P14" s="71">
        <v>25.463483362653381</v>
      </c>
      <c r="Q14" s="71">
        <v>36.36435959312697</v>
      </c>
      <c r="R14" s="71">
        <v>50.404500366702841</v>
      </c>
      <c r="S14" s="71">
        <v>68.999328250865375</v>
      </c>
      <c r="T14" s="71">
        <v>105.72795746217602</v>
      </c>
      <c r="U14" s="71">
        <v>99.615690646447845</v>
      </c>
      <c r="V14" s="71">
        <v>194.53982090448886</v>
      </c>
      <c r="W14" s="65">
        <v>20.372950684599392</v>
      </c>
      <c r="X14" s="65">
        <v>14.315847316314233</v>
      </c>
      <c r="Y14" s="65">
        <v>9.2042060672064192</v>
      </c>
      <c r="Z14" s="65">
        <v>9.5504387841467668</v>
      </c>
      <c r="AA14" s="65">
        <v>10.149310591998066</v>
      </c>
      <c r="AB14" s="65">
        <v>10.98421159731166</v>
      </c>
      <c r="AC14" s="65">
        <v>14.279815608766373</v>
      </c>
      <c r="AD14" s="65">
        <v>19.78256657025382</v>
      </c>
      <c r="AE14" s="65">
        <v>24.087372332908057</v>
      </c>
      <c r="AF14" s="65">
        <v>28.458587286575749</v>
      </c>
      <c r="AG14" s="65">
        <v>38.734036804753131</v>
      </c>
      <c r="AH14" s="65">
        <v>43.083055875948901</v>
      </c>
      <c r="AI14" s="65">
        <v>57.051581895336859</v>
      </c>
      <c r="AJ14" s="65">
        <v>89.85424503747987</v>
      </c>
      <c r="AK14" s="65">
        <v>138.10679022574845</v>
      </c>
      <c r="AL14" s="65">
        <v>152.3024599401752</v>
      </c>
      <c r="AM14" s="65">
        <v>310.19554823569325</v>
      </c>
    </row>
    <row r="15" spans="1:39" x14ac:dyDescent="0.45">
      <c r="A15" s="3" t="s">
        <v>219</v>
      </c>
      <c r="B15" s="3" t="s">
        <v>3</v>
      </c>
      <c r="C15" s="3" t="s">
        <v>630</v>
      </c>
      <c r="D15" s="173">
        <v>1.1295511712127932</v>
      </c>
      <c r="E15" s="71">
        <v>5275.4422619362076</v>
      </c>
      <c r="F15" s="71">
        <v>158.4314953059021</v>
      </c>
      <c r="G15" s="71">
        <v>103.20438152788778</v>
      </c>
      <c r="H15" s="71">
        <v>81.718710166015299</v>
      </c>
      <c r="I15" s="71">
        <v>57.25738422575057</v>
      </c>
      <c r="J15" s="71">
        <v>49.566770945459965</v>
      </c>
      <c r="K15" s="71">
        <v>50.006353592165148</v>
      </c>
      <c r="L15" s="71">
        <v>55.929920228138315</v>
      </c>
      <c r="M15" s="71">
        <v>70.305421229772634</v>
      </c>
      <c r="N15" s="71">
        <v>101.40015751248116</v>
      </c>
      <c r="O15" s="71">
        <v>153.03819317676536</v>
      </c>
      <c r="P15" s="71">
        <v>157.22083780612894</v>
      </c>
      <c r="Q15" s="71">
        <v>183.28493706604442</v>
      </c>
      <c r="R15" s="71">
        <v>243.02666644147988</v>
      </c>
      <c r="S15" s="71">
        <v>402.10369683203459</v>
      </c>
      <c r="T15" s="71">
        <v>586.40220736249046</v>
      </c>
      <c r="U15" s="71">
        <v>555.00170503021161</v>
      </c>
      <c r="V15" s="71">
        <v>862.6997800573979</v>
      </c>
      <c r="W15" s="65">
        <v>147.59746660156048</v>
      </c>
      <c r="X15" s="65">
        <v>88.480765571757104</v>
      </c>
      <c r="Y15" s="65">
        <v>66.059783903873893</v>
      </c>
      <c r="Z15" s="65">
        <v>60.514587072357557</v>
      </c>
      <c r="AA15" s="65">
        <v>64.319242124686028</v>
      </c>
      <c r="AB15" s="65">
        <v>84.872993369703948</v>
      </c>
      <c r="AC15" s="65">
        <v>109.60989498315141</v>
      </c>
      <c r="AD15" s="65">
        <v>134.79748849033413</v>
      </c>
      <c r="AE15" s="65">
        <v>155.55519105546838</v>
      </c>
      <c r="AF15" s="65">
        <v>203.22894709816433</v>
      </c>
      <c r="AG15" s="65">
        <v>221.18659362068405</v>
      </c>
      <c r="AH15" s="65">
        <v>253.70630595574542</v>
      </c>
      <c r="AI15" s="65">
        <v>303.04935065541935</v>
      </c>
      <c r="AJ15" s="65">
        <v>494.33286004900856</v>
      </c>
      <c r="AK15" s="65">
        <v>803.46010069727777</v>
      </c>
      <c r="AL15" s="65">
        <v>811.47339671163809</v>
      </c>
      <c r="AM15" s="65">
        <v>1437.5653291650874</v>
      </c>
    </row>
    <row r="16" spans="1:39" x14ac:dyDescent="0.45">
      <c r="A16" s="3" t="s">
        <v>219</v>
      </c>
      <c r="B16" s="3" t="s">
        <v>3</v>
      </c>
      <c r="C16" s="3" t="s">
        <v>631</v>
      </c>
      <c r="D16" s="173">
        <v>1.0389572863739542</v>
      </c>
      <c r="E16" s="71">
        <v>4852.3336671846746</v>
      </c>
      <c r="F16" s="71">
        <v>226.94068977647581</v>
      </c>
      <c r="G16" s="71">
        <v>150.40531089020587</v>
      </c>
      <c r="H16" s="71">
        <v>106.56139044897397</v>
      </c>
      <c r="I16" s="71">
        <v>66.267576287544543</v>
      </c>
      <c r="J16" s="71">
        <v>51.761348283202288</v>
      </c>
      <c r="K16" s="71">
        <v>64.385975922140503</v>
      </c>
      <c r="L16" s="71">
        <v>79.685660171069372</v>
      </c>
      <c r="M16" s="71">
        <v>101.96255417847283</v>
      </c>
      <c r="N16" s="71">
        <v>138.26576557657518</v>
      </c>
      <c r="O16" s="71">
        <v>193.90461622075253</v>
      </c>
      <c r="P16" s="71">
        <v>193.41662073849196</v>
      </c>
      <c r="Q16" s="71">
        <v>230.64068307201029</v>
      </c>
      <c r="R16" s="71">
        <v>296.16701365421324</v>
      </c>
      <c r="S16" s="71">
        <v>483.59896641967083</v>
      </c>
      <c r="T16" s="71">
        <v>618.77110760850826</v>
      </c>
      <c r="U16" s="71">
        <v>533.20766282084935</v>
      </c>
      <c r="V16" s="71">
        <v>758.17893757254592</v>
      </c>
      <c r="W16" s="65">
        <v>201.96587827926737</v>
      </c>
      <c r="X16" s="65">
        <v>121.81083300203055</v>
      </c>
      <c r="Y16" s="65">
        <v>90.10216073861713</v>
      </c>
      <c r="Z16" s="65">
        <v>76.044728136381465</v>
      </c>
      <c r="AA16" s="65">
        <v>79.321695281508553</v>
      </c>
      <c r="AB16" s="65">
        <v>113.03552084852555</v>
      </c>
      <c r="AC16" s="65">
        <v>157.17645318338708</v>
      </c>
      <c r="AD16" s="65">
        <v>184.81254882243769</v>
      </c>
      <c r="AE16" s="65">
        <v>212.3926647103512</v>
      </c>
      <c r="AF16" s="65">
        <v>250.31140895804461</v>
      </c>
      <c r="AG16" s="65">
        <v>256.75467988942802</v>
      </c>
      <c r="AH16" s="65">
        <v>293.8960611222916</v>
      </c>
      <c r="AI16" s="65">
        <v>361.77732974388925</v>
      </c>
      <c r="AJ16" s="65">
        <v>558.22622291248592</v>
      </c>
      <c r="AK16" s="65">
        <v>806.72584931493736</v>
      </c>
      <c r="AL16" s="65">
        <v>703.03152088406853</v>
      </c>
      <c r="AM16" s="65">
        <v>1246.5284218181209</v>
      </c>
    </row>
    <row r="17" spans="1:39" x14ac:dyDescent="0.45">
      <c r="A17" s="3" t="s">
        <v>219</v>
      </c>
      <c r="B17" s="3" t="s">
        <v>3</v>
      </c>
      <c r="C17" s="3" t="s">
        <v>632</v>
      </c>
      <c r="D17" s="173">
        <v>1.0902813664362543</v>
      </c>
      <c r="E17" s="71">
        <v>5092.0370360235956</v>
      </c>
      <c r="F17" s="71">
        <v>61.49895131544482</v>
      </c>
      <c r="G17" s="71">
        <v>42.903634765454967</v>
      </c>
      <c r="H17" s="71">
        <v>32.514330825324571</v>
      </c>
      <c r="I17" s="71">
        <v>19.698044282766446</v>
      </c>
      <c r="J17" s="71">
        <v>14.630515584948855</v>
      </c>
      <c r="K17" s="71">
        <v>19.010571149875968</v>
      </c>
      <c r="L17" s="71">
        <v>24.275396754182722</v>
      </c>
      <c r="M17" s="71">
        <v>32.559746900062812</v>
      </c>
      <c r="N17" s="71">
        <v>43.358533681378312</v>
      </c>
      <c r="O17" s="71">
        <v>55.394623896780544</v>
      </c>
      <c r="P17" s="71">
        <v>60.042070469443757</v>
      </c>
      <c r="Q17" s="71">
        <v>76.36872377751844</v>
      </c>
      <c r="R17" s="71">
        <v>101.64366587287216</v>
      </c>
      <c r="S17" s="71">
        <v>154.35807728561943</v>
      </c>
      <c r="T17" s="71">
        <v>196.48627824883206</v>
      </c>
      <c r="U17" s="71">
        <v>165.29636579795277</v>
      </c>
      <c r="V17" s="71">
        <v>303.78719686244807</v>
      </c>
      <c r="W17" s="65">
        <v>57.652409698508116</v>
      </c>
      <c r="X17" s="65">
        <v>37.839244007879202</v>
      </c>
      <c r="Y17" s="65">
        <v>26.229923568204935</v>
      </c>
      <c r="Z17" s="65">
        <v>20.843533661286337</v>
      </c>
      <c r="AA17" s="65">
        <v>20.922884335488078</v>
      </c>
      <c r="AB17" s="65">
        <v>29.731700564151776</v>
      </c>
      <c r="AC17" s="65">
        <v>40.410236814692951</v>
      </c>
      <c r="AD17" s="65">
        <v>50.869456894938445</v>
      </c>
      <c r="AE17" s="65">
        <v>56.868634550526721</v>
      </c>
      <c r="AF17" s="65">
        <v>69.039029777881368</v>
      </c>
      <c r="AG17" s="65">
        <v>78.875162736621448</v>
      </c>
      <c r="AH17" s="65">
        <v>94.619974762183617</v>
      </c>
      <c r="AI17" s="65">
        <v>115.61732899737443</v>
      </c>
      <c r="AJ17" s="65">
        <v>182.39873693236879</v>
      </c>
      <c r="AK17" s="65">
        <v>252.66581410311207</v>
      </c>
      <c r="AL17" s="65">
        <v>238.34072805555027</v>
      </c>
      <c r="AM17" s="65">
        <v>496.39352600342988</v>
      </c>
    </row>
    <row r="18" spans="1:39" x14ac:dyDescent="0.45">
      <c r="A18" s="3" t="s">
        <v>219</v>
      </c>
      <c r="B18" s="3" t="s">
        <v>3</v>
      </c>
      <c r="C18" s="3" t="s">
        <v>633</v>
      </c>
      <c r="D18" s="173">
        <v>1.0889439287804255</v>
      </c>
      <c r="E18" s="71">
        <v>5085.7906832136659</v>
      </c>
      <c r="F18" s="71">
        <v>384.28878386749415</v>
      </c>
      <c r="G18" s="71">
        <v>245.60424845135648</v>
      </c>
      <c r="H18" s="71">
        <v>191.0216935987813</v>
      </c>
      <c r="I18" s="71">
        <v>117.78331324438311</v>
      </c>
      <c r="J18" s="71">
        <v>86.603213220584564</v>
      </c>
      <c r="K18" s="71">
        <v>100.4863269500019</v>
      </c>
      <c r="L18" s="71">
        <v>125.40061222374729</v>
      </c>
      <c r="M18" s="71">
        <v>165.70351030742711</v>
      </c>
      <c r="N18" s="71">
        <v>238.99492165748231</v>
      </c>
      <c r="O18" s="71">
        <v>319.83131199964464</v>
      </c>
      <c r="P18" s="71">
        <v>346.02109955162229</v>
      </c>
      <c r="Q18" s="71">
        <v>408.67973116829126</v>
      </c>
      <c r="R18" s="71">
        <v>547.95766406009727</v>
      </c>
      <c r="S18" s="71">
        <v>837.89210509362601</v>
      </c>
      <c r="T18" s="71">
        <v>1192.7116802515916</v>
      </c>
      <c r="U18" s="71">
        <v>1037.4561188703567</v>
      </c>
      <c r="V18" s="71">
        <v>1662.1284643043371</v>
      </c>
      <c r="W18" s="65">
        <v>353.75956457407392</v>
      </c>
      <c r="X18" s="65">
        <v>218.96309199226019</v>
      </c>
      <c r="Y18" s="65">
        <v>151.29155757553875</v>
      </c>
      <c r="Z18" s="65">
        <v>140.5571733044284</v>
      </c>
      <c r="AA18" s="65">
        <v>151.17237026612978</v>
      </c>
      <c r="AB18" s="65">
        <v>206.11226122574536</v>
      </c>
      <c r="AC18" s="65">
        <v>273.97549671440038</v>
      </c>
      <c r="AD18" s="65">
        <v>341.92293216526639</v>
      </c>
      <c r="AE18" s="65">
        <v>383.7775907530355</v>
      </c>
      <c r="AF18" s="65">
        <v>474.0592915510083</v>
      </c>
      <c r="AG18" s="65">
        <v>518.43417172375825</v>
      </c>
      <c r="AH18" s="65">
        <v>594.66371142941273</v>
      </c>
      <c r="AI18" s="65">
        <v>718.57954523718922</v>
      </c>
      <c r="AJ18" s="65">
        <v>1074.0810578207697</v>
      </c>
      <c r="AK18" s="65">
        <v>1596.0057257513236</v>
      </c>
      <c r="AL18" s="65">
        <v>1523.1297806586153</v>
      </c>
      <c r="AM18" s="65">
        <v>2794.280209943759</v>
      </c>
    </row>
    <row r="19" spans="1:39" x14ac:dyDescent="0.45">
      <c r="A19" s="3" t="s">
        <v>219</v>
      </c>
      <c r="B19" s="3" t="s">
        <v>3</v>
      </c>
      <c r="C19" s="3" t="s">
        <v>634</v>
      </c>
      <c r="D19" s="173">
        <v>1.1312572553010229</v>
      </c>
      <c r="E19" s="71">
        <v>5283.41033662892</v>
      </c>
      <c r="F19" s="71">
        <v>56.846699039768673</v>
      </c>
      <c r="G19" s="71">
        <v>38.433062160653861</v>
      </c>
      <c r="H19" s="71">
        <v>28.666481023511029</v>
      </c>
      <c r="I19" s="71">
        <v>19.206316305076246</v>
      </c>
      <c r="J19" s="71">
        <v>15.645212633582501</v>
      </c>
      <c r="K19" s="71">
        <v>17.089779877985432</v>
      </c>
      <c r="L19" s="71">
        <v>20.860509137386277</v>
      </c>
      <c r="M19" s="71">
        <v>26.405560868044912</v>
      </c>
      <c r="N19" s="71">
        <v>37.398462142108279</v>
      </c>
      <c r="O19" s="71">
        <v>47.989927978259857</v>
      </c>
      <c r="P19" s="71">
        <v>54.602411783426433</v>
      </c>
      <c r="Q19" s="71">
        <v>68.053811328844759</v>
      </c>
      <c r="R19" s="71">
        <v>91.210351629534557</v>
      </c>
      <c r="S19" s="71">
        <v>130.39243134021859</v>
      </c>
      <c r="T19" s="71">
        <v>191.07839903097485</v>
      </c>
      <c r="U19" s="71">
        <v>175.04895089620581</v>
      </c>
      <c r="V19" s="71">
        <v>337.73230089658347</v>
      </c>
      <c r="W19" s="65">
        <v>55.706336797292657</v>
      </c>
      <c r="X19" s="65">
        <v>29.703806546185064</v>
      </c>
      <c r="Y19" s="65">
        <v>21.978653501288857</v>
      </c>
      <c r="Z19" s="65">
        <v>23.235414573237289</v>
      </c>
      <c r="AA19" s="65">
        <v>23.782412319741525</v>
      </c>
      <c r="AB19" s="65">
        <v>24.721358432044795</v>
      </c>
      <c r="AC19" s="65">
        <v>36.372495849455596</v>
      </c>
      <c r="AD19" s="65">
        <v>47.94479173754214</v>
      </c>
      <c r="AE19" s="65">
        <v>51.727086769246242</v>
      </c>
      <c r="AF19" s="65">
        <v>61.752847269378044</v>
      </c>
      <c r="AG19" s="65">
        <v>72.191489382824429</v>
      </c>
      <c r="AH19" s="65">
        <v>86.166111751897603</v>
      </c>
      <c r="AI19" s="65">
        <v>112.85938522802614</v>
      </c>
      <c r="AJ19" s="65">
        <v>169.4855520168027</v>
      </c>
      <c r="AK19" s="65">
        <v>249.05630247306757</v>
      </c>
      <c r="AL19" s="65">
        <v>248.54330997143214</v>
      </c>
      <c r="AM19" s="65">
        <v>540.44794738106941</v>
      </c>
    </row>
    <row r="20" spans="1:39" x14ac:dyDescent="0.45">
      <c r="A20" s="3" t="s">
        <v>219</v>
      </c>
      <c r="B20" s="3" t="s">
        <v>3</v>
      </c>
      <c r="C20" s="3" t="s">
        <v>635</v>
      </c>
      <c r="D20" s="173">
        <v>1.0749047781468417</v>
      </c>
      <c r="E20" s="71">
        <v>5020.2224022347918</v>
      </c>
      <c r="F20" s="71">
        <v>41.169246165572332</v>
      </c>
      <c r="G20" s="71">
        <v>27.06602483991951</v>
      </c>
      <c r="H20" s="71">
        <v>19.768328356817115</v>
      </c>
      <c r="I20" s="71">
        <v>13.030791408790423</v>
      </c>
      <c r="J20" s="71">
        <v>11.610022044830412</v>
      </c>
      <c r="K20" s="71">
        <v>11.77471361878132</v>
      </c>
      <c r="L20" s="71">
        <v>15.09974220122551</v>
      </c>
      <c r="M20" s="71">
        <v>17.13325391313786</v>
      </c>
      <c r="N20" s="71">
        <v>26.188791167587087</v>
      </c>
      <c r="O20" s="71">
        <v>33.086805813136301</v>
      </c>
      <c r="P20" s="71">
        <v>39.488981704438189</v>
      </c>
      <c r="Q20" s="71">
        <v>46.784764893610564</v>
      </c>
      <c r="R20" s="71">
        <v>60.420482040306744</v>
      </c>
      <c r="S20" s="71">
        <v>85.117281569309512</v>
      </c>
      <c r="T20" s="71">
        <v>116.77884108127648</v>
      </c>
      <c r="U20" s="71">
        <v>95.535527493097277</v>
      </c>
      <c r="V20" s="71">
        <v>198.29956343991446</v>
      </c>
      <c r="W20" s="65">
        <v>37.279459013908721</v>
      </c>
      <c r="X20" s="65">
        <v>23.239602361505739</v>
      </c>
      <c r="Y20" s="65">
        <v>15.890669667598525</v>
      </c>
      <c r="Z20" s="65">
        <v>15.120104336260978</v>
      </c>
      <c r="AA20" s="65">
        <v>16.069741770663594</v>
      </c>
      <c r="AB20" s="65">
        <v>21.004895861525821</v>
      </c>
      <c r="AC20" s="65">
        <v>28.231359594342706</v>
      </c>
      <c r="AD20" s="65">
        <v>33.255743138034596</v>
      </c>
      <c r="AE20" s="65">
        <v>37.735844625034389</v>
      </c>
      <c r="AF20" s="65">
        <v>43.292340016891941</v>
      </c>
      <c r="AG20" s="65">
        <v>51.749611230568107</v>
      </c>
      <c r="AH20" s="65">
        <v>59.041417601247851</v>
      </c>
      <c r="AI20" s="65">
        <v>73.869631155478558</v>
      </c>
      <c r="AJ20" s="65">
        <v>99.404621381283917</v>
      </c>
      <c r="AK20" s="65">
        <v>149.1072066220751</v>
      </c>
      <c r="AL20" s="65">
        <v>145.36049698710076</v>
      </c>
      <c r="AM20" s="65">
        <v>303.74364213004304</v>
      </c>
    </row>
    <row r="21" spans="1:39" x14ac:dyDescent="0.45">
      <c r="A21" s="3" t="s">
        <v>219</v>
      </c>
      <c r="B21" s="3" t="s">
        <v>3</v>
      </c>
      <c r="C21" s="3" t="s">
        <v>636</v>
      </c>
      <c r="D21" s="173">
        <v>1.1663847552021451</v>
      </c>
      <c r="E21" s="71">
        <v>5447.4693914617965</v>
      </c>
      <c r="F21" s="71">
        <v>38.683796319663188</v>
      </c>
      <c r="G21" s="71">
        <v>24.328232314498713</v>
      </c>
      <c r="H21" s="71">
        <v>18.878513090147731</v>
      </c>
      <c r="I21" s="71">
        <v>12.032872865830887</v>
      </c>
      <c r="J21" s="71">
        <v>10.241360909464222</v>
      </c>
      <c r="K21" s="71">
        <v>10.722225250622097</v>
      </c>
      <c r="L21" s="71">
        <v>13.407145730291722</v>
      </c>
      <c r="M21" s="71">
        <v>17.379421354418533</v>
      </c>
      <c r="N21" s="71">
        <v>24.708640950881037</v>
      </c>
      <c r="O21" s="71">
        <v>36.179906639859929</v>
      </c>
      <c r="P21" s="71">
        <v>42.341127069539077</v>
      </c>
      <c r="Q21" s="71">
        <v>54.350264632317938</v>
      </c>
      <c r="R21" s="71">
        <v>67.515135725776545</v>
      </c>
      <c r="S21" s="71">
        <v>104.49504567125824</v>
      </c>
      <c r="T21" s="71">
        <v>142.48586113138302</v>
      </c>
      <c r="U21" s="71">
        <v>129.37102681356873</v>
      </c>
      <c r="V21" s="71">
        <v>237.83057066954026</v>
      </c>
      <c r="W21" s="65">
        <v>32.353461982707096</v>
      </c>
      <c r="X21" s="65">
        <v>21.032313127712769</v>
      </c>
      <c r="Y21" s="65">
        <v>14.693710134194998</v>
      </c>
      <c r="Z21" s="65">
        <v>13.1553450157299</v>
      </c>
      <c r="AA21" s="65">
        <v>13.512276601648209</v>
      </c>
      <c r="AB21" s="65">
        <v>19.353134719072919</v>
      </c>
      <c r="AC21" s="65">
        <v>25.999112556650488</v>
      </c>
      <c r="AD21" s="65">
        <v>31.284058762261868</v>
      </c>
      <c r="AE21" s="65">
        <v>35.024846703995841</v>
      </c>
      <c r="AF21" s="65">
        <v>42.34480955614486</v>
      </c>
      <c r="AG21" s="65">
        <v>51.827782848741471</v>
      </c>
      <c r="AH21" s="65">
        <v>63.833446901196176</v>
      </c>
      <c r="AI21" s="65">
        <v>78.898822734878152</v>
      </c>
      <c r="AJ21" s="65">
        <v>135.25216075626591</v>
      </c>
      <c r="AK21" s="65">
        <v>193.19481296047493</v>
      </c>
      <c r="AL21" s="65">
        <v>206.47080722552792</v>
      </c>
      <c r="AM21" s="65">
        <v>409.09117151135621</v>
      </c>
    </row>
    <row r="22" spans="1:39" x14ac:dyDescent="0.45">
      <c r="A22" s="3" t="s">
        <v>219</v>
      </c>
      <c r="B22" s="3" t="s">
        <v>3</v>
      </c>
      <c r="C22" s="3" t="s">
        <v>637</v>
      </c>
      <c r="D22" s="173">
        <v>1.0789089590872045</v>
      </c>
      <c r="E22" s="71">
        <v>5038.9234809424961</v>
      </c>
      <c r="F22" s="71">
        <v>59.459607852134674</v>
      </c>
      <c r="G22" s="71">
        <v>40.02721983368388</v>
      </c>
      <c r="H22" s="71">
        <v>29.315805677566892</v>
      </c>
      <c r="I22" s="71">
        <v>17.87575824779686</v>
      </c>
      <c r="J22" s="71">
        <v>14.241155089543007</v>
      </c>
      <c r="K22" s="71">
        <v>19.010571149875968</v>
      </c>
      <c r="L22" s="71">
        <v>21.9889067846755</v>
      </c>
      <c r="M22" s="71">
        <v>29.195458535893</v>
      </c>
      <c r="N22" s="71">
        <v>40.319291903074927</v>
      </c>
      <c r="O22" s="71">
        <v>57.198932712369505</v>
      </c>
      <c r="P22" s="71">
        <v>60.51252743688282</v>
      </c>
      <c r="Q22" s="71">
        <v>76.654214333696103</v>
      </c>
      <c r="R22" s="71">
        <v>100.02070587946439</v>
      </c>
      <c r="S22" s="71">
        <v>150.73606530394679</v>
      </c>
      <c r="T22" s="71">
        <v>190.21627335856257</v>
      </c>
      <c r="U22" s="71">
        <v>152.45877929106766</v>
      </c>
      <c r="V22" s="71">
        <v>272.20535956486674</v>
      </c>
      <c r="W22" s="65">
        <v>55.888781131781627</v>
      </c>
      <c r="X22" s="65">
        <v>32.257955516716891</v>
      </c>
      <c r="Y22" s="65">
        <v>24.76468000145233</v>
      </c>
      <c r="Z22" s="65">
        <v>20.313902887925817</v>
      </c>
      <c r="AA22" s="65">
        <v>20.802059209392805</v>
      </c>
      <c r="AB22" s="65">
        <v>30.557581135378339</v>
      </c>
      <c r="AC22" s="65">
        <v>41.493533171219916</v>
      </c>
      <c r="AD22" s="65">
        <v>49.620723456948845</v>
      </c>
      <c r="AE22" s="65">
        <v>58.177392167579939</v>
      </c>
      <c r="AF22" s="65">
        <v>63.909295904181455</v>
      </c>
      <c r="AG22" s="65">
        <v>74.732066973448909</v>
      </c>
      <c r="AH22" s="65">
        <v>93.670610466910873</v>
      </c>
      <c r="AI22" s="65">
        <v>116.86110756002145</v>
      </c>
      <c r="AJ22" s="65">
        <v>176.41293767463253</v>
      </c>
      <c r="AK22" s="65">
        <v>243.21233126251948</v>
      </c>
      <c r="AL22" s="65">
        <v>230.55731504755767</v>
      </c>
      <c r="AM22" s="65">
        <v>430.76554358502341</v>
      </c>
    </row>
    <row r="23" spans="1:39" x14ac:dyDescent="0.45">
      <c r="A23" s="3" t="s">
        <v>219</v>
      </c>
      <c r="B23" s="3" t="s">
        <v>3</v>
      </c>
      <c r="C23" s="3" t="s">
        <v>638</v>
      </c>
      <c r="D23" s="173">
        <v>1.088279447353433</v>
      </c>
      <c r="E23" s="71">
        <v>5082.6872971152179</v>
      </c>
      <c r="F23" s="71">
        <v>211.64561380164983</v>
      </c>
      <c r="G23" s="71">
        <v>134.18648934720659</v>
      </c>
      <c r="H23" s="71">
        <v>101.1744007264349</v>
      </c>
      <c r="I23" s="71">
        <v>64.22835143888814</v>
      </c>
      <c r="J23" s="71">
        <v>54.2744932990039</v>
      </c>
      <c r="K23" s="71">
        <v>57.623738156717501</v>
      </c>
      <c r="L23" s="71">
        <v>71.623555927937133</v>
      </c>
      <c r="M23" s="71">
        <v>90.146516996998358</v>
      </c>
      <c r="N23" s="71">
        <v>131.97019332151851</v>
      </c>
      <c r="O23" s="71">
        <v>178.97806147360799</v>
      </c>
      <c r="P23" s="71">
        <v>189.09429735014314</v>
      </c>
      <c r="Q23" s="71">
        <v>247.62737116457996</v>
      </c>
      <c r="R23" s="71">
        <v>319.21304556060829</v>
      </c>
      <c r="S23" s="71">
        <v>465.12670531314012</v>
      </c>
      <c r="T23" s="71">
        <v>649.80763181534496</v>
      </c>
      <c r="U23" s="71">
        <v>545.05008758301392</v>
      </c>
      <c r="V23" s="71">
        <v>941.33210965545743</v>
      </c>
      <c r="W23" s="65">
        <v>185.05936994995807</v>
      </c>
      <c r="X23" s="65">
        <v>119.31974943817879</v>
      </c>
      <c r="Y23" s="65">
        <v>81.578983371450548</v>
      </c>
      <c r="Z23" s="65">
        <v>71.876021404124188</v>
      </c>
      <c r="AA23" s="65">
        <v>76.663542507413965</v>
      </c>
      <c r="AB23" s="65">
        <v>102.71201370819507</v>
      </c>
      <c r="AC23" s="65">
        <v>139.31847688184925</v>
      </c>
      <c r="AD23" s="65">
        <v>175.57849366256838</v>
      </c>
      <c r="AE23" s="65">
        <v>197.59123927939214</v>
      </c>
      <c r="AF23" s="65">
        <v>237.43806407754991</v>
      </c>
      <c r="AG23" s="65">
        <v>254.01867325337088</v>
      </c>
      <c r="AH23" s="65">
        <v>324.14009510026625</v>
      </c>
      <c r="AI23" s="65">
        <v>390.22200469834121</v>
      </c>
      <c r="AJ23" s="65">
        <v>584.9269229722762</v>
      </c>
      <c r="AK23" s="65">
        <v>850.03998887547107</v>
      </c>
      <c r="AL23" s="65">
        <v>775.81695063448365</v>
      </c>
      <c r="AM23" s="65">
        <v>1546.2396226321305</v>
      </c>
    </row>
    <row r="24" spans="1:39" x14ac:dyDescent="0.45">
      <c r="A24" s="3" t="s">
        <v>219</v>
      </c>
      <c r="B24" s="3" t="s">
        <v>3</v>
      </c>
      <c r="C24" s="3" t="s">
        <v>639</v>
      </c>
      <c r="D24" s="173">
        <v>1.1296850751156358</v>
      </c>
      <c r="E24" s="71">
        <v>5276.0676451203399</v>
      </c>
      <c r="F24" s="71">
        <v>58.248747670794344</v>
      </c>
      <c r="G24" s="71">
        <v>39.507385809869554</v>
      </c>
      <c r="H24" s="71">
        <v>29.315805677566892</v>
      </c>
      <c r="I24" s="71">
        <v>19.047227841705858</v>
      </c>
      <c r="J24" s="71">
        <v>15.008077277463688</v>
      </c>
      <c r="K24" s="71">
        <v>19.050039463681959</v>
      </c>
      <c r="L24" s="71">
        <v>22.77581567028512</v>
      </c>
      <c r="M24" s="71">
        <v>28.276433421778265</v>
      </c>
      <c r="N24" s="71">
        <v>38.049728237458893</v>
      </c>
      <c r="O24" s="71">
        <v>51.317354625190028</v>
      </c>
      <c r="P24" s="71">
        <v>60.894773722927553</v>
      </c>
      <c r="Q24" s="71">
        <v>80.936572676360598</v>
      </c>
      <c r="R24" s="71">
        <v>103.82306929259202</v>
      </c>
      <c r="S24" s="71">
        <v>150.25313037305708</v>
      </c>
      <c r="T24" s="71">
        <v>202.52115795571709</v>
      </c>
      <c r="U24" s="71">
        <v>183.5078257263242</v>
      </c>
      <c r="V24" s="71">
        <v>344.49983746035093</v>
      </c>
      <c r="W24" s="65">
        <v>57.226706251367254</v>
      </c>
      <c r="X24" s="65">
        <v>34.181450420450822</v>
      </c>
      <c r="Y24" s="65">
        <v>22.989877934681424</v>
      </c>
      <c r="Z24" s="65">
        <v>21.561097934871604</v>
      </c>
      <c r="AA24" s="65">
        <v>23.419936941455912</v>
      </c>
      <c r="AB24" s="65">
        <v>34.191455648774763</v>
      </c>
      <c r="AC24" s="65">
        <v>44.841903727758194</v>
      </c>
      <c r="AD24" s="65">
        <v>54.319904552540869</v>
      </c>
      <c r="AE24" s="65">
        <v>54.687371855438109</v>
      </c>
      <c r="AF24" s="65">
        <v>65.739009897348325</v>
      </c>
      <c r="AG24" s="65">
        <v>77.35081618224676</v>
      </c>
      <c r="AH24" s="65">
        <v>98.869510179118691</v>
      </c>
      <c r="AI24" s="65">
        <v>124.86455222401204</v>
      </c>
      <c r="AJ24" s="65">
        <v>185.22349613264885</v>
      </c>
      <c r="AK24" s="65">
        <v>279.8230920815422</v>
      </c>
      <c r="AL24" s="65">
        <v>270.21064888557368</v>
      </c>
      <c r="AM24" s="65">
        <v>568.77584762618801</v>
      </c>
    </row>
    <row r="25" spans="1:39" x14ac:dyDescent="0.45">
      <c r="A25" s="3" t="s">
        <v>219</v>
      </c>
      <c r="B25" s="3" t="s">
        <v>3</v>
      </c>
      <c r="C25" s="3" t="s">
        <v>640</v>
      </c>
      <c r="D25" s="173">
        <v>1.0497671542991802</v>
      </c>
      <c r="E25" s="71">
        <v>4902.8199448780142</v>
      </c>
      <c r="F25" s="71">
        <v>365.67977476479001</v>
      </c>
      <c r="G25" s="71">
        <v>234.02927752109667</v>
      </c>
      <c r="H25" s="71">
        <v>177.38587586360453</v>
      </c>
      <c r="I25" s="71">
        <v>108.85989670806379</v>
      </c>
      <c r="J25" s="71">
        <v>86.095864696267753</v>
      </c>
      <c r="K25" s="71">
        <v>103.77535310049952</v>
      </c>
      <c r="L25" s="71">
        <v>125.29668086149702</v>
      </c>
      <c r="M25" s="71">
        <v>153.70695033567941</v>
      </c>
      <c r="N25" s="71">
        <v>209.1945639611331</v>
      </c>
      <c r="O25" s="71">
        <v>289.2986576267574</v>
      </c>
      <c r="P25" s="71">
        <v>310.32517714716221</v>
      </c>
      <c r="Q25" s="71">
        <v>390.12284501674532</v>
      </c>
      <c r="R25" s="71">
        <v>494.21450313552481</v>
      </c>
      <c r="S25" s="71">
        <v>701.28188651820483</v>
      </c>
      <c r="T25" s="71">
        <v>942.30335994643224</v>
      </c>
      <c r="U25" s="71">
        <v>811.85295134238231</v>
      </c>
      <c r="V25" s="71">
        <v>1416.9932509945336</v>
      </c>
      <c r="W25" s="65">
        <v>329.9809863123474</v>
      </c>
      <c r="X25" s="65">
        <v>205.59322577614304</v>
      </c>
      <c r="Y25" s="65">
        <v>143.67641847509205</v>
      </c>
      <c r="Z25" s="65">
        <v>123.71149773883143</v>
      </c>
      <c r="AA25" s="65">
        <v>141.34526001038563</v>
      </c>
      <c r="AB25" s="65">
        <v>197.22028040887398</v>
      </c>
      <c r="AC25" s="65">
        <v>253.78679188821326</v>
      </c>
      <c r="AD25" s="65">
        <v>301.27337261808481</v>
      </c>
      <c r="AE25" s="65">
        <v>328.80977083679892</v>
      </c>
      <c r="AF25" s="65">
        <v>396.91724266053211</v>
      </c>
      <c r="AG25" s="65">
        <v>435.84585712391657</v>
      </c>
      <c r="AH25" s="65">
        <v>512.20464121143823</v>
      </c>
      <c r="AI25" s="65">
        <v>596.52701411133808</v>
      </c>
      <c r="AJ25" s="65">
        <v>865.38515785722439</v>
      </c>
      <c r="AK25" s="65">
        <v>1225.7729614124808</v>
      </c>
      <c r="AL25" s="65">
        <v>1160.9907132732437</v>
      </c>
      <c r="AM25" s="65">
        <v>2262.5020113921555</v>
      </c>
    </row>
    <row r="26" spans="1:39" x14ac:dyDescent="0.45">
      <c r="A26" s="3" t="s">
        <v>219</v>
      </c>
      <c r="B26" s="3" t="s">
        <v>3</v>
      </c>
      <c r="C26" s="3" t="s">
        <v>641</v>
      </c>
      <c r="D26" s="173">
        <v>1.0802697930993512</v>
      </c>
      <c r="E26" s="71">
        <v>5045.2791038147652</v>
      </c>
      <c r="F26" s="71">
        <v>208.26795119054239</v>
      </c>
      <c r="G26" s="71">
        <v>136.61238145833883</v>
      </c>
      <c r="H26" s="71">
        <v>107.52335289942741</v>
      </c>
      <c r="I26" s="71">
        <v>70.678665499177285</v>
      </c>
      <c r="J26" s="71">
        <v>57.471968882488731</v>
      </c>
      <c r="K26" s="71">
        <v>60.518081169155344</v>
      </c>
      <c r="L26" s="71">
        <v>74.904817507554526</v>
      </c>
      <c r="M26" s="71">
        <v>94.216485359506294</v>
      </c>
      <c r="N26" s="71">
        <v>136.15408460074116</v>
      </c>
      <c r="O26" s="71">
        <v>189.63988629299692</v>
      </c>
      <c r="P26" s="71">
        <v>209.82380747793829</v>
      </c>
      <c r="Q26" s="71">
        <v>259.1540523702522</v>
      </c>
      <c r="R26" s="71">
        <v>348.70454715510937</v>
      </c>
      <c r="S26" s="71">
        <v>532.79796250405923</v>
      </c>
      <c r="T26" s="71">
        <v>690.71941372435595</v>
      </c>
      <c r="U26" s="71">
        <v>585.75220294205212</v>
      </c>
      <c r="V26" s="71">
        <v>929.40835475739061</v>
      </c>
      <c r="W26" s="65">
        <v>190.35025565013771</v>
      </c>
      <c r="X26" s="65">
        <v>116.3241426208883</v>
      </c>
      <c r="Y26" s="65">
        <v>89.586229905253433</v>
      </c>
      <c r="Z26" s="65">
        <v>81.358120733643901</v>
      </c>
      <c r="AA26" s="65">
        <v>90.679257134458766</v>
      </c>
      <c r="AB26" s="65">
        <v>122.06514842726797</v>
      </c>
      <c r="AC26" s="65">
        <v>158.55519400078524</v>
      </c>
      <c r="AD26" s="65">
        <v>191.45055288753949</v>
      </c>
      <c r="AE26" s="65">
        <v>211.6136423192479</v>
      </c>
      <c r="AF26" s="65">
        <v>263.34812115935773</v>
      </c>
      <c r="AG26" s="65">
        <v>292.32276615817199</v>
      </c>
      <c r="AH26" s="65">
        <v>353.79642737164346</v>
      </c>
      <c r="AI26" s="65">
        <v>434.02464103504565</v>
      </c>
      <c r="AJ26" s="65">
        <v>681.23776046754074</v>
      </c>
      <c r="AK26" s="65">
        <v>921.88645846397048</v>
      </c>
      <c r="AL26" s="65">
        <v>851.75781809084197</v>
      </c>
      <c r="AM26" s="65">
        <v>1562.8734430607622</v>
      </c>
    </row>
    <row r="27" spans="1:39" x14ac:dyDescent="0.45">
      <c r="A27" s="3" t="s">
        <v>219</v>
      </c>
      <c r="B27" s="3" t="s">
        <v>3</v>
      </c>
      <c r="C27" s="3" t="s">
        <v>642</v>
      </c>
      <c r="D27" s="173">
        <v>1.0257622090960208</v>
      </c>
      <c r="E27" s="71">
        <v>4790.7075362969654</v>
      </c>
      <c r="F27" s="71">
        <v>76.985215739956061</v>
      </c>
      <c r="G27" s="71">
        <v>51.013045536954607</v>
      </c>
      <c r="H27" s="71">
        <v>40.931502266791568</v>
      </c>
      <c r="I27" s="71">
        <v>25.222752737991627</v>
      </c>
      <c r="J27" s="71">
        <v>18.583114553463357</v>
      </c>
      <c r="K27" s="71">
        <v>24.312481304478148</v>
      </c>
      <c r="L27" s="71">
        <v>29.175018117412218</v>
      </c>
      <c r="M27" s="71">
        <v>35.776334799464131</v>
      </c>
      <c r="N27" s="71">
        <v>48.3121030732881</v>
      </c>
      <c r="O27" s="71">
        <v>64.041246662394684</v>
      </c>
      <c r="P27" s="71">
        <v>71.362441248452399</v>
      </c>
      <c r="Q27" s="71">
        <v>89.394230403123288</v>
      </c>
      <c r="R27" s="71">
        <v>111.33505554779506</v>
      </c>
      <c r="S27" s="71">
        <v>160.09292958993473</v>
      </c>
      <c r="T27" s="71">
        <v>200.79690661089259</v>
      </c>
      <c r="U27" s="71">
        <v>169.27701277683204</v>
      </c>
      <c r="V27" s="71">
        <v>267.69366852235515</v>
      </c>
      <c r="W27" s="65">
        <v>71.639808675994317</v>
      </c>
      <c r="X27" s="65">
        <v>46.983727976449835</v>
      </c>
      <c r="Y27" s="65">
        <v>30.563742568458881</v>
      </c>
      <c r="Z27" s="65">
        <v>28.446297988558747</v>
      </c>
      <c r="AA27" s="65">
        <v>28.816792573708881</v>
      </c>
      <c r="AB27" s="65">
        <v>41.128852447076881</v>
      </c>
      <c r="AC27" s="65">
        <v>54.854188235054238</v>
      </c>
      <c r="AD27" s="65">
        <v>64.605524712822444</v>
      </c>
      <c r="AE27" s="65">
        <v>68.740935790938138</v>
      </c>
      <c r="AF27" s="65">
        <v>80.899497269301378</v>
      </c>
      <c r="AG27" s="65">
        <v>93.571426953157172</v>
      </c>
      <c r="AH27" s="65">
        <v>114.73745625724924</v>
      </c>
      <c r="AI27" s="65">
        <v>136.54525524713333</v>
      </c>
      <c r="AJ27" s="65">
        <v>198.00216870534459</v>
      </c>
      <c r="AK27" s="65">
        <v>251.80640657214926</v>
      </c>
      <c r="AL27" s="65">
        <v>250.54175385186286</v>
      </c>
      <c r="AM27" s="65">
        <v>438.72961518418492</v>
      </c>
    </row>
    <row r="28" spans="1:39" x14ac:dyDescent="0.45">
      <c r="A28" s="2" t="s">
        <v>217</v>
      </c>
      <c r="B28" s="2" t="s">
        <v>4</v>
      </c>
      <c r="C28" s="2" t="s">
        <v>643</v>
      </c>
      <c r="D28" s="172">
        <v>1.0738483903310014</v>
      </c>
      <c r="E28" s="72">
        <v>5015.2886612315451</v>
      </c>
      <c r="F28" s="72">
        <v>1250.7548378413669</v>
      </c>
      <c r="G28" s="72">
        <v>797.25211452285293</v>
      </c>
      <c r="H28" s="72">
        <v>606.18063815320102</v>
      </c>
      <c r="I28" s="72">
        <v>408.53917393508533</v>
      </c>
      <c r="J28" s="72">
        <v>309.64778307370818</v>
      </c>
      <c r="K28" s="72">
        <v>339.70377692799178</v>
      </c>
      <c r="L28" s="72">
        <v>419.39274135498414</v>
      </c>
      <c r="M28" s="72">
        <v>562.9028823952392</v>
      </c>
      <c r="N28" s="72">
        <v>784.08490812979471</v>
      </c>
      <c r="O28" s="72">
        <v>1047.2020905021652</v>
      </c>
      <c r="P28" s="72">
        <v>1221.2768839120192</v>
      </c>
      <c r="Q28" s="72">
        <v>1516.8826976108428</v>
      </c>
      <c r="R28" s="72">
        <v>2052.4415779493952</v>
      </c>
      <c r="S28" s="72">
        <v>2957.6746173675901</v>
      </c>
      <c r="T28" s="72">
        <v>3865.9282652181514</v>
      </c>
      <c r="U28" s="72">
        <v>3060.022848838802</v>
      </c>
      <c r="V28" s="72">
        <v>4775.5175472832407</v>
      </c>
      <c r="W28" s="8">
        <v>1143.1353851295971</v>
      </c>
      <c r="X28" s="8">
        <v>691.41758613397167</v>
      </c>
      <c r="Y28" s="8">
        <v>499.27658606261093</v>
      </c>
      <c r="Z28" s="8">
        <v>457.99394004762587</v>
      </c>
      <c r="AA28" s="8">
        <v>472.92968105768784</v>
      </c>
      <c r="AB28" s="8">
        <v>645.34307835634127</v>
      </c>
      <c r="AC28" s="8">
        <v>881.17951812900014</v>
      </c>
      <c r="AD28" s="8">
        <v>1096.3222357422076</v>
      </c>
      <c r="AE28" s="8">
        <v>1196.1109792997113</v>
      </c>
      <c r="AF28" s="8">
        <v>1433.3521993970064</v>
      </c>
      <c r="AG28" s="8">
        <v>1667.2833582041894</v>
      </c>
      <c r="AH28" s="8">
        <v>2005.0573916160411</v>
      </c>
      <c r="AI28" s="8">
        <v>2569.0516598120962</v>
      </c>
      <c r="AJ28" s="8">
        <v>3607.2847549290623</v>
      </c>
      <c r="AK28" s="8">
        <v>4907.4748240578319</v>
      </c>
      <c r="AL28" s="8">
        <v>4530.9981832202193</v>
      </c>
      <c r="AM28" s="8">
        <v>9398.3101642408146</v>
      </c>
    </row>
    <row r="29" spans="1:39" x14ac:dyDescent="0.45">
      <c r="A29" s="3" t="s">
        <v>219</v>
      </c>
      <c r="B29" s="3" t="s">
        <v>4</v>
      </c>
      <c r="C29" s="3" t="s">
        <v>644</v>
      </c>
      <c r="D29" s="173">
        <v>1.0786580330869266</v>
      </c>
      <c r="E29" s="71">
        <v>5037.7515591560195</v>
      </c>
      <c r="F29" s="71">
        <v>285.89046176278271</v>
      </c>
      <c r="G29" s="71">
        <v>175.39199963486899</v>
      </c>
      <c r="H29" s="71">
        <v>128.78272305444727</v>
      </c>
      <c r="I29" s="71">
        <v>89.783743691199717</v>
      </c>
      <c r="J29" s="71">
        <v>70.202877201972512</v>
      </c>
      <c r="K29" s="71">
        <v>73.739966294155622</v>
      </c>
      <c r="L29" s="71">
        <v>91.741698192106966</v>
      </c>
      <c r="M29" s="71">
        <v>124.47866947428237</v>
      </c>
      <c r="N29" s="71">
        <v>168.16479995403907</v>
      </c>
      <c r="O29" s="71">
        <v>216.75138369087131</v>
      </c>
      <c r="P29" s="71">
        <v>255.84037960559695</v>
      </c>
      <c r="Q29" s="71">
        <v>332.88198850312745</v>
      </c>
      <c r="R29" s="71">
        <v>439.72941764254034</v>
      </c>
      <c r="S29" s="71">
        <v>620.26955186145346</v>
      </c>
      <c r="T29" s="71">
        <v>832.1863990610708</v>
      </c>
      <c r="U29" s="71">
        <v>656.50820299162717</v>
      </c>
      <c r="V29" s="71">
        <v>1046.1752157862034</v>
      </c>
      <c r="W29" s="65">
        <v>254.02332838678126</v>
      </c>
      <c r="X29" s="65">
        <v>149.46501383112229</v>
      </c>
      <c r="Y29" s="65">
        <v>107.62317183964451</v>
      </c>
      <c r="Z29" s="65">
        <v>101.22781716649295</v>
      </c>
      <c r="AA29" s="65">
        <v>111.66255403299448</v>
      </c>
      <c r="AB29" s="65">
        <v>149.97991173472153</v>
      </c>
      <c r="AC29" s="65">
        <v>199.12956662707313</v>
      </c>
      <c r="AD29" s="65">
        <v>248.10361728474487</v>
      </c>
      <c r="AE29" s="65">
        <v>268.91852940879249</v>
      </c>
      <c r="AF29" s="65">
        <v>313.40386825813391</v>
      </c>
      <c r="AG29" s="65">
        <v>362.09093537763158</v>
      </c>
      <c r="AH29" s="65">
        <v>463.15415262234472</v>
      </c>
      <c r="AI29" s="65">
        <v>578.19479964449454</v>
      </c>
      <c r="AJ29" s="65">
        <v>793.35379825008556</v>
      </c>
      <c r="AK29" s="65">
        <v>1094.1117276689542</v>
      </c>
      <c r="AL29" s="65">
        <v>1012.7903223507931</v>
      </c>
      <c r="AM29" s="65">
        <v>2181.3491299070324</v>
      </c>
    </row>
    <row r="30" spans="1:39" x14ac:dyDescent="0.45">
      <c r="A30" s="3" t="s">
        <v>219</v>
      </c>
      <c r="B30" s="3" t="s">
        <v>4</v>
      </c>
      <c r="C30" s="3" t="s">
        <v>645</v>
      </c>
      <c r="D30" s="173">
        <v>1.0571231704473356</v>
      </c>
      <c r="E30" s="71">
        <v>4937.1753945968594</v>
      </c>
      <c r="F30" s="71">
        <v>332.79536141891447</v>
      </c>
      <c r="G30" s="71">
        <v>213.09729416218318</v>
      </c>
      <c r="H30" s="71">
        <v>157.90613624192346</v>
      </c>
      <c r="I30" s="71">
        <v>105.24424981328283</v>
      </c>
      <c r="J30" s="71">
        <v>77.730513446486569</v>
      </c>
      <c r="K30" s="71">
        <v>87.830154322887267</v>
      </c>
      <c r="L30" s="71">
        <v>108.07376940287197</v>
      </c>
      <c r="M30" s="71">
        <v>139.75746199643879</v>
      </c>
      <c r="N30" s="71">
        <v>196.30738940767822</v>
      </c>
      <c r="O30" s="71">
        <v>272.80211988423048</v>
      </c>
      <c r="P30" s="71">
        <v>325.49741434708181</v>
      </c>
      <c r="Q30" s="71">
        <v>381.20126513619221</v>
      </c>
      <c r="R30" s="71">
        <v>507.29092365384304</v>
      </c>
      <c r="S30" s="71">
        <v>747.58327301725365</v>
      </c>
      <c r="T30" s="71">
        <v>966.05100346832887</v>
      </c>
      <c r="U30" s="71">
        <v>779.21164611557401</v>
      </c>
      <c r="V30" s="71">
        <v>1152.8444825770098</v>
      </c>
      <c r="W30" s="65">
        <v>307.05381494490229</v>
      </c>
      <c r="X30" s="65">
        <v>183.14194099813466</v>
      </c>
      <c r="Y30" s="65">
        <v>129.5192764075953</v>
      </c>
      <c r="Z30" s="65">
        <v>117.23633441290717</v>
      </c>
      <c r="AA30" s="65">
        <v>117.4822976065807</v>
      </c>
      <c r="AB30" s="65">
        <v>169.58081062516251</v>
      </c>
      <c r="AC30" s="65">
        <v>227.72202500692489</v>
      </c>
      <c r="AD30" s="65">
        <v>275.70719854556427</v>
      </c>
      <c r="AE30" s="65">
        <v>295.0936817498569</v>
      </c>
      <c r="AF30" s="65">
        <v>365.15863549342134</v>
      </c>
      <c r="AG30" s="65">
        <v>435.53317065122548</v>
      </c>
      <c r="AH30" s="65">
        <v>494.66400566068376</v>
      </c>
      <c r="AI30" s="65">
        <v>616.21116179844989</v>
      </c>
      <c r="AJ30" s="65">
        <v>879.23992917288126</v>
      </c>
      <c r="AK30" s="65">
        <v>1183.4901108890997</v>
      </c>
      <c r="AL30" s="65">
        <v>1107.3482722722106</v>
      </c>
      <c r="AM30" s="65">
        <v>2141.327149845416</v>
      </c>
    </row>
    <row r="31" spans="1:39" x14ac:dyDescent="0.45">
      <c r="A31" s="3" t="s">
        <v>219</v>
      </c>
      <c r="B31" s="3" t="s">
        <v>4</v>
      </c>
      <c r="C31" s="3" t="s">
        <v>646</v>
      </c>
      <c r="D31" s="173">
        <v>1.061231408296194</v>
      </c>
      <c r="E31" s="71">
        <v>4956.3624594437606</v>
      </c>
      <c r="F31" s="71">
        <v>288.43964109192052</v>
      </c>
      <c r="G31" s="71">
        <v>185.33815729051145</v>
      </c>
      <c r="H31" s="71">
        <v>146.36258683648282</v>
      </c>
      <c r="I31" s="71">
        <v>96.913799367707668</v>
      </c>
      <c r="J31" s="71">
        <v>72.067088058764426</v>
      </c>
      <c r="K31" s="71">
        <v>77.29211453669312</v>
      </c>
      <c r="L31" s="71">
        <v>97.962732589661996</v>
      </c>
      <c r="M31" s="71">
        <v>132.83195131507466</v>
      </c>
      <c r="N31" s="71">
        <v>194.49173847518537</v>
      </c>
      <c r="O31" s="71">
        <v>258.46137968760218</v>
      </c>
      <c r="P31" s="71">
        <v>291.24226640540604</v>
      </c>
      <c r="Q31" s="71">
        <v>360.21770925713639</v>
      </c>
      <c r="R31" s="71">
        <v>487.76903344742067</v>
      </c>
      <c r="S31" s="71">
        <v>659.38728126351964</v>
      </c>
      <c r="T31" s="71">
        <v>908.28858341672014</v>
      </c>
      <c r="U31" s="71">
        <v>711.24209895121498</v>
      </c>
      <c r="V31" s="71">
        <v>1046.7123218626925</v>
      </c>
      <c r="W31" s="65">
        <v>266.36872835386646</v>
      </c>
      <c r="X31" s="65">
        <v>166.776467964727</v>
      </c>
      <c r="Y31" s="65">
        <v>121.26438307377778</v>
      </c>
      <c r="Z31" s="65">
        <v>108.59139340257039</v>
      </c>
      <c r="AA31" s="65">
        <v>115.3477203788987</v>
      </c>
      <c r="AB31" s="65">
        <v>156.22907472366842</v>
      </c>
      <c r="AC31" s="65">
        <v>216.79057995469688</v>
      </c>
      <c r="AD31" s="65">
        <v>271.92813682533307</v>
      </c>
      <c r="AE31" s="65">
        <v>308.99144120713635</v>
      </c>
      <c r="AF31" s="65">
        <v>365.583390527549</v>
      </c>
      <c r="AG31" s="65">
        <v>410.75276769036282</v>
      </c>
      <c r="AH31" s="65">
        <v>490.5953015380889</v>
      </c>
      <c r="AI31" s="65">
        <v>618.37425495087712</v>
      </c>
      <c r="AJ31" s="65">
        <v>838.61720162599522</v>
      </c>
      <c r="AK31" s="65">
        <v>1203.6002471136342</v>
      </c>
      <c r="AL31" s="65">
        <v>1078.7389704049956</v>
      </c>
      <c r="AM31" s="65">
        <v>2111.8903282383917</v>
      </c>
    </row>
    <row r="32" spans="1:39" x14ac:dyDescent="0.45">
      <c r="A32" s="3" t="s">
        <v>219</v>
      </c>
      <c r="B32" s="3" t="s">
        <v>4</v>
      </c>
      <c r="C32" s="3" t="s">
        <v>647</v>
      </c>
      <c r="D32" s="173">
        <v>1.1490179826572742</v>
      </c>
      <c r="E32" s="71">
        <v>5366.3598249617889</v>
      </c>
      <c r="F32" s="71">
        <v>97.506109339513642</v>
      </c>
      <c r="G32" s="71">
        <v>66.954622267253029</v>
      </c>
      <c r="H32" s="71">
        <v>52.090266692050825</v>
      </c>
      <c r="I32" s="71">
        <v>37.458101829930307</v>
      </c>
      <c r="J32" s="71">
        <v>24.730290859720061</v>
      </c>
      <c r="K32" s="71">
        <v>28.022502802239348</v>
      </c>
      <c r="L32" s="71">
        <v>36.969870286186499</v>
      </c>
      <c r="M32" s="71">
        <v>50.759726392083742</v>
      </c>
      <c r="N32" s="71">
        <v>70.13938493564774</v>
      </c>
      <c r="O32" s="71">
        <v>90.285738525505579</v>
      </c>
      <c r="P32" s="71">
        <v>117.58483829936598</v>
      </c>
      <c r="Q32" s="71">
        <v>159.660593542345</v>
      </c>
      <c r="R32" s="71">
        <v>222.34551909690819</v>
      </c>
      <c r="S32" s="71">
        <v>320.36695977895323</v>
      </c>
      <c r="T32" s="71">
        <v>407.00169243964314</v>
      </c>
      <c r="U32" s="71">
        <v>331.28934481720904</v>
      </c>
      <c r="V32" s="71">
        <v>599.9474874387455</v>
      </c>
      <c r="W32" s="65">
        <v>95.114313046905934</v>
      </c>
      <c r="X32" s="65">
        <v>57.263389265257068</v>
      </c>
      <c r="Y32" s="65">
        <v>43.68902296922866</v>
      </c>
      <c r="Z32" s="65">
        <v>42.934262369518464</v>
      </c>
      <c r="AA32" s="65">
        <v>39.12720333383372</v>
      </c>
      <c r="AB32" s="65">
        <v>52.250710806259612</v>
      </c>
      <c r="AC32" s="65">
        <v>75.042893061241315</v>
      </c>
      <c r="AD32" s="65">
        <v>96.842564256707831</v>
      </c>
      <c r="AE32" s="65">
        <v>103.23604726898371</v>
      </c>
      <c r="AF32" s="65">
        <v>126.96908174010727</v>
      </c>
      <c r="AG32" s="65">
        <v>163.18325293627083</v>
      </c>
      <c r="AH32" s="65">
        <v>209.5382623137703</v>
      </c>
      <c r="AI32" s="65">
        <v>285.36606413430513</v>
      </c>
      <c r="AJ32" s="65">
        <v>393.51585906758521</v>
      </c>
      <c r="AK32" s="65">
        <v>512.55065146631398</v>
      </c>
      <c r="AL32" s="65">
        <v>507.92028939993503</v>
      </c>
      <c r="AM32" s="65">
        <v>1184.1263924525315</v>
      </c>
    </row>
    <row r="33" spans="1:39" x14ac:dyDescent="0.45">
      <c r="A33" s="3" t="s">
        <v>219</v>
      </c>
      <c r="B33" s="3" t="s">
        <v>4</v>
      </c>
      <c r="C33" s="3" t="s">
        <v>648</v>
      </c>
      <c r="D33" s="173">
        <v>1.0625478810667239</v>
      </c>
      <c r="E33" s="71">
        <v>4962.5108981044768</v>
      </c>
      <c r="F33" s="71">
        <v>180.54562598617102</v>
      </c>
      <c r="G33" s="71">
        <v>112.70001636289135</v>
      </c>
      <c r="H33" s="71">
        <v>86.023492131794271</v>
      </c>
      <c r="I33" s="71">
        <v>55.738812529942578</v>
      </c>
      <c r="J33" s="71">
        <v>46.829448674727537</v>
      </c>
      <c r="K33" s="71">
        <v>51.598242249005985</v>
      </c>
      <c r="L33" s="71">
        <v>59.641754594221339</v>
      </c>
      <c r="M33" s="71">
        <v>82.269158876015439</v>
      </c>
      <c r="N33" s="71">
        <v>110.02449944182233</v>
      </c>
      <c r="O33" s="71">
        <v>146.12558148067825</v>
      </c>
      <c r="P33" s="71">
        <v>162.10182884331201</v>
      </c>
      <c r="Q33" s="71">
        <v>195.56103098168296</v>
      </c>
      <c r="R33" s="71">
        <v>278.31445372672437</v>
      </c>
      <c r="S33" s="71">
        <v>423.17173319209769</v>
      </c>
      <c r="T33" s="71">
        <v>525.03453449897438</v>
      </c>
      <c r="U33" s="71">
        <v>401.94582869231181</v>
      </c>
      <c r="V33" s="71">
        <v>654.19520116418323</v>
      </c>
      <c r="W33" s="65">
        <v>161.46323602272059</v>
      </c>
      <c r="X33" s="65">
        <v>96.427006813411722</v>
      </c>
      <c r="Y33" s="65">
        <v>70.084044404109946</v>
      </c>
      <c r="Z33" s="65">
        <v>62.889383120651651</v>
      </c>
      <c r="AA33" s="65">
        <v>65.970518847987364</v>
      </c>
      <c r="AB33" s="65">
        <v>83.826877979483655</v>
      </c>
      <c r="AC33" s="65">
        <v>116.89752501797031</v>
      </c>
      <c r="AD33" s="65">
        <v>147.15337724517715</v>
      </c>
      <c r="AE33" s="65">
        <v>154.46455970792394</v>
      </c>
      <c r="AF33" s="65">
        <v>185.12784795147888</v>
      </c>
      <c r="AG33" s="65">
        <v>208.17101919486893</v>
      </c>
      <c r="AH33" s="65">
        <v>247.7388732426023</v>
      </c>
      <c r="AI33" s="65">
        <v>328.73608184052358</v>
      </c>
      <c r="AJ33" s="65">
        <v>485.45504541955739</v>
      </c>
      <c r="AK33" s="65">
        <v>635.10216538163263</v>
      </c>
      <c r="AL33" s="65">
        <v>570.50313723446823</v>
      </c>
      <c r="AM33" s="65">
        <v>1256.9119582068943</v>
      </c>
    </row>
    <row r="34" spans="1:39" x14ac:dyDescent="0.45">
      <c r="A34" s="3" t="s">
        <v>219</v>
      </c>
      <c r="B34" s="3" t="s">
        <v>4</v>
      </c>
      <c r="C34" s="3" t="s">
        <v>649</v>
      </c>
      <c r="D34" s="173">
        <v>1.0776253740452346</v>
      </c>
      <c r="E34" s="71">
        <v>5032.9286407353657</v>
      </c>
      <c r="F34" s="71">
        <v>65.57763824206512</v>
      </c>
      <c r="G34" s="71">
        <v>43.770024805145276</v>
      </c>
      <c r="H34" s="71">
        <v>35.015433196503295</v>
      </c>
      <c r="I34" s="71">
        <v>23.40046670302204</v>
      </c>
      <c r="J34" s="71">
        <v>18.087564832037668</v>
      </c>
      <c r="K34" s="71">
        <v>21.220796723010348</v>
      </c>
      <c r="L34" s="71">
        <v>25.002916289934934</v>
      </c>
      <c r="M34" s="71">
        <v>32.805914341343488</v>
      </c>
      <c r="N34" s="71">
        <v>44.957095915420915</v>
      </c>
      <c r="O34" s="71">
        <v>62.775887233280507</v>
      </c>
      <c r="P34" s="71">
        <v>69.01015641125565</v>
      </c>
      <c r="Q34" s="71">
        <v>87.360110190357702</v>
      </c>
      <c r="R34" s="71">
        <v>116.99223038196018</v>
      </c>
      <c r="S34" s="71">
        <v>186.8958182543131</v>
      </c>
      <c r="T34" s="71">
        <v>227.36605233341137</v>
      </c>
      <c r="U34" s="71">
        <v>179.82572727086094</v>
      </c>
      <c r="V34" s="71">
        <v>275.64283845439962</v>
      </c>
      <c r="W34" s="65">
        <v>59.111964374419742</v>
      </c>
      <c r="X34" s="65">
        <v>38.343767261317311</v>
      </c>
      <c r="Y34" s="65">
        <v>27.096687368255765</v>
      </c>
      <c r="Z34" s="65">
        <v>25.11474957548441</v>
      </c>
      <c r="AA34" s="65">
        <v>23.339386857392327</v>
      </c>
      <c r="AB34" s="65">
        <v>33.475692487044931</v>
      </c>
      <c r="AC34" s="65">
        <v>45.596928461095516</v>
      </c>
      <c r="AD34" s="65">
        <v>56.587341584679692</v>
      </c>
      <c r="AE34" s="65">
        <v>65.406719957016918</v>
      </c>
      <c r="AF34" s="65">
        <v>77.109375426313022</v>
      </c>
      <c r="AG34" s="65">
        <v>87.552212353831379</v>
      </c>
      <c r="AH34" s="65">
        <v>99.366796238547352</v>
      </c>
      <c r="AI34" s="65">
        <v>142.16929744345069</v>
      </c>
      <c r="AJ34" s="65">
        <v>217.10292139295274</v>
      </c>
      <c r="AK34" s="65">
        <v>278.61992153819381</v>
      </c>
      <c r="AL34" s="65">
        <v>253.69719155780621</v>
      </c>
      <c r="AM34" s="65">
        <v>522.70520559053239</v>
      </c>
    </row>
    <row r="35" spans="1:39" x14ac:dyDescent="0.45">
      <c r="A35" s="2" t="s">
        <v>217</v>
      </c>
      <c r="B35" s="2" t="s">
        <v>5</v>
      </c>
      <c r="C35" s="2" t="s">
        <v>650</v>
      </c>
      <c r="D35" s="172">
        <v>1.0745701943140682</v>
      </c>
      <c r="E35" s="72">
        <v>5018.6597659093577</v>
      </c>
      <c r="F35" s="72">
        <v>1233.4841478864587</v>
      </c>
      <c r="G35" s="72">
        <v>811.84212279123415</v>
      </c>
      <c r="H35" s="72">
        <v>625.05915124334854</v>
      </c>
      <c r="I35" s="72">
        <v>402.00208434932165</v>
      </c>
      <c r="J35" s="72">
        <v>305.36481762424427</v>
      </c>
      <c r="K35" s="72">
        <v>337.70404902848878</v>
      </c>
      <c r="L35" s="72">
        <v>421.50106327491926</v>
      </c>
      <c r="M35" s="72">
        <v>554.22137729940528</v>
      </c>
      <c r="N35" s="72">
        <v>774.61194674287481</v>
      </c>
      <c r="O35" s="72">
        <v>1014.84169473167</v>
      </c>
      <c r="P35" s="72">
        <v>1149.002932289153</v>
      </c>
      <c r="Q35" s="72">
        <v>1454.9312469202951</v>
      </c>
      <c r="R35" s="72">
        <v>1988.2651027814873</v>
      </c>
      <c r="S35" s="72">
        <v>2864.7096431713253</v>
      </c>
      <c r="T35" s="72">
        <v>3644.8322177750069</v>
      </c>
      <c r="U35" s="72">
        <v>2996.0339486533221</v>
      </c>
      <c r="V35" s="72">
        <v>5230.1241304239329</v>
      </c>
      <c r="W35" s="8">
        <v>1127.3843575853841</v>
      </c>
      <c r="X35" s="8">
        <v>705.95416237366317</v>
      </c>
      <c r="Y35" s="8">
        <v>508.3363314964754</v>
      </c>
      <c r="Z35" s="8">
        <v>454.8503251347758</v>
      </c>
      <c r="AA35" s="8">
        <v>468.23763866098977</v>
      </c>
      <c r="AB35" s="8">
        <v>651.78494681190773</v>
      </c>
      <c r="AC35" s="8">
        <v>872.48032011446401</v>
      </c>
      <c r="AD35" s="8">
        <v>1059.3531536964679</v>
      </c>
      <c r="AE35" s="8">
        <v>1154.5111836148058</v>
      </c>
      <c r="AF35" s="8">
        <v>1332.1298074178869</v>
      </c>
      <c r="AG35" s="8">
        <v>1498.9016926594115</v>
      </c>
      <c r="AH35" s="8">
        <v>1815.6818186209207</v>
      </c>
      <c r="AI35" s="8">
        <v>2328.2993919466599</v>
      </c>
      <c r="AJ35" s="8">
        <v>3293.1984343264944</v>
      </c>
      <c r="AK35" s="8">
        <v>4365.1886720201946</v>
      </c>
      <c r="AL35" s="8">
        <v>4212.9300624611742</v>
      </c>
      <c r="AM35" s="8">
        <v>9615.6587511748912</v>
      </c>
    </row>
    <row r="36" spans="1:39" x14ac:dyDescent="0.45">
      <c r="A36" s="3" t="s">
        <v>219</v>
      </c>
      <c r="B36" s="3" t="s">
        <v>5</v>
      </c>
      <c r="C36" s="3" t="s">
        <v>651</v>
      </c>
      <c r="D36" s="173">
        <v>1.0173158921309549</v>
      </c>
      <c r="E36" s="71">
        <v>4751.2599587008344</v>
      </c>
      <c r="F36" s="71">
        <v>518.05696916399017</v>
      </c>
      <c r="G36" s="71">
        <v>328.15389143303162</v>
      </c>
      <c r="H36" s="71">
        <v>247.75342911427057</v>
      </c>
      <c r="I36" s="71">
        <v>158.84259938151519</v>
      </c>
      <c r="J36" s="71">
        <v>125.64545198719431</v>
      </c>
      <c r="K36" s="71">
        <v>138.87584017860991</v>
      </c>
      <c r="L36" s="71">
        <v>171.99155718682056</v>
      </c>
      <c r="M36" s="71">
        <v>221.41940785062829</v>
      </c>
      <c r="N36" s="71">
        <v>306.47003620306009</v>
      </c>
      <c r="O36" s="71">
        <v>400.50969189668922</v>
      </c>
      <c r="P36" s="71">
        <v>439.17157910460884</v>
      </c>
      <c r="Q36" s="71">
        <v>539.36303325860638</v>
      </c>
      <c r="R36" s="71">
        <v>713.96328624297939</v>
      </c>
      <c r="S36" s="71">
        <v>974.74379113449424</v>
      </c>
      <c r="T36" s="71">
        <v>1253.7658528705938</v>
      </c>
      <c r="U36" s="71">
        <v>1018.2494971972576</v>
      </c>
      <c r="V36" s="71">
        <v>1602.7245322445958</v>
      </c>
      <c r="W36" s="65">
        <v>479.58534059328605</v>
      </c>
      <c r="X36" s="65">
        <v>294.92537433807752</v>
      </c>
      <c r="Y36" s="65">
        <v>206.1246865454209</v>
      </c>
      <c r="Z36" s="65">
        <v>182.09047685408936</v>
      </c>
      <c r="AA36" s="65">
        <v>201.33493511665998</v>
      </c>
      <c r="AB36" s="65">
        <v>286.74573432981975</v>
      </c>
      <c r="AC36" s="65">
        <v>376.49472463664824</v>
      </c>
      <c r="AD36" s="65">
        <v>452.79731689622656</v>
      </c>
      <c r="AE36" s="65">
        <v>479.41037948485354</v>
      </c>
      <c r="AF36" s="65">
        <v>559.36970648240595</v>
      </c>
      <c r="AG36" s="65">
        <v>602.78134773249667</v>
      </c>
      <c r="AH36" s="65">
        <v>715.86588645923325</v>
      </c>
      <c r="AI36" s="65">
        <v>867.94112741246852</v>
      </c>
      <c r="AJ36" s="65">
        <v>1177.1847686309904</v>
      </c>
      <c r="AK36" s="65">
        <v>1576.3252932922724</v>
      </c>
      <c r="AL36" s="65">
        <v>1411.4272858682373</v>
      </c>
      <c r="AM36" s="65">
        <v>2934.8107898074468</v>
      </c>
    </row>
    <row r="37" spans="1:39" x14ac:dyDescent="0.45">
      <c r="A37" s="3" t="s">
        <v>219</v>
      </c>
      <c r="B37" s="3" t="s">
        <v>5</v>
      </c>
      <c r="C37" s="3" t="s">
        <v>652</v>
      </c>
      <c r="D37" s="173">
        <v>1.0605220815770278</v>
      </c>
      <c r="E37" s="71">
        <v>4953.0496284298351</v>
      </c>
      <c r="F37" s="71">
        <v>226.36712442741958</v>
      </c>
      <c r="G37" s="71">
        <v>148.7418420140007</v>
      </c>
      <c r="H37" s="71">
        <v>116.83033960756381</v>
      </c>
      <c r="I37" s="71">
        <v>75.364543874813421</v>
      </c>
      <c r="J37" s="71">
        <v>56.81123592058789</v>
      </c>
      <c r="K37" s="71">
        <v>61.754755001742545</v>
      </c>
      <c r="L37" s="71">
        <v>79.403560759247028</v>
      </c>
      <c r="M37" s="71">
        <v>104.62116254430452</v>
      </c>
      <c r="N37" s="71">
        <v>149.92934928421954</v>
      </c>
      <c r="O37" s="71">
        <v>192.5923916275969</v>
      </c>
      <c r="P37" s="71">
        <v>207.88317248725102</v>
      </c>
      <c r="Q37" s="71">
        <v>253.76541812239907</v>
      </c>
      <c r="R37" s="71">
        <v>339.43049004992065</v>
      </c>
      <c r="S37" s="71">
        <v>486.375842272287</v>
      </c>
      <c r="T37" s="71">
        <v>617.90898193609689</v>
      </c>
      <c r="U37" s="71">
        <v>513.80200879881363</v>
      </c>
      <c r="V37" s="71">
        <v>908.03153291310969</v>
      </c>
      <c r="W37" s="65">
        <v>206.64861619781729</v>
      </c>
      <c r="X37" s="65">
        <v>129.22101828690705</v>
      </c>
      <c r="Y37" s="65">
        <v>93.1151968054604</v>
      </c>
      <c r="Z37" s="65">
        <v>82.058600143572306</v>
      </c>
      <c r="AA37" s="65">
        <v>84.376213056491864</v>
      </c>
      <c r="AB37" s="65">
        <v>114.85245810522376</v>
      </c>
      <c r="AC37" s="65">
        <v>156.0931568268598</v>
      </c>
      <c r="AD37" s="65">
        <v>195.16389179524498</v>
      </c>
      <c r="AE37" s="65">
        <v>214.32464024028678</v>
      </c>
      <c r="AF37" s="65">
        <v>238.05885989666012</v>
      </c>
      <c r="AG37" s="65">
        <v>264.41549847038812</v>
      </c>
      <c r="AH37" s="65">
        <v>299.86349383543433</v>
      </c>
      <c r="AI37" s="65">
        <v>394.81857764725481</v>
      </c>
      <c r="AJ37" s="65">
        <v>563.001411084388</v>
      </c>
      <c r="AK37" s="65">
        <v>757.6536792969514</v>
      </c>
      <c r="AL37" s="65">
        <v>748.154280079052</v>
      </c>
      <c r="AM37" s="65">
        <v>1724.8767729323106</v>
      </c>
    </row>
    <row r="38" spans="1:39" x14ac:dyDescent="0.45">
      <c r="A38" s="3" t="s">
        <v>219</v>
      </c>
      <c r="B38" s="3" t="s">
        <v>5</v>
      </c>
      <c r="C38" s="3" t="s">
        <v>653</v>
      </c>
      <c r="D38" s="173">
        <v>1.0879470949797732</v>
      </c>
      <c r="E38" s="71">
        <v>5081.1350825697027</v>
      </c>
      <c r="F38" s="71">
        <v>136.38109410886184</v>
      </c>
      <c r="G38" s="71">
        <v>87.747983219815936</v>
      </c>
      <c r="H38" s="71">
        <v>68.443628349758455</v>
      </c>
      <c r="I38" s="71">
        <v>43.937341065377673</v>
      </c>
      <c r="J38" s="71">
        <v>31.833170200154985</v>
      </c>
      <c r="K38" s="71">
        <v>36.626595211941044</v>
      </c>
      <c r="L38" s="71">
        <v>46.828502362502896</v>
      </c>
      <c r="M38" s="71">
        <v>61.55827148293114</v>
      </c>
      <c r="N38" s="71">
        <v>84.960622438931836</v>
      </c>
      <c r="O38" s="71">
        <v>107.8601750409816</v>
      </c>
      <c r="P38" s="71">
        <v>112.38040809706834</v>
      </c>
      <c r="Q38" s="71">
        <v>149.48999247851634</v>
      </c>
      <c r="R38" s="71">
        <v>214.92627341275696</v>
      </c>
      <c r="S38" s="71">
        <v>315.71871106913966</v>
      </c>
      <c r="T38" s="71">
        <v>392.81580637540833</v>
      </c>
      <c r="U38" s="71">
        <v>315.36675690169284</v>
      </c>
      <c r="V38" s="71">
        <v>623.15046994309125</v>
      </c>
      <c r="W38" s="65">
        <v>120.23081642821768</v>
      </c>
      <c r="X38" s="65">
        <v>76.214543972536532</v>
      </c>
      <c r="Y38" s="65">
        <v>53.821904536489569</v>
      </c>
      <c r="Z38" s="65">
        <v>49.238577058874689</v>
      </c>
      <c r="AA38" s="65">
        <v>45.269147243673878</v>
      </c>
      <c r="AB38" s="65">
        <v>64.446213908036682</v>
      </c>
      <c r="AC38" s="65">
        <v>90.340350701896654</v>
      </c>
      <c r="AD38" s="65">
        <v>108.1468880111383</v>
      </c>
      <c r="AE38" s="65">
        <v>122.30651540318787</v>
      </c>
      <c r="AF38" s="65">
        <v>132.29485639878911</v>
      </c>
      <c r="AG38" s="65">
        <v>144.9692659019467</v>
      </c>
      <c r="AH38" s="65">
        <v>184.99041410743217</v>
      </c>
      <c r="AI38" s="65">
        <v>250.3239550649424</v>
      </c>
      <c r="AJ38" s="65">
        <v>348.31971186310437</v>
      </c>
      <c r="AK38" s="65">
        <v>455.74381366966185</v>
      </c>
      <c r="AL38" s="65">
        <v>434.39859085146708</v>
      </c>
      <c r="AM38" s="65">
        <v>1105.2921647241292</v>
      </c>
    </row>
    <row r="39" spans="1:39" x14ac:dyDescent="0.45">
      <c r="A39" s="3" t="s">
        <v>219</v>
      </c>
      <c r="B39" s="3" t="s">
        <v>5</v>
      </c>
      <c r="C39" s="3" t="s">
        <v>654</v>
      </c>
      <c r="D39" s="173">
        <v>1.1231000304330205</v>
      </c>
      <c r="E39" s="71">
        <v>5245.3129313005957</v>
      </c>
      <c r="F39" s="71">
        <v>106.93807285732241</v>
      </c>
      <c r="G39" s="71">
        <v>75.999734281617762</v>
      </c>
      <c r="H39" s="71">
        <v>62.022528992982153</v>
      </c>
      <c r="I39" s="71">
        <v>38.181231208886501</v>
      </c>
      <c r="J39" s="71">
        <v>26.665294533858408</v>
      </c>
      <c r="K39" s="71">
        <v>29.206552216418515</v>
      </c>
      <c r="L39" s="71">
        <v>36.880786261400459</v>
      </c>
      <c r="M39" s="71">
        <v>53.139344991130713</v>
      </c>
      <c r="N39" s="71">
        <v>74.066716843974646</v>
      </c>
      <c r="O39" s="71">
        <v>93.425704516270642</v>
      </c>
      <c r="P39" s="71">
        <v>105.41176426687328</v>
      </c>
      <c r="Q39" s="71">
        <v>146.77783219482879</v>
      </c>
      <c r="R39" s="71">
        <v>215.01901398380872</v>
      </c>
      <c r="S39" s="71">
        <v>325.67924401873961</v>
      </c>
      <c r="T39" s="71">
        <v>400.41818730486057</v>
      </c>
      <c r="U39" s="71">
        <v>314.76965985486066</v>
      </c>
      <c r="V39" s="71">
        <v>603.0627026823845</v>
      </c>
      <c r="W39" s="65">
        <v>94.749424377927866</v>
      </c>
      <c r="X39" s="65">
        <v>62.84467775641906</v>
      </c>
      <c r="Y39" s="65">
        <v>49.818281269588127</v>
      </c>
      <c r="Z39" s="65">
        <v>45.138209781244676</v>
      </c>
      <c r="AA39" s="65">
        <v>40.738205015103361</v>
      </c>
      <c r="AB39" s="65">
        <v>52.415886920504704</v>
      </c>
      <c r="AC39" s="65">
        <v>74.090905353990195</v>
      </c>
      <c r="AD39" s="65">
        <v>94.312235974465935</v>
      </c>
      <c r="AE39" s="65">
        <v>107.75437713738182</v>
      </c>
      <c r="AF39" s="65">
        <v>120.40171544320498</v>
      </c>
      <c r="AG39" s="65">
        <v>135.70592914843851</v>
      </c>
      <c r="AH39" s="65">
        <v>181.23816474992574</v>
      </c>
      <c r="AI39" s="65">
        <v>244.64583553981353</v>
      </c>
      <c r="AJ39" s="65">
        <v>351.74977660630123</v>
      </c>
      <c r="AK39" s="65">
        <v>437.69625551943949</v>
      </c>
      <c r="AL39" s="65">
        <v>417.56958975310511</v>
      </c>
      <c r="AM39" s="65">
        <v>1122.9340954817621</v>
      </c>
    </row>
    <row r="40" spans="1:39" x14ac:dyDescent="0.45">
      <c r="A40" s="3" t="s">
        <v>219</v>
      </c>
      <c r="B40" s="3" t="s">
        <v>5</v>
      </c>
      <c r="C40" s="3" t="s">
        <v>655</v>
      </c>
      <c r="D40" s="173">
        <v>1.1593876841821675</v>
      </c>
      <c r="E40" s="71">
        <v>5414.7903547706774</v>
      </c>
      <c r="F40" s="71">
        <v>50.091373817554</v>
      </c>
      <c r="G40" s="71">
        <v>33.165410719337984</v>
      </c>
      <c r="H40" s="71">
        <v>25.371759630708123</v>
      </c>
      <c r="I40" s="71">
        <v>16.935690055153856</v>
      </c>
      <c r="J40" s="71">
        <v>13.356244872711351</v>
      </c>
      <c r="K40" s="71">
        <v>15.142676396890812</v>
      </c>
      <c r="L40" s="71">
        <v>18.306767093521252</v>
      </c>
      <c r="M40" s="71">
        <v>22.335592505536976</v>
      </c>
      <c r="N40" s="71">
        <v>32.247539387970853</v>
      </c>
      <c r="O40" s="71">
        <v>45.03742264365988</v>
      </c>
      <c r="P40" s="71">
        <v>57.248732225272718</v>
      </c>
      <c r="Q40" s="71">
        <v>75.04832995519682</v>
      </c>
      <c r="R40" s="71">
        <v>100.66988987682731</v>
      </c>
      <c r="S40" s="71">
        <v>146.87258585682957</v>
      </c>
      <c r="T40" s="71">
        <v>195.38902739303535</v>
      </c>
      <c r="U40" s="71">
        <v>174.94943472173446</v>
      </c>
      <c r="V40" s="71">
        <v>328.70891881156024</v>
      </c>
      <c r="W40" s="65">
        <v>45.854342734889393</v>
      </c>
      <c r="X40" s="65">
        <v>27.370386499032517</v>
      </c>
      <c r="Y40" s="65">
        <v>20.286400367856295</v>
      </c>
      <c r="Z40" s="65">
        <v>19.801356978221978</v>
      </c>
      <c r="AA40" s="65">
        <v>19.432707780313759</v>
      </c>
      <c r="AB40" s="65">
        <v>27.969822012202204</v>
      </c>
      <c r="AC40" s="65">
        <v>34.173075974082209</v>
      </c>
      <c r="AD40" s="65">
        <v>40.616698140919873</v>
      </c>
      <c r="AE40" s="65">
        <v>46.741343466186358</v>
      </c>
      <c r="AF40" s="65">
        <v>60.609276023648725</v>
      </c>
      <c r="AG40" s="65">
        <v>71.25342996474761</v>
      </c>
      <c r="AH40" s="65">
        <v>95.117260821612291</v>
      </c>
      <c r="AI40" s="65">
        <v>111.7237613230005</v>
      </c>
      <c r="AJ40" s="65">
        <v>167.19884218800459</v>
      </c>
      <c r="AK40" s="65">
        <v>229.6336922733044</v>
      </c>
      <c r="AL40" s="65">
        <v>256.85262926374844</v>
      </c>
      <c r="AM40" s="65">
        <v>567.76773729718047</v>
      </c>
    </row>
    <row r="41" spans="1:39" x14ac:dyDescent="0.45">
      <c r="A41" s="3" t="s">
        <v>219</v>
      </c>
      <c r="B41" s="3" t="s">
        <v>5</v>
      </c>
      <c r="C41" s="3" t="s">
        <v>656</v>
      </c>
      <c r="D41" s="173">
        <v>1.1590832913616638</v>
      </c>
      <c r="E41" s="71">
        <v>5413.3687221873643</v>
      </c>
      <c r="F41" s="71">
        <v>36.644452856353105</v>
      </c>
      <c r="G41" s="71">
        <v>25.021344346250821</v>
      </c>
      <c r="H41" s="71">
        <v>18.493728109966376</v>
      </c>
      <c r="I41" s="71">
        <v>12.423362730467227</v>
      </c>
      <c r="J41" s="71">
        <v>10.123372880553342</v>
      </c>
      <c r="K41" s="71">
        <v>11.419498794527582</v>
      </c>
      <c r="L41" s="71">
        <v>12.516305482431811</v>
      </c>
      <c r="M41" s="71">
        <v>17.149665075889974</v>
      </c>
      <c r="N41" s="71">
        <v>23.38637342395679</v>
      </c>
      <c r="O41" s="71">
        <v>32.735317082826612</v>
      </c>
      <c r="P41" s="71">
        <v>42.635162674188599</v>
      </c>
      <c r="Q41" s="71">
        <v>52.708693934296676</v>
      </c>
      <c r="R41" s="71">
        <v>71.54935056653386</v>
      </c>
      <c r="S41" s="71">
        <v>114.69704608630336</v>
      </c>
      <c r="T41" s="71">
        <v>141.23186015332897</v>
      </c>
      <c r="U41" s="71">
        <v>134.44635171163995</v>
      </c>
      <c r="V41" s="71">
        <v>224.9400248337931</v>
      </c>
      <c r="W41" s="65">
        <v>34.664423552900452</v>
      </c>
      <c r="X41" s="65">
        <v>22.924275328106742</v>
      </c>
      <c r="Y41" s="65">
        <v>15.333464367565851</v>
      </c>
      <c r="Z41" s="65">
        <v>13.804569834687998</v>
      </c>
      <c r="AA41" s="65">
        <v>16.734279964187273</v>
      </c>
      <c r="AB41" s="65">
        <v>20.426779461667312</v>
      </c>
      <c r="AC41" s="65">
        <v>26.097594043607508</v>
      </c>
      <c r="AD41" s="65">
        <v>30.593969230741386</v>
      </c>
      <c r="AE41" s="65">
        <v>34.806720434486756</v>
      </c>
      <c r="AF41" s="65">
        <v>41.62599334454351</v>
      </c>
      <c r="AG41" s="65">
        <v>52.648584839558637</v>
      </c>
      <c r="AH41" s="65">
        <v>65.280097255897601</v>
      </c>
      <c r="AI41" s="65">
        <v>79.872214653471502</v>
      </c>
      <c r="AJ41" s="65">
        <v>129.13184915565935</v>
      </c>
      <c r="AK41" s="65">
        <v>180.13181848983788</v>
      </c>
      <c r="AL41" s="65">
        <v>196.16304405278089</v>
      </c>
      <c r="AM41" s="65">
        <v>414.73658935380013</v>
      </c>
    </row>
    <row r="42" spans="1:39" x14ac:dyDescent="0.45">
      <c r="A42" s="3" t="s">
        <v>219</v>
      </c>
      <c r="B42" s="3" t="s">
        <v>5</v>
      </c>
      <c r="C42" s="3" t="s">
        <v>657</v>
      </c>
      <c r="D42" s="173">
        <v>1.1576237338421278</v>
      </c>
      <c r="E42" s="71">
        <v>5406.5520222285486</v>
      </c>
      <c r="F42" s="71">
        <v>69.465136719000128</v>
      </c>
      <c r="G42" s="71">
        <v>45.849360900401535</v>
      </c>
      <c r="H42" s="71">
        <v>34.390157603708616</v>
      </c>
      <c r="I42" s="71">
        <v>23.067827188702232</v>
      </c>
      <c r="J42" s="71">
        <v>17.603813913502993</v>
      </c>
      <c r="K42" s="71">
        <v>19.023727254478011</v>
      </c>
      <c r="L42" s="71">
        <v>23.636961243216387</v>
      </c>
      <c r="M42" s="71">
        <v>30.82016364834568</v>
      </c>
      <c r="N42" s="71">
        <v>42.253354852904337</v>
      </c>
      <c r="O42" s="71">
        <v>60.38576386717579</v>
      </c>
      <c r="P42" s="71">
        <v>76.361046527495148</v>
      </c>
      <c r="Q42" s="71">
        <v>97.530711254185974</v>
      </c>
      <c r="R42" s="71">
        <v>130.48598347001027</v>
      </c>
      <c r="S42" s="71">
        <v>197.33928613480279</v>
      </c>
      <c r="T42" s="71">
        <v>275.2532146828475</v>
      </c>
      <c r="U42" s="71">
        <v>233.564461485728</v>
      </c>
      <c r="V42" s="71">
        <v>407.01898476372583</v>
      </c>
      <c r="W42" s="65">
        <v>64.402850074599087</v>
      </c>
      <c r="X42" s="65">
        <v>37.902309414558928</v>
      </c>
      <c r="Y42" s="65">
        <v>27.922176701637351</v>
      </c>
      <c r="Z42" s="65">
        <v>25.695634939815331</v>
      </c>
      <c r="AA42" s="65">
        <v>24.50736307631276</v>
      </c>
      <c r="AB42" s="65">
        <v>34.631925286761948</v>
      </c>
      <c r="AC42" s="65">
        <v>46.056508733561344</v>
      </c>
      <c r="AD42" s="65">
        <v>57.014539866097117</v>
      </c>
      <c r="AE42" s="65">
        <v>60.452137549601268</v>
      </c>
      <c r="AF42" s="65">
        <v>75.018273719836927</v>
      </c>
      <c r="AG42" s="65">
        <v>91.73439392609022</v>
      </c>
      <c r="AH42" s="65">
        <v>111.34686948841774</v>
      </c>
      <c r="AI42" s="65">
        <v>149.90235546338707</v>
      </c>
      <c r="AJ42" s="65">
        <v>228.20018967976713</v>
      </c>
      <c r="AK42" s="65">
        <v>318.49643097487535</v>
      </c>
      <c r="AL42" s="65">
        <v>340.68209098496351</v>
      </c>
      <c r="AM42" s="65">
        <v>721.50456247086697</v>
      </c>
    </row>
    <row r="43" spans="1:39" x14ac:dyDescent="0.45">
      <c r="A43" s="3" t="s">
        <v>219</v>
      </c>
      <c r="B43" s="3" t="s">
        <v>5</v>
      </c>
      <c r="C43" s="3" t="s">
        <v>658</v>
      </c>
      <c r="D43" s="173">
        <v>1.1114543309186145</v>
      </c>
      <c r="E43" s="71">
        <v>5190.9229957635062</v>
      </c>
      <c r="F43" s="71">
        <v>48.753054669756757</v>
      </c>
      <c r="G43" s="71">
        <v>36.734937682861329</v>
      </c>
      <c r="H43" s="71">
        <v>28.738628207294823</v>
      </c>
      <c r="I43" s="71">
        <v>18.165009999379279</v>
      </c>
      <c r="J43" s="71">
        <v>13.061274800434211</v>
      </c>
      <c r="K43" s="71">
        <v>13.708660995273927</v>
      </c>
      <c r="L43" s="71">
        <v>17.282300808482308</v>
      </c>
      <c r="M43" s="71">
        <v>23.20538413139554</v>
      </c>
      <c r="N43" s="71">
        <v>32.010715353297954</v>
      </c>
      <c r="O43" s="71">
        <v>43.88922612464885</v>
      </c>
      <c r="P43" s="71">
        <v>57.248732225272718</v>
      </c>
      <c r="Q43" s="71">
        <v>73.014209742431248</v>
      </c>
      <c r="R43" s="71">
        <v>104.70410471758464</v>
      </c>
      <c r="S43" s="71">
        <v>151.03789963575281</v>
      </c>
      <c r="T43" s="71">
        <v>189.35414768615033</v>
      </c>
      <c r="U43" s="71">
        <v>143.90038828647792</v>
      </c>
      <c r="V43" s="71">
        <v>261.4632380350771</v>
      </c>
      <c r="W43" s="65">
        <v>45.367824509585496</v>
      </c>
      <c r="X43" s="65">
        <v>29.924535469564379</v>
      </c>
      <c r="Y43" s="65">
        <v>22.288212001306952</v>
      </c>
      <c r="Z43" s="65">
        <v>19.459659705086203</v>
      </c>
      <c r="AA43" s="65">
        <v>19.775045637583531</v>
      </c>
      <c r="AB43" s="65">
        <v>28.190056831195932</v>
      </c>
      <c r="AC43" s="65">
        <v>37.521446530620494</v>
      </c>
      <c r="AD43" s="65">
        <v>45.578770486614623</v>
      </c>
      <c r="AE43" s="65">
        <v>47.551526752933562</v>
      </c>
      <c r="AF43" s="65">
        <v>56.361725682368579</v>
      </c>
      <c r="AG43" s="65">
        <v>70.393542164843751</v>
      </c>
      <c r="AH43" s="65">
        <v>86.889436929248319</v>
      </c>
      <c r="AI43" s="65">
        <v>117.83449947861479</v>
      </c>
      <c r="AJ43" s="65">
        <v>165.11390087351231</v>
      </c>
      <c r="AK43" s="65">
        <v>207.28909646826804</v>
      </c>
      <c r="AL43" s="65">
        <v>198.89775673126459</v>
      </c>
      <c r="AM43" s="65">
        <v>494.78054947701736</v>
      </c>
    </row>
    <row r="44" spans="1:39" x14ac:dyDescent="0.45">
      <c r="A44" s="3" t="s">
        <v>219</v>
      </c>
      <c r="B44" s="3" t="s">
        <v>5</v>
      </c>
      <c r="C44" s="3" t="s">
        <v>659</v>
      </c>
      <c r="D44" s="173">
        <v>1.1643223112920955</v>
      </c>
      <c r="E44" s="71">
        <v>5437.8369781252086</v>
      </c>
      <c r="F44" s="71">
        <v>40.786869266201698</v>
      </c>
      <c r="G44" s="71">
        <v>30.427618193917187</v>
      </c>
      <c r="H44" s="71">
        <v>23.014951627097282</v>
      </c>
      <c r="I44" s="71">
        <v>15.084478845025913</v>
      </c>
      <c r="J44" s="71">
        <v>10.264958515246406</v>
      </c>
      <c r="K44" s="71">
        <v>11.945742978607202</v>
      </c>
      <c r="L44" s="71">
        <v>14.654322077295605</v>
      </c>
      <c r="M44" s="71">
        <v>19.972385069242115</v>
      </c>
      <c r="N44" s="71">
        <v>29.287238954558557</v>
      </c>
      <c r="O44" s="71">
        <v>38.406001931820278</v>
      </c>
      <c r="P44" s="71">
        <v>50.662334681122069</v>
      </c>
      <c r="Q44" s="71">
        <v>67.233025979834125</v>
      </c>
      <c r="R44" s="71">
        <v>97.516710461063056</v>
      </c>
      <c r="S44" s="71">
        <v>152.24523696297743</v>
      </c>
      <c r="T44" s="71">
        <v>178.69513937269164</v>
      </c>
      <c r="U44" s="71">
        <v>146.98538969510901</v>
      </c>
      <c r="V44" s="71">
        <v>271.02372619658973</v>
      </c>
      <c r="W44" s="65">
        <v>35.88071911616013</v>
      </c>
      <c r="X44" s="65">
        <v>24.627041308461294</v>
      </c>
      <c r="Y44" s="65">
        <v>19.626008901150904</v>
      </c>
      <c r="Z44" s="65">
        <v>17.563239839182227</v>
      </c>
      <c r="AA44" s="65">
        <v>16.069741770663594</v>
      </c>
      <c r="AB44" s="65">
        <v>22.106069956494391</v>
      </c>
      <c r="AC44" s="65">
        <v>31.612557313200018</v>
      </c>
      <c r="AD44" s="65">
        <v>35.128843295019003</v>
      </c>
      <c r="AE44" s="65">
        <v>41.163543145888042</v>
      </c>
      <c r="AF44" s="65">
        <v>48.389400426427727</v>
      </c>
      <c r="AG44" s="65">
        <v>64.9997005109025</v>
      </c>
      <c r="AH44" s="65">
        <v>75.090194973715853</v>
      </c>
      <c r="AI44" s="65">
        <v>111.23706536370409</v>
      </c>
      <c r="AJ44" s="65">
        <v>163.29798424476064</v>
      </c>
      <c r="AK44" s="65">
        <v>202.21859203558611</v>
      </c>
      <c r="AL44" s="65">
        <v>208.78479487655204</v>
      </c>
      <c r="AM44" s="65">
        <v>528.95548963038129</v>
      </c>
    </row>
    <row r="45" spans="1:39" x14ac:dyDescent="0.45">
      <c r="A45" s="2" t="s">
        <v>217</v>
      </c>
      <c r="B45" s="2" t="s">
        <v>6</v>
      </c>
      <c r="C45" s="2" t="s">
        <v>660</v>
      </c>
      <c r="D45" s="172">
        <v>0.99568620112042316</v>
      </c>
      <c r="E45" s="72">
        <v>4650.2409088537479</v>
      </c>
      <c r="F45" s="72">
        <v>2619.0268427559804</v>
      </c>
      <c r="G45" s="72">
        <v>1663.5728430098038</v>
      </c>
      <c r="H45" s="72">
        <v>1216.9305979460585</v>
      </c>
      <c r="I45" s="72">
        <v>776.88681698778578</v>
      </c>
      <c r="J45" s="72">
        <v>688.71972235857766</v>
      </c>
      <c r="K45" s="72">
        <v>754.87096985299934</v>
      </c>
      <c r="L45" s="72">
        <v>941.57359997553715</v>
      </c>
      <c r="M45" s="72">
        <v>1190.301634406024</v>
      </c>
      <c r="N45" s="72">
        <v>1596.0755816785536</v>
      </c>
      <c r="O45" s="72">
        <v>2048.4294550798468</v>
      </c>
      <c r="P45" s="72">
        <v>2216.4991949694427</v>
      </c>
      <c r="Q45" s="72">
        <v>2533.692999757026</v>
      </c>
      <c r="R45" s="72">
        <v>3318.9995568050704</v>
      </c>
      <c r="S45" s="72">
        <v>4743.0246900004431</v>
      </c>
      <c r="T45" s="72">
        <v>6171.3306883092591</v>
      </c>
      <c r="U45" s="72">
        <v>5081.9924817604151</v>
      </c>
      <c r="V45" s="72">
        <v>7876.5531905028811</v>
      </c>
      <c r="W45" s="8">
        <v>2369.8910902332927</v>
      </c>
      <c r="X45" s="8">
        <v>1433.5712919418397</v>
      </c>
      <c r="Y45" s="8">
        <v>990.85548409143792</v>
      </c>
      <c r="Z45" s="8">
        <v>872.45564749774462</v>
      </c>
      <c r="AA45" s="8">
        <v>1106.8185675952163</v>
      </c>
      <c r="AB45" s="8">
        <v>1510.5080354207851</v>
      </c>
      <c r="AC45" s="8">
        <v>2001.6690495635362</v>
      </c>
      <c r="AD45" s="8">
        <v>2329.9394268507272</v>
      </c>
      <c r="AE45" s="8">
        <v>2430.7368256155601</v>
      </c>
      <c r="AF45" s="8">
        <v>2760.5809871903371</v>
      </c>
      <c r="AG45" s="8">
        <v>2865.8106080336038</v>
      </c>
      <c r="AH45" s="8">
        <v>3234.9362322300917</v>
      </c>
      <c r="AI45" s="8">
        <v>3980.0373231420754</v>
      </c>
      <c r="AJ45" s="8">
        <v>5545.0023101497345</v>
      </c>
      <c r="AK45" s="8">
        <v>7343.2076483130732</v>
      </c>
      <c r="AL45" s="8">
        <v>6483.583035657658</v>
      </c>
      <c r="AM45" s="8">
        <v>13427.626338251981</v>
      </c>
    </row>
    <row r="46" spans="1:39" x14ac:dyDescent="0.45">
      <c r="A46" s="3" t="s">
        <v>219</v>
      </c>
      <c r="B46" s="3" t="s">
        <v>6</v>
      </c>
      <c r="C46" s="3" t="s">
        <v>661</v>
      </c>
      <c r="D46" s="173">
        <v>1.072451017932984</v>
      </c>
      <c r="E46" s="71">
        <v>5008.7623899195078</v>
      </c>
      <c r="F46" s="71">
        <v>155.37248011093743</v>
      </c>
      <c r="G46" s="71">
        <v>107.29374251522516</v>
      </c>
      <c r="H46" s="71">
        <v>87.29809237864481</v>
      </c>
      <c r="I46" s="71">
        <v>56.751193660481199</v>
      </c>
      <c r="J46" s="71">
        <v>46.782253463163244</v>
      </c>
      <c r="K46" s="71">
        <v>47.48038150858298</v>
      </c>
      <c r="L46" s="71">
        <v>60.888930941225226</v>
      </c>
      <c r="M46" s="71">
        <v>82.05581376023882</v>
      </c>
      <c r="N46" s="71">
        <v>107.83387712109719</v>
      </c>
      <c r="O46" s="71">
        <v>135.1591330950211</v>
      </c>
      <c r="P46" s="71">
        <v>145.98867770851493</v>
      </c>
      <c r="Q46" s="71">
        <v>182.35709275846713</v>
      </c>
      <c r="R46" s="71">
        <v>283.04422285037077</v>
      </c>
      <c r="S46" s="71">
        <v>438.02198231695581</v>
      </c>
      <c r="T46" s="71">
        <v>561.87081322930931</v>
      </c>
      <c r="U46" s="71">
        <v>445.93197780892581</v>
      </c>
      <c r="V46" s="71">
        <v>734.33142777641251</v>
      </c>
      <c r="W46" s="65">
        <v>142.79309912668472</v>
      </c>
      <c r="X46" s="65">
        <v>91.066447245628922</v>
      </c>
      <c r="Y46" s="65">
        <v>71.115906070836928</v>
      </c>
      <c r="Z46" s="65">
        <v>63.111486348189935</v>
      </c>
      <c r="AA46" s="65">
        <v>67.480832924177662</v>
      </c>
      <c r="AB46" s="65">
        <v>81.239118856307513</v>
      </c>
      <c r="AC46" s="65">
        <v>116.56925339478003</v>
      </c>
      <c r="AD46" s="65">
        <v>148.46783349569245</v>
      </c>
      <c r="AE46" s="65">
        <v>154.30875522970334</v>
      </c>
      <c r="AF46" s="65">
        <v>175.12976791738924</v>
      </c>
      <c r="AG46" s="65">
        <v>185.11039183381516</v>
      </c>
      <c r="AH46" s="65">
        <v>232.32300540031625</v>
      </c>
      <c r="AI46" s="65">
        <v>329.54724177268463</v>
      </c>
      <c r="AJ46" s="65">
        <v>484.84973987664</v>
      </c>
      <c r="AK46" s="65">
        <v>621.69540789861082</v>
      </c>
      <c r="AL46" s="65">
        <v>519.49022765505879</v>
      </c>
      <c r="AM46" s="65">
        <v>1227.7775696985775</v>
      </c>
    </row>
    <row r="47" spans="1:39" x14ac:dyDescent="0.45">
      <c r="A47" s="3" t="s">
        <v>219</v>
      </c>
      <c r="B47" s="3" t="s">
        <v>6</v>
      </c>
      <c r="C47" s="3" t="s">
        <v>662</v>
      </c>
      <c r="D47" s="173">
        <v>0.95277620606932145</v>
      </c>
      <c r="E47" s="71">
        <v>4449.8345818796415</v>
      </c>
      <c r="F47" s="71">
        <v>1901.8152385031133</v>
      </c>
      <c r="G47" s="71">
        <v>1166.507549438785</v>
      </c>
      <c r="H47" s="71">
        <v>828.36991514667295</v>
      </c>
      <c r="I47" s="71">
        <v>522.01263608088937</v>
      </c>
      <c r="J47" s="71">
        <v>488.58842771994716</v>
      </c>
      <c r="K47" s="71">
        <v>539.45291310001085</v>
      </c>
      <c r="L47" s="71">
        <v>667.15026162229037</v>
      </c>
      <c r="M47" s="71">
        <v>821.05047248494986</v>
      </c>
      <c r="N47" s="71">
        <v>1098.4293434857302</v>
      </c>
      <c r="O47" s="71">
        <v>1440.8460358668094</v>
      </c>
      <c r="P47" s="71">
        <v>1541.7756929800569</v>
      </c>
      <c r="Q47" s="71">
        <v>1655.9879711083975</v>
      </c>
      <c r="R47" s="71">
        <v>2015.3453495286415</v>
      </c>
      <c r="S47" s="71">
        <v>2775.004479758567</v>
      </c>
      <c r="T47" s="71">
        <v>3667.952860807879</v>
      </c>
      <c r="U47" s="71">
        <v>3132.8686885522834</v>
      </c>
      <c r="V47" s="71">
        <v>4485.1580023330243</v>
      </c>
      <c r="W47" s="65">
        <v>1703.3003067888355</v>
      </c>
      <c r="X47" s="65">
        <v>1003.4336856822719</v>
      </c>
      <c r="Y47" s="65">
        <v>675.41537257294067</v>
      </c>
      <c r="Z47" s="65">
        <v>587.37761252051064</v>
      </c>
      <c r="AA47" s="65">
        <v>803.86970143248118</v>
      </c>
      <c r="AB47" s="65">
        <v>1130.5203845995011</v>
      </c>
      <c r="AC47" s="65">
        <v>1468.4246248536476</v>
      </c>
      <c r="AD47" s="65">
        <v>1664.8902869025596</v>
      </c>
      <c r="AE47" s="65">
        <v>1717.152315365114</v>
      </c>
      <c r="AF47" s="65">
        <v>1973.0198069887049</v>
      </c>
      <c r="AG47" s="65">
        <v>2004.711148048221</v>
      </c>
      <c r="AH47" s="65">
        <v>2129.9214003561988</v>
      </c>
      <c r="AI47" s="65">
        <v>2461.1673888346636</v>
      </c>
      <c r="AJ47" s="65">
        <v>3333.6866495305053</v>
      </c>
      <c r="AK47" s="65">
        <v>4552.2816915108388</v>
      </c>
      <c r="AL47" s="65">
        <v>4027.2851440948662</v>
      </c>
      <c r="AM47" s="65">
        <v>7369.4881271126605</v>
      </c>
    </row>
    <row r="48" spans="1:39" x14ac:dyDescent="0.45">
      <c r="A48" s="3" t="s">
        <v>219</v>
      </c>
      <c r="B48" s="3" t="s">
        <v>6</v>
      </c>
      <c r="C48" s="3" t="s">
        <v>663</v>
      </c>
      <c r="D48" s="173">
        <v>1.0783787661011872</v>
      </c>
      <c r="E48" s="71">
        <v>5036.4472739704697</v>
      </c>
      <c r="F48" s="71">
        <v>246.76055906052045</v>
      </c>
      <c r="G48" s="71">
        <v>176.01580046344586</v>
      </c>
      <c r="H48" s="71">
        <v>135.63670551392755</v>
      </c>
      <c r="I48" s="71">
        <v>86.630899598950748</v>
      </c>
      <c r="J48" s="71">
        <v>64.020304487042537</v>
      </c>
      <c r="K48" s="71">
        <v>72.292794787936685</v>
      </c>
      <c r="L48" s="71">
        <v>94.889333734545303</v>
      </c>
      <c r="M48" s="71">
        <v>132.06062666572845</v>
      </c>
      <c r="N48" s="71">
        <v>175.8615810809109</v>
      </c>
      <c r="O48" s="71">
        <v>204.5664410401412</v>
      </c>
      <c r="P48" s="71">
        <v>217.7921723639416</v>
      </c>
      <c r="Q48" s="71">
        <v>299.94351558413234</v>
      </c>
      <c r="R48" s="71">
        <v>456.6545718595105</v>
      </c>
      <c r="S48" s="71">
        <v>702.48922384542766</v>
      </c>
      <c r="T48" s="71">
        <v>842.21840688550492</v>
      </c>
      <c r="U48" s="71">
        <v>612.12398917712585</v>
      </c>
      <c r="V48" s="71">
        <v>1149.7292673333782</v>
      </c>
      <c r="W48" s="65">
        <v>233.22467425504075</v>
      </c>
      <c r="X48" s="65">
        <v>151.60923765823537</v>
      </c>
      <c r="Y48" s="65">
        <v>112.01890253990233</v>
      </c>
      <c r="Z48" s="65">
        <v>98.067117389986507</v>
      </c>
      <c r="AA48" s="65">
        <v>97.687114447981372</v>
      </c>
      <c r="AB48" s="65">
        <v>127.21313732124621</v>
      </c>
      <c r="AC48" s="65">
        <v>188.00115860093101</v>
      </c>
      <c r="AD48" s="65">
        <v>236.66784790526268</v>
      </c>
      <c r="AE48" s="65">
        <v>250.37779650053858</v>
      </c>
      <c r="AF48" s="65">
        <v>263.54416194433969</v>
      </c>
      <c r="AG48" s="65">
        <v>278.48638974153971</v>
      </c>
      <c r="AH48" s="65">
        <v>366.81628056395533</v>
      </c>
      <c r="AI48" s="65">
        <v>529.25481707076858</v>
      </c>
      <c r="AJ48" s="65">
        <v>779.29725842011942</v>
      </c>
      <c r="AK48" s="65">
        <v>935.12133444080075</v>
      </c>
      <c r="AL48" s="65">
        <v>778.2361195423739</v>
      </c>
      <c r="AM48" s="65">
        <v>2154.1301510238195</v>
      </c>
    </row>
    <row r="49" spans="1:39" x14ac:dyDescent="0.45">
      <c r="A49" s="3" t="s">
        <v>219</v>
      </c>
      <c r="B49" s="3" t="s">
        <v>6</v>
      </c>
      <c r="C49" s="3" t="s">
        <v>664</v>
      </c>
      <c r="D49" s="173">
        <v>1.0854576915489005</v>
      </c>
      <c r="E49" s="71">
        <v>5069.5086026005538</v>
      </c>
      <c r="F49" s="71">
        <v>315.0785650814081</v>
      </c>
      <c r="G49" s="71">
        <v>213.75575059234774</v>
      </c>
      <c r="H49" s="71">
        <v>165.62588490681196</v>
      </c>
      <c r="I49" s="71">
        <v>111.4920876474642</v>
      </c>
      <c r="J49" s="71">
        <v>89.328736688425863</v>
      </c>
      <c r="K49" s="71">
        <v>95.644880456469565</v>
      </c>
      <c r="L49" s="71">
        <v>118.64507367747636</v>
      </c>
      <c r="M49" s="71">
        <v>155.13472149510758</v>
      </c>
      <c r="N49" s="71">
        <v>213.95077999081545</v>
      </c>
      <c r="O49" s="71">
        <v>267.85784507787457</v>
      </c>
      <c r="P49" s="71">
        <v>310.94265191692813</v>
      </c>
      <c r="Q49" s="71">
        <v>395.40442030603185</v>
      </c>
      <c r="R49" s="71">
        <v>563.95541256654917</v>
      </c>
      <c r="S49" s="71">
        <v>827.50900407949666</v>
      </c>
      <c r="T49" s="71">
        <v>1099.28860738657</v>
      </c>
      <c r="U49" s="71">
        <v>891.06782622207572</v>
      </c>
      <c r="V49" s="71">
        <v>1507.3344930600729</v>
      </c>
      <c r="W49" s="65">
        <v>290.57301006273428</v>
      </c>
      <c r="X49" s="65">
        <v>187.46192135570092</v>
      </c>
      <c r="Y49" s="65">
        <v>132.30530290775857</v>
      </c>
      <c r="Z49" s="65">
        <v>123.89943123905617</v>
      </c>
      <c r="AA49" s="65">
        <v>137.78091879057689</v>
      </c>
      <c r="AB49" s="65">
        <v>171.53539464373179</v>
      </c>
      <c r="AC49" s="65">
        <v>228.674012714176</v>
      </c>
      <c r="AD49" s="65">
        <v>279.91345854721283</v>
      </c>
      <c r="AE49" s="65">
        <v>308.89795852020393</v>
      </c>
      <c r="AF49" s="65">
        <v>348.88725033990477</v>
      </c>
      <c r="AG49" s="65">
        <v>397.50267841002801</v>
      </c>
      <c r="AH49" s="65">
        <v>505.87554590961844</v>
      </c>
      <c r="AI49" s="65">
        <v>660.06787546396322</v>
      </c>
      <c r="AJ49" s="65">
        <v>947.16866232247639</v>
      </c>
      <c r="AK49" s="65">
        <v>1234.109214462824</v>
      </c>
      <c r="AL49" s="65">
        <v>1158.5715443653514</v>
      </c>
      <c r="AM49" s="65">
        <v>2676.2304904169437</v>
      </c>
    </row>
    <row r="50" spans="1:39" x14ac:dyDescent="0.45">
      <c r="A50" s="2" t="s">
        <v>217</v>
      </c>
      <c r="B50" s="2" t="s">
        <v>7</v>
      </c>
      <c r="C50" s="2" t="s">
        <v>665</v>
      </c>
      <c r="D50" s="172">
        <v>1.1284863325110766</v>
      </c>
      <c r="E50" s="72">
        <v>5270.4690520167751</v>
      </c>
      <c r="F50" s="72">
        <v>826.18902057350112</v>
      </c>
      <c r="G50" s="72">
        <v>562.46041376682808</v>
      </c>
      <c r="H50" s="72">
        <v>450.79965334371741</v>
      </c>
      <c r="I50" s="72">
        <v>286.92327498223483</v>
      </c>
      <c r="J50" s="72">
        <v>211.13957773601666</v>
      </c>
      <c r="K50" s="72">
        <v>231.87634361007898</v>
      </c>
      <c r="L50" s="72">
        <v>301.56427123804559</v>
      </c>
      <c r="M50" s="72">
        <v>416.90917855302081</v>
      </c>
      <c r="N50" s="72">
        <v>604.57228984767414</v>
      </c>
      <c r="O50" s="72">
        <v>756.7318037743787</v>
      </c>
      <c r="P50" s="72">
        <v>858.17231573025663</v>
      </c>
      <c r="Q50" s="72">
        <v>1137.8582979655055</v>
      </c>
      <c r="R50" s="72">
        <v>1663.1166606735585</v>
      </c>
      <c r="S50" s="72">
        <v>2458.1991650949226</v>
      </c>
      <c r="T50" s="72">
        <v>3232.422646117504</v>
      </c>
      <c r="U50" s="72">
        <v>2520.6451832006846</v>
      </c>
      <c r="V50" s="72">
        <v>4587.2081568660269</v>
      </c>
      <c r="W50" s="8">
        <v>763.8336137270685</v>
      </c>
      <c r="X50" s="8">
        <v>488.75690176843744</v>
      </c>
      <c r="Y50" s="8">
        <v>366.1664310548054</v>
      </c>
      <c r="Z50" s="8">
        <v>327.14096930025516</v>
      </c>
      <c r="AA50" s="8">
        <v>325.94591516285794</v>
      </c>
      <c r="AB50" s="8">
        <v>434.93623816021909</v>
      </c>
      <c r="AC50" s="8">
        <v>629.46083746688498</v>
      </c>
      <c r="AD50" s="8">
        <v>791.79558390409795</v>
      </c>
      <c r="AE50" s="8">
        <v>887.68043421416689</v>
      </c>
      <c r="AF50" s="8">
        <v>1028.8547130504962</v>
      </c>
      <c r="AG50" s="8">
        <v>1160.6921866336502</v>
      </c>
      <c r="AH50" s="8">
        <v>1498.5037283526538</v>
      </c>
      <c r="AI50" s="8">
        <v>2036.3358936974435</v>
      </c>
      <c r="AJ50" s="8">
        <v>2934.7902967481023</v>
      </c>
      <c r="AK50" s="8">
        <v>3949.7510715527014</v>
      </c>
      <c r="AL50" s="8">
        <v>3631.0673494853063</v>
      </c>
      <c r="AM50" s="8">
        <v>8832.6594586345436</v>
      </c>
    </row>
    <row r="51" spans="1:39" x14ac:dyDescent="0.45">
      <c r="A51" s="3" t="s">
        <v>219</v>
      </c>
      <c r="B51" s="3" t="s">
        <v>7</v>
      </c>
      <c r="C51" s="3" t="s">
        <v>264</v>
      </c>
      <c r="D51" s="173">
        <v>1.1900027175109458</v>
      </c>
      <c r="E51" s="71">
        <v>5557.7744397677407</v>
      </c>
      <c r="F51" s="71">
        <v>154.86264424510986</v>
      </c>
      <c r="G51" s="71">
        <v>107.6402985311011</v>
      </c>
      <c r="H51" s="71">
        <v>94.368516389477236</v>
      </c>
      <c r="I51" s="71">
        <v>59.354459424723608</v>
      </c>
      <c r="J51" s="71">
        <v>40.930047229183671</v>
      </c>
      <c r="K51" s="71">
        <v>46.717327441667599</v>
      </c>
      <c r="L51" s="71">
        <v>60.28019010518755</v>
      </c>
      <c r="M51" s="71">
        <v>84.993411892855306</v>
      </c>
      <c r="N51" s="71">
        <v>124.88520761755186</v>
      </c>
      <c r="O51" s="71">
        <v>157.11546244835591</v>
      </c>
      <c r="P51" s="71">
        <v>188.62384038270349</v>
      </c>
      <c r="Q51" s="71">
        <v>259.65366084356288</v>
      </c>
      <c r="R51" s="71">
        <v>380.65367388248558</v>
      </c>
      <c r="S51" s="71">
        <v>564.43020047733432</v>
      </c>
      <c r="T51" s="71">
        <v>773.16997803140487</v>
      </c>
      <c r="U51" s="71">
        <v>619.28915373910854</v>
      </c>
      <c r="V51" s="71">
        <v>1145.7546823673517</v>
      </c>
      <c r="W51" s="65">
        <v>145.28650503136706</v>
      </c>
      <c r="X51" s="65">
        <v>94.503511909677854</v>
      </c>
      <c r="Y51" s="65">
        <v>76.378400571145676</v>
      </c>
      <c r="Z51" s="65">
        <v>67.741484399180678</v>
      </c>
      <c r="AA51" s="65">
        <v>62.02356472887702</v>
      </c>
      <c r="AB51" s="65">
        <v>81.156530799184821</v>
      </c>
      <c r="AC51" s="65">
        <v>118.07930286145428</v>
      </c>
      <c r="AD51" s="65">
        <v>151.03102318419721</v>
      </c>
      <c r="AE51" s="65">
        <v>177.21201352813497</v>
      </c>
      <c r="AF51" s="65">
        <v>208.58739522100961</v>
      </c>
      <c r="AG51" s="65">
        <v>246.08425400880472</v>
      </c>
      <c r="AH51" s="65">
        <v>330.83085299075964</v>
      </c>
      <c r="AI51" s="65">
        <v>452.35685550188805</v>
      </c>
      <c r="AJ51" s="65">
        <v>669.66969898067714</v>
      </c>
      <c r="AK51" s="65">
        <v>938.64490531775289</v>
      </c>
      <c r="AL51" s="65">
        <v>944.73804915929145</v>
      </c>
      <c r="AM51" s="65">
        <v>2333.8762226859026</v>
      </c>
    </row>
    <row r="52" spans="1:39" x14ac:dyDescent="0.45">
      <c r="A52" s="3" t="s">
        <v>219</v>
      </c>
      <c r="B52" s="3" t="s">
        <v>7</v>
      </c>
      <c r="C52" s="3" t="s">
        <v>265</v>
      </c>
      <c r="D52" s="173">
        <v>1.087035852072302</v>
      </c>
      <c r="E52" s="71">
        <v>5076.8792246081712</v>
      </c>
      <c r="F52" s="71">
        <v>456.55801784854611</v>
      </c>
      <c r="G52" s="71">
        <v>300.74131057723622</v>
      </c>
      <c r="H52" s="71">
        <v>232.98730549981036</v>
      </c>
      <c r="I52" s="71">
        <v>148.06797163506795</v>
      </c>
      <c r="J52" s="71">
        <v>117.53967440101677</v>
      </c>
      <c r="K52" s="71">
        <v>125.98285766865909</v>
      </c>
      <c r="L52" s="71">
        <v>158.6141061314579</v>
      </c>
      <c r="M52" s="71">
        <v>215.51138925989108</v>
      </c>
      <c r="N52" s="71">
        <v>313.43660988969077</v>
      </c>
      <c r="O52" s="71">
        <v>405.89918576143492</v>
      </c>
      <c r="P52" s="71">
        <v>443.78793809760623</v>
      </c>
      <c r="Q52" s="71">
        <v>556.52815294878678</v>
      </c>
      <c r="R52" s="71">
        <v>777.58331798457743</v>
      </c>
      <c r="S52" s="71">
        <v>1157.8364968080484</v>
      </c>
      <c r="T52" s="71">
        <v>1541.9509526396234</v>
      </c>
      <c r="U52" s="71">
        <v>1193.8955451402985</v>
      </c>
      <c r="V52" s="71">
        <v>2034.665238957434</v>
      </c>
      <c r="W52" s="65">
        <v>416.27715652562068</v>
      </c>
      <c r="X52" s="65">
        <v>262.41515719464144</v>
      </c>
      <c r="Y52" s="65">
        <v>189.53235094444778</v>
      </c>
      <c r="Z52" s="65">
        <v>171.03657006814547</v>
      </c>
      <c r="AA52" s="65">
        <v>180.25095061304492</v>
      </c>
      <c r="AB52" s="65">
        <v>244.54323714014913</v>
      </c>
      <c r="AC52" s="65">
        <v>344.84934016112783</v>
      </c>
      <c r="AD52" s="65">
        <v>423.64924954104953</v>
      </c>
      <c r="AE52" s="65">
        <v>474.14418812099456</v>
      </c>
      <c r="AF52" s="65">
        <v>554.30531953703394</v>
      </c>
      <c r="AG52" s="65">
        <v>611.22388249518576</v>
      </c>
      <c r="AH52" s="65">
        <v>752.48422356260994</v>
      </c>
      <c r="AI52" s="65">
        <v>981.61167257265777</v>
      </c>
      <c r="AJ52" s="65">
        <v>1394.2204338525137</v>
      </c>
      <c r="AK52" s="65">
        <v>1924.9869286039511</v>
      </c>
      <c r="AL52" s="65">
        <v>1699.8342921914136</v>
      </c>
      <c r="AM52" s="65">
        <v>3811.866776044214</v>
      </c>
    </row>
    <row r="53" spans="1:39" x14ac:dyDescent="0.45">
      <c r="A53" s="3" t="s">
        <v>219</v>
      </c>
      <c r="B53" s="3" t="s">
        <v>7</v>
      </c>
      <c r="C53" s="3" t="s">
        <v>266</v>
      </c>
      <c r="D53" s="173">
        <v>1.1537831443215991</v>
      </c>
      <c r="E53" s="71">
        <v>5388.614978928782</v>
      </c>
      <c r="F53" s="71">
        <v>214.76835847984333</v>
      </c>
      <c r="G53" s="71">
        <v>154.078804658492</v>
      </c>
      <c r="H53" s="71">
        <v>123.44383145443082</v>
      </c>
      <c r="I53" s="71">
        <v>79.500843922442797</v>
      </c>
      <c r="J53" s="71">
        <v>52.669856105816095</v>
      </c>
      <c r="K53" s="71">
        <v>59.176158499752468</v>
      </c>
      <c r="L53" s="71">
        <v>82.669975001400175</v>
      </c>
      <c r="M53" s="71">
        <v>116.40437740027477</v>
      </c>
      <c r="N53" s="71">
        <v>166.25047234043251</v>
      </c>
      <c r="O53" s="71">
        <v>193.71715556458722</v>
      </c>
      <c r="P53" s="71">
        <v>225.76053724994523</v>
      </c>
      <c r="Q53" s="71">
        <v>321.67648417315519</v>
      </c>
      <c r="R53" s="71">
        <v>504.8796688064939</v>
      </c>
      <c r="S53" s="71">
        <v>735.93246780953814</v>
      </c>
      <c r="T53" s="71">
        <v>917.30171544648374</v>
      </c>
      <c r="U53" s="71">
        <v>707.46048432128021</v>
      </c>
      <c r="V53" s="71">
        <v>1406.7882355412376</v>
      </c>
      <c r="W53" s="65">
        <v>202.26995217008218</v>
      </c>
      <c r="X53" s="65">
        <v>131.83823266411866</v>
      </c>
      <c r="Y53" s="65">
        <v>100.25567953921254</v>
      </c>
      <c r="Z53" s="65">
        <v>88.362914832928524</v>
      </c>
      <c r="AA53" s="65">
        <v>83.671399820936372</v>
      </c>
      <c r="AB53" s="65">
        <v>109.2364702208839</v>
      </c>
      <c r="AC53" s="65">
        <v>166.5321944443032</v>
      </c>
      <c r="AD53" s="65">
        <v>217.11531117884911</v>
      </c>
      <c r="AE53" s="65">
        <v>236.32423256503856</v>
      </c>
      <c r="AF53" s="65">
        <v>265.9619982924533</v>
      </c>
      <c r="AG53" s="65">
        <v>303.38405012966081</v>
      </c>
      <c r="AH53" s="65">
        <v>415.18865179928139</v>
      </c>
      <c r="AI53" s="65">
        <v>602.36736562289707</v>
      </c>
      <c r="AJ53" s="65">
        <v>870.90016391491349</v>
      </c>
      <c r="AK53" s="65">
        <v>1086.1192376309982</v>
      </c>
      <c r="AL53" s="65">
        <v>986.49500813460236</v>
      </c>
      <c r="AM53" s="65">
        <v>2686.916459904432</v>
      </c>
    </row>
    <row r="54" spans="1:39" x14ac:dyDescent="0.45">
      <c r="A54" s="2" t="s">
        <v>217</v>
      </c>
      <c r="B54" s="2" t="s">
        <v>26</v>
      </c>
      <c r="C54" s="2" t="s">
        <v>674</v>
      </c>
      <c r="D54" s="172">
        <v>1.0772819168845715</v>
      </c>
      <c r="E54" s="72">
        <v>5031.3245625256277</v>
      </c>
      <c r="F54" s="72">
        <v>1128.2030415930781</v>
      </c>
      <c r="G54" s="72">
        <v>722.67325990632821</v>
      </c>
      <c r="H54" s="72">
        <v>561.97846355486911</v>
      </c>
      <c r="I54" s="72">
        <v>363.1555741117952</v>
      </c>
      <c r="J54" s="72">
        <v>275.99759722832658</v>
      </c>
      <c r="K54" s="72">
        <v>291.26299978346356</v>
      </c>
      <c r="L54" s="72">
        <v>376.15729465884874</v>
      </c>
      <c r="M54" s="72">
        <v>492.46617186344974</v>
      </c>
      <c r="N54" s="72">
        <v>677.73118122540222</v>
      </c>
      <c r="O54" s="72">
        <v>832.11442013476119</v>
      </c>
      <c r="P54" s="72">
        <v>944.5599763763006</v>
      </c>
      <c r="Q54" s="72">
        <v>1220.1866371032306</v>
      </c>
      <c r="R54" s="72">
        <v>1733.6922352440454</v>
      </c>
      <c r="S54" s="72">
        <v>2531.2430733919905</v>
      </c>
      <c r="T54" s="72">
        <v>3332.6643493006936</v>
      </c>
      <c r="U54" s="72">
        <v>2684.5483225560333</v>
      </c>
      <c r="V54" s="72">
        <v>4757.3633618978893</v>
      </c>
      <c r="W54" s="8">
        <v>1014.2688702022358</v>
      </c>
      <c r="X54" s="8">
        <v>633.42894469189594</v>
      </c>
      <c r="Y54" s="8">
        <v>453.66830039327129</v>
      </c>
      <c r="Z54" s="8">
        <v>406.26097289485807</v>
      </c>
      <c r="AA54" s="8">
        <v>418.0750738104602</v>
      </c>
      <c r="AB54" s="8">
        <v>553.4225707788371</v>
      </c>
      <c r="AC54" s="8">
        <v>786.30901902708376</v>
      </c>
      <c r="AD54" s="8">
        <v>933.72399755347669</v>
      </c>
      <c r="AE54" s="8">
        <v>1008.4600657307943</v>
      </c>
      <c r="AF54" s="8">
        <v>1131.4820639886548</v>
      </c>
      <c r="AG54" s="8">
        <v>1257.8204222136808</v>
      </c>
      <c r="AH54" s="8">
        <v>1572.011649500914</v>
      </c>
      <c r="AI54" s="8">
        <v>2076.8938903055005</v>
      </c>
      <c r="AJ54" s="8">
        <v>2888.1817699434828</v>
      </c>
      <c r="AK54" s="8">
        <v>3756.9859623577086</v>
      </c>
      <c r="AL54" s="8">
        <v>3455.5198317780205</v>
      </c>
      <c r="AM54" s="8">
        <v>8544.5415266041291</v>
      </c>
    </row>
    <row r="55" spans="1:39" x14ac:dyDescent="0.45">
      <c r="A55" s="3" t="s">
        <v>219</v>
      </c>
      <c r="B55" s="3" t="s">
        <v>26</v>
      </c>
      <c r="C55" s="3" t="s">
        <v>675</v>
      </c>
      <c r="D55" s="173">
        <v>1.0547135769101474</v>
      </c>
      <c r="E55" s="71">
        <v>4925.9216577993293</v>
      </c>
      <c r="F55" s="71">
        <v>607.66062258317697</v>
      </c>
      <c r="G55" s="71">
        <v>377.74605730489628</v>
      </c>
      <c r="H55" s="71">
        <v>286.90530084772212</v>
      </c>
      <c r="I55" s="71">
        <v>184.75955632330465</v>
      </c>
      <c r="J55" s="71">
        <v>143.66222400188519</v>
      </c>
      <c r="K55" s="71">
        <v>152.24244245423145</v>
      </c>
      <c r="L55" s="71">
        <v>195.24248765596508</v>
      </c>
      <c r="M55" s="71">
        <v>256.83469706954685</v>
      </c>
      <c r="N55" s="71">
        <v>346.71038676124397</v>
      </c>
      <c r="O55" s="71">
        <v>416.88906672911253</v>
      </c>
      <c r="P55" s="71">
        <v>469.22201789979425</v>
      </c>
      <c r="Q55" s="71">
        <v>580.97328182149465</v>
      </c>
      <c r="R55" s="71">
        <v>818.01820696320431</v>
      </c>
      <c r="S55" s="71">
        <v>1176.0069235827775</v>
      </c>
      <c r="T55" s="71">
        <v>1590.5434905392101</v>
      </c>
      <c r="U55" s="71">
        <v>1314.6086647748023</v>
      </c>
      <c r="V55" s="71">
        <v>2310.415498627136</v>
      </c>
      <c r="W55" s="65">
        <v>534.92678872160081</v>
      </c>
      <c r="X55" s="65">
        <v>329.32755368190846</v>
      </c>
      <c r="Y55" s="65">
        <v>228.22716344671645</v>
      </c>
      <c r="Z55" s="65">
        <v>206.69268051986975</v>
      </c>
      <c r="AA55" s="65">
        <v>226.5672489495434</v>
      </c>
      <c r="AB55" s="65">
        <v>299.76711800282453</v>
      </c>
      <c r="AC55" s="65">
        <v>415.72318360785556</v>
      </c>
      <c r="AD55" s="65">
        <v>493.80835191230091</v>
      </c>
      <c r="AE55" s="65">
        <v>528.36414654177179</v>
      </c>
      <c r="AF55" s="65">
        <v>579.07180537311342</v>
      </c>
      <c r="AG55" s="65">
        <v>627.75717973878875</v>
      </c>
      <c r="AH55" s="65">
        <v>766.72468799170588</v>
      </c>
      <c r="AI55" s="65">
        <v>993.02198895172648</v>
      </c>
      <c r="AJ55" s="65">
        <v>1357.4313080774327</v>
      </c>
      <c r="AK55" s="65">
        <v>1796.4195619718919</v>
      </c>
      <c r="AL55" s="65">
        <v>1631.5716564861859</v>
      </c>
      <c r="AM55" s="65">
        <v>3928.2027080117095</v>
      </c>
    </row>
    <row r="56" spans="1:39" x14ac:dyDescent="0.45">
      <c r="A56" s="3" t="s">
        <v>219</v>
      </c>
      <c r="B56" s="3" t="s">
        <v>26</v>
      </c>
      <c r="C56" s="3" t="s">
        <v>676</v>
      </c>
      <c r="D56" s="173">
        <v>1.1144739171966465</v>
      </c>
      <c r="E56" s="71">
        <v>5205.0256353522809</v>
      </c>
      <c r="F56" s="71">
        <v>65.896285658207262</v>
      </c>
      <c r="G56" s="71">
        <v>45.294871274999821</v>
      </c>
      <c r="H56" s="71">
        <v>35.592610666775364</v>
      </c>
      <c r="I56" s="71">
        <v>25.049201687042206</v>
      </c>
      <c r="J56" s="71">
        <v>15.904786297186359</v>
      </c>
      <c r="K56" s="71">
        <v>18.01070720012471</v>
      </c>
      <c r="L56" s="71">
        <v>23.132151769429107</v>
      </c>
      <c r="M56" s="71">
        <v>30.803752485593577</v>
      </c>
      <c r="N56" s="71">
        <v>42.963826956923228</v>
      </c>
      <c r="O56" s="71">
        <v>51.129893969024941</v>
      </c>
      <c r="P56" s="71">
        <v>58.954138732240295</v>
      </c>
      <c r="Q56" s="71">
        <v>89.536975681212297</v>
      </c>
      <c r="R56" s="71">
        <v>135.44760402128679</v>
      </c>
      <c r="S56" s="71">
        <v>194.38130968310358</v>
      </c>
      <c r="T56" s="71">
        <v>241.23843815313384</v>
      </c>
      <c r="U56" s="71">
        <v>179.72621109638959</v>
      </c>
      <c r="V56" s="71">
        <v>341.16977978611527</v>
      </c>
      <c r="W56" s="65">
        <v>59.84174171237553</v>
      </c>
      <c r="X56" s="65">
        <v>40.834850825169376</v>
      </c>
      <c r="Y56" s="65">
        <v>29.036587301702824</v>
      </c>
      <c r="Z56" s="65">
        <v>26.70364189556598</v>
      </c>
      <c r="AA56" s="65">
        <v>22.755398747932109</v>
      </c>
      <c r="AB56" s="65">
        <v>31.796401992218041</v>
      </c>
      <c r="AC56" s="65">
        <v>50.553829971264847</v>
      </c>
      <c r="AD56" s="65">
        <v>55.798667834370526</v>
      </c>
      <c r="AE56" s="65">
        <v>61.947860540519017</v>
      </c>
      <c r="AF56" s="65">
        <v>67.176642320550684</v>
      </c>
      <c r="AG56" s="65">
        <v>79.109677591140368</v>
      </c>
      <c r="AH56" s="65">
        <v>112.65789637236584</v>
      </c>
      <c r="AI56" s="65">
        <v>163.58391965250598</v>
      </c>
      <c r="AJ56" s="65">
        <v>223.55951385073541</v>
      </c>
      <c r="AK56" s="65">
        <v>255.84562196767513</v>
      </c>
      <c r="AL56" s="65">
        <v>238.13036554182099</v>
      </c>
      <c r="AM56" s="65">
        <v>633.59734178138831</v>
      </c>
    </row>
    <row r="57" spans="1:39" x14ac:dyDescent="0.45">
      <c r="A57" s="3" t="s">
        <v>219</v>
      </c>
      <c r="B57" s="3" t="s">
        <v>26</v>
      </c>
      <c r="C57" s="3" t="s">
        <v>677</v>
      </c>
      <c r="D57" s="173">
        <v>1.0823164296431422</v>
      </c>
      <c r="E57" s="71">
        <v>5054.8376906172971</v>
      </c>
      <c r="F57" s="71">
        <v>199.98311837084546</v>
      </c>
      <c r="G57" s="71">
        <v>132.80026528370229</v>
      </c>
      <c r="H57" s="71">
        <v>105.64752612104314</v>
      </c>
      <c r="I57" s="71">
        <v>66.19526334964894</v>
      </c>
      <c r="J57" s="71">
        <v>57.519164094053146</v>
      </c>
      <c r="K57" s="71">
        <v>53.847936135946355</v>
      </c>
      <c r="L57" s="71">
        <v>69.693402057574062</v>
      </c>
      <c r="M57" s="71">
        <v>90.967075134600762</v>
      </c>
      <c r="N57" s="71">
        <v>125.04309030733388</v>
      </c>
      <c r="O57" s="71">
        <v>156.24845691359235</v>
      </c>
      <c r="P57" s="71">
        <v>180.44965057344558</v>
      </c>
      <c r="Q57" s="71">
        <v>237.81363329597369</v>
      </c>
      <c r="R57" s="71">
        <v>335.81360777889654</v>
      </c>
      <c r="S57" s="71">
        <v>489.99785425395959</v>
      </c>
      <c r="T57" s="71">
        <v>636.4838714235209</v>
      </c>
      <c r="U57" s="71">
        <v>511.61265296042978</v>
      </c>
      <c r="V57" s="71">
        <v>903.51984187059804</v>
      </c>
      <c r="W57" s="65">
        <v>180.74152070038622</v>
      </c>
      <c r="X57" s="65">
        <v>116.3241426208883</v>
      </c>
      <c r="Y57" s="65">
        <v>86.263635338392049</v>
      </c>
      <c r="Z57" s="65">
        <v>76.62561350071239</v>
      </c>
      <c r="AA57" s="65">
        <v>77.730831121255079</v>
      </c>
      <c r="AB57" s="65">
        <v>97.674142223713574</v>
      </c>
      <c r="AC57" s="65">
        <v>142.27292149055964</v>
      </c>
      <c r="AD57" s="65">
        <v>168.74332115988955</v>
      </c>
      <c r="AE57" s="65">
        <v>179.17514995371459</v>
      </c>
      <c r="AF57" s="65">
        <v>206.72500776367932</v>
      </c>
      <c r="AG57" s="65">
        <v>233.85039576472016</v>
      </c>
      <c r="AH57" s="65">
        <v>293.39877506286297</v>
      </c>
      <c r="AI57" s="65">
        <v>386.38251435277823</v>
      </c>
      <c r="AJ57" s="65">
        <v>554.9306705121594</v>
      </c>
      <c r="AK57" s="65">
        <v>685.80720970844766</v>
      </c>
      <c r="AL57" s="65">
        <v>641.07976059072428</v>
      </c>
      <c r="AM57" s="65">
        <v>1666.1039407511505</v>
      </c>
    </row>
    <row r="58" spans="1:39" x14ac:dyDescent="0.45">
      <c r="A58" s="3" t="s">
        <v>219</v>
      </c>
      <c r="B58" s="3" t="s">
        <v>26</v>
      </c>
      <c r="C58" s="3" t="s">
        <v>678</v>
      </c>
      <c r="D58" s="173">
        <v>1.1085433821442152</v>
      </c>
      <c r="E58" s="71">
        <v>5177.3277354705979</v>
      </c>
      <c r="F58" s="71">
        <v>254.66301498084715</v>
      </c>
      <c r="G58" s="71">
        <v>166.83206604273053</v>
      </c>
      <c r="H58" s="71">
        <v>133.83302591932755</v>
      </c>
      <c r="I58" s="71">
        <v>87.151552751799159</v>
      </c>
      <c r="J58" s="71">
        <v>58.911422835201506</v>
      </c>
      <c r="K58" s="71">
        <v>67.161913993160525</v>
      </c>
      <c r="L58" s="71">
        <v>88.089253175881197</v>
      </c>
      <c r="M58" s="71">
        <v>113.86064717370736</v>
      </c>
      <c r="N58" s="71">
        <v>163.01387719990169</v>
      </c>
      <c r="O58" s="71">
        <v>207.84700252303017</v>
      </c>
      <c r="P58" s="71">
        <v>235.93416917082055</v>
      </c>
      <c r="Q58" s="71">
        <v>311.86274630454892</v>
      </c>
      <c r="R58" s="71">
        <v>444.41281648066109</v>
      </c>
      <c r="S58" s="71">
        <v>670.85698587215143</v>
      </c>
      <c r="T58" s="71">
        <v>864.3985491848282</v>
      </c>
      <c r="U58" s="71">
        <v>678.60079372440657</v>
      </c>
      <c r="V58" s="71">
        <v>1202.2582416140472</v>
      </c>
      <c r="W58" s="65">
        <v>238.75881906787203</v>
      </c>
      <c r="X58" s="65">
        <v>146.94239756393048</v>
      </c>
      <c r="Y58" s="65">
        <v>110.14091430645892</v>
      </c>
      <c r="Z58" s="65">
        <v>96.239036978709791</v>
      </c>
      <c r="AA58" s="65">
        <v>91.021594991728634</v>
      </c>
      <c r="AB58" s="65">
        <v>124.18490856008233</v>
      </c>
      <c r="AC58" s="65">
        <v>177.75908395740205</v>
      </c>
      <c r="AD58" s="65">
        <v>215.37365664691637</v>
      </c>
      <c r="AE58" s="65">
        <v>238.97290869478923</v>
      </c>
      <c r="AF58" s="65">
        <v>278.50860853131081</v>
      </c>
      <c r="AG58" s="65">
        <v>317.10316911903305</v>
      </c>
      <c r="AH58" s="65">
        <v>399.23029007398213</v>
      </c>
      <c r="AI58" s="65">
        <v>533.90546734849261</v>
      </c>
      <c r="AJ58" s="65">
        <v>752.2602775031537</v>
      </c>
      <c r="AK58" s="65">
        <v>1018.9135687096916</v>
      </c>
      <c r="AL58" s="65">
        <v>944.73804915929145</v>
      </c>
      <c r="AM58" s="65">
        <v>2316.637536059874</v>
      </c>
    </row>
    <row r="59" spans="1:39" x14ac:dyDescent="0.45">
      <c r="A59" s="2" t="s">
        <v>217</v>
      </c>
      <c r="B59" s="2" t="s">
        <v>54</v>
      </c>
      <c r="C59" s="2" t="s">
        <v>679</v>
      </c>
      <c r="D59" s="172">
        <v>1.0398743989167418</v>
      </c>
      <c r="E59" s="72">
        <v>4856.6169386206902</v>
      </c>
      <c r="F59" s="72">
        <v>2042.5936669547339</v>
      </c>
      <c r="G59" s="72">
        <v>1282.6038147572606</v>
      </c>
      <c r="H59" s="72">
        <v>966.41152678673359</v>
      </c>
      <c r="I59" s="72">
        <v>648.40118893485146</v>
      </c>
      <c r="J59" s="72">
        <v>523.73706153249748</v>
      </c>
      <c r="K59" s="72">
        <v>583.81529781792233</v>
      </c>
      <c r="L59" s="72">
        <v>717.46788828891169</v>
      </c>
      <c r="M59" s="72">
        <v>892.04516255030796</v>
      </c>
      <c r="N59" s="72">
        <v>1202.0595939913819</v>
      </c>
      <c r="O59" s="72">
        <v>1549.4091883684102</v>
      </c>
      <c r="P59" s="72">
        <v>1727.7532129209148</v>
      </c>
      <c r="Q59" s="72">
        <v>2204.0584663304198</v>
      </c>
      <c r="R59" s="72">
        <v>3090.6722708753155</v>
      </c>
      <c r="S59" s="72">
        <v>4399.5372204051464</v>
      </c>
      <c r="T59" s="72">
        <v>5519.4069298434451</v>
      </c>
      <c r="U59" s="72">
        <v>4453.7468723188285</v>
      </c>
      <c r="V59" s="72">
        <v>7142.0069202958721</v>
      </c>
      <c r="W59" s="8">
        <v>1888.724565407774</v>
      </c>
      <c r="X59" s="8">
        <v>1106.7978872304627</v>
      </c>
      <c r="Y59" s="8">
        <v>786.5881485461266</v>
      </c>
      <c r="Z59" s="8">
        <v>725.78209300418428</v>
      </c>
      <c r="AA59" s="8">
        <v>793.57942819337143</v>
      </c>
      <c r="AB59" s="8">
        <v>1064.1471160252675</v>
      </c>
      <c r="AC59" s="8">
        <v>1429.3931288563545</v>
      </c>
      <c r="AD59" s="8">
        <v>1635.9065265786987</v>
      </c>
      <c r="AE59" s="8">
        <v>1747.7834757832877</v>
      </c>
      <c r="AF59" s="8">
        <v>2019.4161261011479</v>
      </c>
      <c r="AG59" s="8">
        <v>2225.3114545326084</v>
      </c>
      <c r="AH59" s="8">
        <v>2741.2215908646785</v>
      </c>
      <c r="AI59" s="8">
        <v>3578.9457753527781</v>
      </c>
      <c r="AJ59" s="8">
        <v>4958.5284952344518</v>
      </c>
      <c r="AK59" s="8">
        <v>6230.7905402346114</v>
      </c>
      <c r="AL59" s="8">
        <v>5686.9401961639514</v>
      </c>
      <c r="AM59" s="8">
        <v>12874.0729565938</v>
      </c>
    </row>
    <row r="60" spans="1:39" x14ac:dyDescent="0.45">
      <c r="A60" s="3" t="s">
        <v>219</v>
      </c>
      <c r="B60" s="3" t="s">
        <v>54</v>
      </c>
      <c r="C60" s="3" t="s">
        <v>680</v>
      </c>
      <c r="D60" s="173">
        <v>1.0460234873214131</v>
      </c>
      <c r="E60" s="71">
        <v>4885.3355674611657</v>
      </c>
      <c r="F60" s="71">
        <v>480.20165612629705</v>
      </c>
      <c r="G60" s="71">
        <v>308.19226491857131</v>
      </c>
      <c r="H60" s="71">
        <v>234.95932852323983</v>
      </c>
      <c r="I60" s="71">
        <v>161.95205571102707</v>
      </c>
      <c r="J60" s="71">
        <v>133.31467386640114</v>
      </c>
      <c r="K60" s="71">
        <v>139.49417709490268</v>
      </c>
      <c r="L60" s="71">
        <v>171.85793114964224</v>
      </c>
      <c r="M60" s="71">
        <v>214.70724228504108</v>
      </c>
      <c r="N60" s="71">
        <v>294.2538630811793</v>
      </c>
      <c r="O60" s="71">
        <v>389.00429412455634</v>
      </c>
      <c r="P60" s="71">
        <v>427.29254067676408</v>
      </c>
      <c r="Q60" s="71">
        <v>535.36616547211986</v>
      </c>
      <c r="R60" s="71">
        <v>721.24342107055554</v>
      </c>
      <c r="S60" s="71">
        <v>1058.4726347774924</v>
      </c>
      <c r="T60" s="71">
        <v>1397.5057149800236</v>
      </c>
      <c r="U60" s="71">
        <v>1142.7442314617049</v>
      </c>
      <c r="V60" s="71">
        <v>1865.3694036479521</v>
      </c>
      <c r="W60" s="65">
        <v>451.67135741647678</v>
      </c>
      <c r="X60" s="65">
        <v>266.00988537538979</v>
      </c>
      <c r="Y60" s="65">
        <v>190.35784027782958</v>
      </c>
      <c r="Z60" s="65">
        <v>179.54483216922753</v>
      </c>
      <c r="AA60" s="65">
        <v>202.26126108339005</v>
      </c>
      <c r="AB60" s="65">
        <v>260.92320180280677</v>
      </c>
      <c r="AC60" s="65">
        <v>352.79351344232759</v>
      </c>
      <c r="AD60" s="65">
        <v>405.60833750272894</v>
      </c>
      <c r="AE60" s="65">
        <v>437.2185267827067</v>
      </c>
      <c r="AF60" s="65">
        <v>525.74871185796883</v>
      </c>
      <c r="AG60" s="65">
        <v>569.08938029990441</v>
      </c>
      <c r="AH60" s="65">
        <v>673.37053228988259</v>
      </c>
      <c r="AI60" s="65">
        <v>855.12480048432371</v>
      </c>
      <c r="AJ60" s="65">
        <v>1217.2021906349623</v>
      </c>
      <c r="AK60" s="65">
        <v>1584.2318425771325</v>
      </c>
      <c r="AL60" s="65">
        <v>1476.5344838675226</v>
      </c>
      <c r="AM60" s="65">
        <v>3168.3899530385479</v>
      </c>
    </row>
    <row r="61" spans="1:39" x14ac:dyDescent="0.45">
      <c r="A61" s="3" t="s">
        <v>219</v>
      </c>
      <c r="B61" s="3" t="s">
        <v>54</v>
      </c>
      <c r="C61" s="3" t="s">
        <v>681</v>
      </c>
      <c r="D61" s="173">
        <v>1.0024953056398891</v>
      </c>
      <c r="E61" s="71">
        <v>4682.0420690520614</v>
      </c>
      <c r="F61" s="71">
        <v>597.20898733371314</v>
      </c>
      <c r="G61" s="71">
        <v>373.55272951279466</v>
      </c>
      <c r="H61" s="71">
        <v>276.94898948552958</v>
      </c>
      <c r="I61" s="71">
        <v>184.75955632330465</v>
      </c>
      <c r="J61" s="71">
        <v>151.69720877071569</v>
      </c>
      <c r="K61" s="71">
        <v>170.97673540746629</v>
      </c>
      <c r="L61" s="71">
        <v>209.34745824708071</v>
      </c>
      <c r="M61" s="71">
        <v>265.74595844390888</v>
      </c>
      <c r="N61" s="71">
        <v>345.46706057921114</v>
      </c>
      <c r="O61" s="71">
        <v>441.49327785077907</v>
      </c>
      <c r="P61" s="71">
        <v>483.95320169273776</v>
      </c>
      <c r="Q61" s="71">
        <v>616.83803294131167</v>
      </c>
      <c r="R61" s="71">
        <v>852.88866167871186</v>
      </c>
      <c r="S61" s="71">
        <v>1156.0254908172137</v>
      </c>
      <c r="T61" s="71">
        <v>1434.3419937103665</v>
      </c>
      <c r="U61" s="71">
        <v>1129.2100317335164</v>
      </c>
      <c r="V61" s="71">
        <v>1737.1084725822682</v>
      </c>
      <c r="W61" s="65">
        <v>554.26588817742959</v>
      </c>
      <c r="X61" s="65">
        <v>320.68759296677405</v>
      </c>
      <c r="Y61" s="65">
        <v>226.96829221330904</v>
      </c>
      <c r="Z61" s="65">
        <v>205.65050383680693</v>
      </c>
      <c r="AA61" s="65">
        <v>232.95084311157527</v>
      </c>
      <c r="AB61" s="65">
        <v>319.09272336952142</v>
      </c>
      <c r="AC61" s="65">
        <v>431.28325854706389</v>
      </c>
      <c r="AD61" s="65">
        <v>482.79978081423349</v>
      </c>
      <c r="AE61" s="65">
        <v>519.76373934399248</v>
      </c>
      <c r="AF61" s="65">
        <v>579.0064584447872</v>
      </c>
      <c r="AG61" s="65">
        <v>633.463707865424</v>
      </c>
      <c r="AH61" s="65">
        <v>768.80424787658694</v>
      </c>
      <c r="AI61" s="65">
        <v>988.69580264686647</v>
      </c>
      <c r="AJ61" s="65">
        <v>1312.9077225873054</v>
      </c>
      <c r="AK61" s="65">
        <v>1632.7883680765449</v>
      </c>
      <c r="AL61" s="65">
        <v>1402.8024228053298</v>
      </c>
      <c r="AM61" s="65">
        <v>3127.3598626479306</v>
      </c>
    </row>
    <row r="62" spans="1:39" x14ac:dyDescent="0.45">
      <c r="A62" s="3" t="s">
        <v>219</v>
      </c>
      <c r="B62" s="3" t="s">
        <v>54</v>
      </c>
      <c r="C62" s="3" t="s">
        <v>682</v>
      </c>
      <c r="D62" s="173">
        <v>1.0226099720694442</v>
      </c>
      <c r="E62" s="71">
        <v>4775.9853662408832</v>
      </c>
      <c r="F62" s="71">
        <v>157.34809409101896</v>
      </c>
      <c r="G62" s="71">
        <v>102.5459250977232</v>
      </c>
      <c r="H62" s="71">
        <v>76.451965749782886</v>
      </c>
      <c r="I62" s="71">
        <v>51.342185905889011</v>
      </c>
      <c r="J62" s="71">
        <v>41.43739575350039</v>
      </c>
      <c r="K62" s="71">
        <v>44.717599542165004</v>
      </c>
      <c r="L62" s="71">
        <v>57.370111962178512</v>
      </c>
      <c r="M62" s="71">
        <v>72.241938434514267</v>
      </c>
      <c r="N62" s="71">
        <v>93.742847058054807</v>
      </c>
      <c r="O62" s="71">
        <v>112.99191050350072</v>
      </c>
      <c r="P62" s="71">
        <v>122.70105782026843</v>
      </c>
      <c r="Q62" s="71">
        <v>162.12294958937687</v>
      </c>
      <c r="R62" s="71">
        <v>243.76859100989506</v>
      </c>
      <c r="S62" s="71">
        <v>345.66067678430096</v>
      </c>
      <c r="T62" s="71">
        <v>400.81006261050237</v>
      </c>
      <c r="U62" s="71">
        <v>314.76965985486066</v>
      </c>
      <c r="V62" s="71">
        <v>522.17452756306932</v>
      </c>
      <c r="W62" s="65">
        <v>142.54984001403247</v>
      </c>
      <c r="X62" s="65">
        <v>91.886297532466273</v>
      </c>
      <c r="Y62" s="65">
        <v>63.294394637045038</v>
      </c>
      <c r="Z62" s="65">
        <v>55.867504157710172</v>
      </c>
      <c r="AA62" s="65">
        <v>58.741148803290351</v>
      </c>
      <c r="AB62" s="65">
        <v>75.870895143335559</v>
      </c>
      <c r="AC62" s="65">
        <v>108.8220430874953</v>
      </c>
      <c r="AD62" s="65">
        <v>130.91984255131425</v>
      </c>
      <c r="AE62" s="65">
        <v>130.34602647937203</v>
      </c>
      <c r="AF62" s="65">
        <v>141.11669172298593</v>
      </c>
      <c r="AG62" s="65">
        <v>153.64631551915704</v>
      </c>
      <c r="AH62" s="65">
        <v>195.61425264977032</v>
      </c>
      <c r="AI62" s="65">
        <v>284.39267221571174</v>
      </c>
      <c r="AJ62" s="65">
        <v>375.08766809432939</v>
      </c>
      <c r="AK62" s="65">
        <v>443.79804898927665</v>
      </c>
      <c r="AL62" s="65">
        <v>372.76237432871613</v>
      </c>
      <c r="AM62" s="65">
        <v>934.31665292440857</v>
      </c>
    </row>
    <row r="63" spans="1:39" x14ac:dyDescent="0.45">
      <c r="A63" s="3" t="s">
        <v>219</v>
      </c>
      <c r="B63" s="3" t="s">
        <v>54</v>
      </c>
      <c r="C63" s="3" t="s">
        <v>683</v>
      </c>
      <c r="D63" s="173">
        <v>1.0733308284788223</v>
      </c>
      <c r="E63" s="71">
        <v>5012.8714465557196</v>
      </c>
      <c r="F63" s="71">
        <v>159.96100290338475</v>
      </c>
      <c r="G63" s="71">
        <v>102.99644791836205</v>
      </c>
      <c r="H63" s="71">
        <v>78.880920937177819</v>
      </c>
      <c r="I63" s="71">
        <v>54.509492585717013</v>
      </c>
      <c r="J63" s="71">
        <v>45.024231832391067</v>
      </c>
      <c r="K63" s="71">
        <v>53.637438462314492</v>
      </c>
      <c r="L63" s="71">
        <v>64.095955833520819</v>
      </c>
      <c r="M63" s="71">
        <v>77.756089119202329</v>
      </c>
      <c r="N63" s="71">
        <v>104.83410601523946</v>
      </c>
      <c r="O63" s="71">
        <v>138.27566650376568</v>
      </c>
      <c r="P63" s="71">
        <v>152.7220930549903</v>
      </c>
      <c r="Q63" s="71">
        <v>198.8084860582035</v>
      </c>
      <c r="R63" s="71">
        <v>304.65277590546162</v>
      </c>
      <c r="S63" s="71">
        <v>441.82509489771218</v>
      </c>
      <c r="T63" s="71">
        <v>566.49494183588376</v>
      </c>
      <c r="U63" s="71">
        <v>419.26164305043608</v>
      </c>
      <c r="V63" s="71">
        <v>701.13827224936301</v>
      </c>
      <c r="W63" s="65">
        <v>147.96235527053855</v>
      </c>
      <c r="X63" s="65">
        <v>88.764559901816327</v>
      </c>
      <c r="Y63" s="65">
        <v>63.913511637081236</v>
      </c>
      <c r="Z63" s="65">
        <v>60.90753893646373</v>
      </c>
      <c r="AA63" s="65">
        <v>68.105096075669579</v>
      </c>
      <c r="AB63" s="65">
        <v>90.929450892031127</v>
      </c>
      <c r="AC63" s="65">
        <v>110.16795674257462</v>
      </c>
      <c r="AD63" s="65">
        <v>130.72267411373721</v>
      </c>
      <c r="AE63" s="65">
        <v>141.43930532868021</v>
      </c>
      <c r="AF63" s="65">
        <v>166.47129991401084</v>
      </c>
      <c r="AG63" s="65">
        <v>181.2408967342482</v>
      </c>
      <c r="AH63" s="65">
        <v>237.88356770119944</v>
      </c>
      <c r="AI63" s="65">
        <v>342.09318205677795</v>
      </c>
      <c r="AJ63" s="65">
        <v>480.94888193339602</v>
      </c>
      <c r="AK63" s="65">
        <v>606.8276576129507</v>
      </c>
      <c r="AL63" s="65">
        <v>516.65033371971094</v>
      </c>
      <c r="AM63" s="65">
        <v>1256.8111471739951</v>
      </c>
    </row>
    <row r="64" spans="1:39" x14ac:dyDescent="0.45">
      <c r="A64" s="3" t="s">
        <v>219</v>
      </c>
      <c r="B64" s="3" t="s">
        <v>54</v>
      </c>
      <c r="C64" s="3" t="s">
        <v>684</v>
      </c>
      <c r="D64" s="173">
        <v>1.0338911600604204</v>
      </c>
      <c r="E64" s="71">
        <v>4828.6728915245267</v>
      </c>
      <c r="F64" s="71">
        <v>355.80170486438175</v>
      </c>
      <c r="G64" s="71">
        <v>221.7958501606719</v>
      </c>
      <c r="H64" s="71">
        <v>166.08281707077717</v>
      </c>
      <c r="I64" s="71">
        <v>108.33924355521522</v>
      </c>
      <c r="J64" s="71">
        <v>89.812487606960417</v>
      </c>
      <c r="K64" s="71">
        <v>104.9199342008727</v>
      </c>
      <c r="L64" s="71">
        <v>121.95602993202236</v>
      </c>
      <c r="M64" s="71">
        <v>148.40614476676797</v>
      </c>
      <c r="N64" s="71">
        <v>208.56303320200553</v>
      </c>
      <c r="O64" s="71">
        <v>281.35501232176199</v>
      </c>
      <c r="P64" s="71">
        <v>317.88189218665752</v>
      </c>
      <c r="Q64" s="71">
        <v>378.48910485250576</v>
      </c>
      <c r="R64" s="71">
        <v>502.46841395914396</v>
      </c>
      <c r="S64" s="71">
        <v>735.69100034409416</v>
      </c>
      <c r="T64" s="71">
        <v>932.58485236651438</v>
      </c>
      <c r="U64" s="71">
        <v>790.65600617985115</v>
      </c>
      <c r="V64" s="71">
        <v>1147.0437369509314</v>
      </c>
      <c r="W64" s="65">
        <v>322.56158337646315</v>
      </c>
      <c r="X64" s="65">
        <v>191.0566495364493</v>
      </c>
      <c r="Y64" s="65">
        <v>134.53412410788928</v>
      </c>
      <c r="Z64" s="65">
        <v>124.61699551264145</v>
      </c>
      <c r="AA64" s="65">
        <v>134.65960303311715</v>
      </c>
      <c r="AB64" s="65">
        <v>185.87818723069751</v>
      </c>
      <c r="AC64" s="65">
        <v>239.99938371423195</v>
      </c>
      <c r="AD64" s="65">
        <v>275.5428915142499</v>
      </c>
      <c r="AE64" s="65">
        <v>296.9633354885043</v>
      </c>
      <c r="AF64" s="65">
        <v>357.05561638082622</v>
      </c>
      <c r="AG64" s="65">
        <v>393.55501169228972</v>
      </c>
      <c r="AH64" s="65">
        <v>468.39826015813804</v>
      </c>
      <c r="AI64" s="65">
        <v>578.78965026141395</v>
      </c>
      <c r="AJ64" s="65">
        <v>834.11103813983982</v>
      </c>
      <c r="AK64" s="65">
        <v>1101.5885731883313</v>
      </c>
      <c r="AL64" s="65">
        <v>1041.6099867317371</v>
      </c>
      <c r="AM64" s="65">
        <v>2087.1916251777079</v>
      </c>
    </row>
    <row r="65" spans="1:39" x14ac:dyDescent="0.45">
      <c r="A65" s="3" t="s">
        <v>219</v>
      </c>
      <c r="B65" s="3" t="s">
        <v>54</v>
      </c>
      <c r="C65" s="3" t="s">
        <v>685</v>
      </c>
      <c r="D65" s="173">
        <v>1.0982416394506529</v>
      </c>
      <c r="E65" s="71">
        <v>5129.214599773647</v>
      </c>
      <c r="F65" s="71">
        <v>292.07222163594139</v>
      </c>
      <c r="G65" s="71">
        <v>173.52059714913815</v>
      </c>
      <c r="H65" s="71">
        <v>133.08750502022599</v>
      </c>
      <c r="I65" s="71">
        <v>87.498654853698142</v>
      </c>
      <c r="J65" s="71">
        <v>62.451063702527776</v>
      </c>
      <c r="K65" s="71">
        <v>70.069413110200401</v>
      </c>
      <c r="L65" s="71">
        <v>92.840401164467565</v>
      </c>
      <c r="M65" s="71">
        <v>113.18778950087345</v>
      </c>
      <c r="N65" s="71">
        <v>155.19868405569329</v>
      </c>
      <c r="O65" s="71">
        <v>186.28902706404628</v>
      </c>
      <c r="P65" s="71">
        <v>223.20242748949386</v>
      </c>
      <c r="Q65" s="71">
        <v>312.43372741690422</v>
      </c>
      <c r="R65" s="71">
        <v>465.65040725154574</v>
      </c>
      <c r="S65" s="71">
        <v>661.86232278433158</v>
      </c>
      <c r="T65" s="71">
        <v>787.66936434015429</v>
      </c>
      <c r="U65" s="71">
        <v>657.1053000384594</v>
      </c>
      <c r="V65" s="71">
        <v>1169.172507302294</v>
      </c>
      <c r="W65" s="65">
        <v>269.71354115283049</v>
      </c>
      <c r="X65" s="65">
        <v>148.39290191756572</v>
      </c>
      <c r="Y65" s="65">
        <v>107.51998567297181</v>
      </c>
      <c r="Z65" s="65">
        <v>99.194718391334817</v>
      </c>
      <c r="AA65" s="65">
        <v>96.861476086330612</v>
      </c>
      <c r="AB65" s="65">
        <v>131.45265758687518</v>
      </c>
      <c r="AC65" s="65">
        <v>186.3269733226617</v>
      </c>
      <c r="AD65" s="65">
        <v>210.31300008243261</v>
      </c>
      <c r="AE65" s="65">
        <v>222.05254236002978</v>
      </c>
      <c r="AF65" s="65">
        <v>250.01734778057124</v>
      </c>
      <c r="AG65" s="65">
        <v>294.31614242158531</v>
      </c>
      <c r="AH65" s="65">
        <v>397.15073018909868</v>
      </c>
      <c r="AI65" s="65">
        <v>529.84966768768697</v>
      </c>
      <c r="AJ65" s="65">
        <v>738.27099384462178</v>
      </c>
      <c r="AK65" s="65">
        <v>861.55604979037571</v>
      </c>
      <c r="AL65" s="65">
        <v>876.58059471092565</v>
      </c>
      <c r="AM65" s="65">
        <v>2300.0037156312424</v>
      </c>
    </row>
    <row r="66" spans="1:39" x14ac:dyDescent="0.45">
      <c r="A66" s="2" t="s">
        <v>217</v>
      </c>
      <c r="B66" s="2" t="s">
        <v>57</v>
      </c>
      <c r="C66" s="2" t="s">
        <v>686</v>
      </c>
      <c r="D66" s="172">
        <v>1.0056196260852175</v>
      </c>
      <c r="E66" s="72">
        <v>4696.633857841427</v>
      </c>
      <c r="F66" s="72">
        <v>3246.7622525561133</v>
      </c>
      <c r="G66" s="72">
        <v>2080.756974921394</v>
      </c>
      <c r="H66" s="72">
        <v>1574.5882370246266</v>
      </c>
      <c r="I66" s="72">
        <v>1007.0010479592212</v>
      </c>
      <c r="J66" s="72">
        <v>902.24265827859438</v>
      </c>
      <c r="K66" s="72">
        <v>1000.5612232951694</v>
      </c>
      <c r="L66" s="72">
        <v>1207.4597192867932</v>
      </c>
      <c r="M66" s="72">
        <v>1483.027544414301</v>
      </c>
      <c r="N66" s="72">
        <v>1993.6834005582591</v>
      </c>
      <c r="O66" s="72">
        <v>2755.2029939862232</v>
      </c>
      <c r="P66" s="72">
        <v>3009.8660634349285</v>
      </c>
      <c r="Q66" s="72">
        <v>3273.2562855352012</v>
      </c>
      <c r="R66" s="72">
        <v>4197.855578378314</v>
      </c>
      <c r="S66" s="72">
        <v>6209.8791757115241</v>
      </c>
      <c r="T66" s="72">
        <v>8533.5550307184676</v>
      </c>
      <c r="U66" s="72">
        <v>7695.2872233945127</v>
      </c>
      <c r="V66" s="72">
        <v>10303.950392589422</v>
      </c>
      <c r="W66" s="8">
        <v>2952.0101468093712</v>
      </c>
      <c r="X66" s="8">
        <v>1790.7737553762158</v>
      </c>
      <c r="Y66" s="8">
        <v>1274.4729818080702</v>
      </c>
      <c r="Z66" s="8">
        <v>1123.9619253893807</v>
      </c>
      <c r="AA66" s="8">
        <v>1327.123047508825</v>
      </c>
      <c r="AB66" s="8">
        <v>1715.1612409706986</v>
      </c>
      <c r="AC66" s="8">
        <v>2280.9297194112955</v>
      </c>
      <c r="AD66" s="8">
        <v>2672.9796468289333</v>
      </c>
      <c r="AE66" s="8">
        <v>2855.7402813057715</v>
      </c>
      <c r="AF66" s="8">
        <v>3496.8775021191532</v>
      </c>
      <c r="AG66" s="8">
        <v>3689.4658629140927</v>
      </c>
      <c r="AH66" s="8">
        <v>4005.5487930500531</v>
      </c>
      <c r="AI66" s="8">
        <v>4864.0394172113402</v>
      </c>
      <c r="AJ66" s="8">
        <v>7091.6252284745069</v>
      </c>
      <c r="AK66" s="8">
        <v>10018.543292200777</v>
      </c>
      <c r="AL66" s="8">
        <v>9117.2165262944272</v>
      </c>
      <c r="AM66" s="8">
        <v>15821.384314481013</v>
      </c>
    </row>
    <row r="67" spans="1:39" x14ac:dyDescent="0.45">
      <c r="A67" s="3" t="s">
        <v>219</v>
      </c>
      <c r="B67" s="3" t="s">
        <v>57</v>
      </c>
      <c r="C67" s="3" t="s">
        <v>687</v>
      </c>
      <c r="D67" s="173">
        <v>1.0066164955708103</v>
      </c>
      <c r="E67" s="71">
        <v>4701.2896251479087</v>
      </c>
      <c r="F67" s="71">
        <v>546.7352366167886</v>
      </c>
      <c r="G67" s="71">
        <v>329.5054598949485</v>
      </c>
      <c r="H67" s="71">
        <v>251.67342609986721</v>
      </c>
      <c r="I67" s="71">
        <v>159.07400078278178</v>
      </c>
      <c r="J67" s="71">
        <v>137.44425487828227</v>
      </c>
      <c r="K67" s="71">
        <v>153.78170669266441</v>
      </c>
      <c r="L67" s="71">
        <v>191.2634012155232</v>
      </c>
      <c r="M67" s="71">
        <v>235.35248502711775</v>
      </c>
      <c r="N67" s="71">
        <v>310.53551546494555</v>
      </c>
      <c r="O67" s="71">
        <v>430.87831819543231</v>
      </c>
      <c r="P67" s="71">
        <v>473.86778045325877</v>
      </c>
      <c r="Q67" s="71">
        <v>524.16066114214686</v>
      </c>
      <c r="R67" s="71">
        <v>681.27223494718851</v>
      </c>
      <c r="S67" s="71">
        <v>960.8594118714168</v>
      </c>
      <c r="T67" s="71">
        <v>1281.7457496934169</v>
      </c>
      <c r="U67" s="71">
        <v>1131.9964846187263</v>
      </c>
      <c r="V67" s="71">
        <v>1675.3412737859792</v>
      </c>
      <c r="W67" s="65">
        <v>491.38340755690484</v>
      </c>
      <c r="X67" s="65">
        <v>286.60074065634393</v>
      </c>
      <c r="Y67" s="65">
        <v>199.93351654505776</v>
      </c>
      <c r="Z67" s="65">
        <v>176.70874480219985</v>
      </c>
      <c r="AA67" s="65">
        <v>213.55841037329307</v>
      </c>
      <c r="AB67" s="65">
        <v>282.72644888318621</v>
      </c>
      <c r="AC67" s="65">
        <v>385.88329305988219</v>
      </c>
      <c r="AD67" s="65">
        <v>440.27712111006815</v>
      </c>
      <c r="AE67" s="65">
        <v>466.2916424186746</v>
      </c>
      <c r="AF67" s="65">
        <v>560.08852269400859</v>
      </c>
      <c r="AG67" s="65">
        <v>608.17518938643673</v>
      </c>
      <c r="AH67" s="65">
        <v>671.56221934650807</v>
      </c>
      <c r="AI67" s="65">
        <v>792.881795023157</v>
      </c>
      <c r="AJ67" s="65">
        <v>1113.0896372532093</v>
      </c>
      <c r="AK67" s="65">
        <v>1527.6828270397737</v>
      </c>
      <c r="AL67" s="65">
        <v>1422.155774068448</v>
      </c>
      <c r="AM67" s="65">
        <v>2703.2478472343587</v>
      </c>
    </row>
    <row r="68" spans="1:39" x14ac:dyDescent="0.45">
      <c r="A68" s="3" t="s">
        <v>219</v>
      </c>
      <c r="B68" s="3" t="s">
        <v>57</v>
      </c>
      <c r="C68" s="3" t="s">
        <v>688</v>
      </c>
      <c r="D68" s="173">
        <v>1.063857982472328</v>
      </c>
      <c r="E68" s="71">
        <v>4968.6295800187499</v>
      </c>
      <c r="F68" s="71">
        <v>221.39622473560141</v>
      </c>
      <c r="G68" s="71">
        <v>148.25666359177413</v>
      </c>
      <c r="H68" s="71">
        <v>120.65414034811617</v>
      </c>
      <c r="I68" s="71">
        <v>87.802369192859743</v>
      </c>
      <c r="J68" s="71">
        <v>73.553737223041495</v>
      </c>
      <c r="K68" s="71">
        <v>78.515632264678146</v>
      </c>
      <c r="L68" s="71">
        <v>90.271811783137991</v>
      </c>
      <c r="M68" s="71">
        <v>110.21736904275281</v>
      </c>
      <c r="N68" s="71">
        <v>144.67974984896858</v>
      </c>
      <c r="O68" s="71">
        <v>222.56266403198862</v>
      </c>
      <c r="P68" s="71">
        <v>268.24868212180905</v>
      </c>
      <c r="Q68" s="71">
        <v>302.29881267259793</v>
      </c>
      <c r="R68" s="71">
        <v>370.40584078125204</v>
      </c>
      <c r="S68" s="71">
        <v>555.13370305770707</v>
      </c>
      <c r="T68" s="71">
        <v>735.07969832301501</v>
      </c>
      <c r="U68" s="71">
        <v>778.91309759215801</v>
      </c>
      <c r="V68" s="71">
        <v>1115.5693208686419</v>
      </c>
      <c r="W68" s="65">
        <v>203.54706251150489</v>
      </c>
      <c r="X68" s="65">
        <v>127.6759158232521</v>
      </c>
      <c r="Y68" s="65">
        <v>99.120631705812556</v>
      </c>
      <c r="Z68" s="65">
        <v>95.965679160201105</v>
      </c>
      <c r="AA68" s="65">
        <v>107.1920243674716</v>
      </c>
      <c r="AB68" s="65">
        <v>127.37831343549129</v>
      </c>
      <c r="AC68" s="65">
        <v>162.39597199210846</v>
      </c>
      <c r="AD68" s="65">
        <v>187.44146132346827</v>
      </c>
      <c r="AE68" s="65">
        <v>206.56557722489984</v>
      </c>
      <c r="AF68" s="65">
        <v>293.44038165411814</v>
      </c>
      <c r="AG68" s="65">
        <v>326.32742006345455</v>
      </c>
      <c r="AH68" s="65">
        <v>353.70601172447476</v>
      </c>
      <c r="AI68" s="65">
        <v>430.13107336067179</v>
      </c>
      <c r="AJ68" s="65">
        <v>627.0965424621711</v>
      </c>
      <c r="AK68" s="65">
        <v>913.97990917911886</v>
      </c>
      <c r="AL68" s="65">
        <v>936.74427363756956</v>
      </c>
      <c r="AM68" s="65">
        <v>1595.6370287535085</v>
      </c>
    </row>
    <row r="69" spans="1:39" x14ac:dyDescent="0.45">
      <c r="A69" s="3" t="s">
        <v>219</v>
      </c>
      <c r="B69" s="3" t="s">
        <v>57</v>
      </c>
      <c r="C69" s="3" t="s">
        <v>689</v>
      </c>
      <c r="D69" s="173">
        <v>1.030907782966034</v>
      </c>
      <c r="E69" s="71">
        <v>4814.7393628733898</v>
      </c>
      <c r="F69" s="71">
        <v>383.58775955198183</v>
      </c>
      <c r="G69" s="71">
        <v>247.61427334343762</v>
      </c>
      <c r="H69" s="71">
        <v>193.73923752131213</v>
      </c>
      <c r="I69" s="71">
        <v>122.80183113433891</v>
      </c>
      <c r="J69" s="71">
        <v>99.581896400781218</v>
      </c>
      <c r="K69" s="71">
        <v>115.48428619627093</v>
      </c>
      <c r="L69" s="71">
        <v>142.25234024576412</v>
      </c>
      <c r="M69" s="71">
        <v>168.96933169508424</v>
      </c>
      <c r="N69" s="71">
        <v>232.10728931574411</v>
      </c>
      <c r="O69" s="71">
        <v>330.72746263923915</v>
      </c>
      <c r="P69" s="71">
        <v>381.42298635143163</v>
      </c>
      <c r="Q69" s="71">
        <v>427.41504891744887</v>
      </c>
      <c r="R69" s="71">
        <v>540.81664008910138</v>
      </c>
      <c r="S69" s="71">
        <v>773.23919122076995</v>
      </c>
      <c r="T69" s="71">
        <v>1014.4084161845363</v>
      </c>
      <c r="U69" s="71">
        <v>985.80722431939716</v>
      </c>
      <c r="V69" s="71">
        <v>1496.0552654537939</v>
      </c>
      <c r="W69" s="65">
        <v>344.45490351513729</v>
      </c>
      <c r="X69" s="65">
        <v>215.11610218479265</v>
      </c>
      <c r="Y69" s="65">
        <v>155.76983720913464</v>
      </c>
      <c r="Z69" s="65">
        <v>140.83053112293709</v>
      </c>
      <c r="AA69" s="65">
        <v>152.50144665317717</v>
      </c>
      <c r="AB69" s="65">
        <v>192.78805467662534</v>
      </c>
      <c r="AC69" s="65">
        <v>272.36696576076895</v>
      </c>
      <c r="AD69" s="65">
        <v>309.42300137127927</v>
      </c>
      <c r="AE69" s="65">
        <v>333.67087055728155</v>
      </c>
      <c r="AF69" s="65">
        <v>429.55803336005812</v>
      </c>
      <c r="AG69" s="65">
        <v>477.5504154192472</v>
      </c>
      <c r="AH69" s="65">
        <v>509.8538343850505</v>
      </c>
      <c r="AI69" s="65">
        <v>626.59400893011264</v>
      </c>
      <c r="AJ69" s="65">
        <v>853.95160871323048</v>
      </c>
      <c r="AK69" s="65">
        <v>1200.6782615083644</v>
      </c>
      <c r="AL69" s="65">
        <v>1150.2622250730328</v>
      </c>
      <c r="AM69" s="65">
        <v>2214.2135266326882</v>
      </c>
    </row>
    <row r="70" spans="1:39" x14ac:dyDescent="0.45">
      <c r="A70" s="3" t="s">
        <v>219</v>
      </c>
      <c r="B70" s="3" t="s">
        <v>57</v>
      </c>
      <c r="C70" s="3" t="s">
        <v>690</v>
      </c>
      <c r="D70" s="173">
        <v>1.0015676213490674</v>
      </c>
      <c r="E70" s="71">
        <v>4677.7094234506412</v>
      </c>
      <c r="F70" s="71">
        <v>300.67570187178114</v>
      </c>
      <c r="G70" s="71">
        <v>190.18994151277627</v>
      </c>
      <c r="H70" s="71">
        <v>144.77534879323471</v>
      </c>
      <c r="I70" s="71">
        <v>92.951050371027733</v>
      </c>
      <c r="J70" s="71">
        <v>91.334533179910778</v>
      </c>
      <c r="K70" s="71">
        <v>104.76206094564888</v>
      </c>
      <c r="L70" s="71">
        <v>122.05996129427264</v>
      </c>
      <c r="M70" s="71">
        <v>143.49920710390569</v>
      </c>
      <c r="N70" s="71">
        <v>184.07148094957435</v>
      </c>
      <c r="O70" s="71">
        <v>251.68936348363823</v>
      </c>
      <c r="P70" s="71">
        <v>270.07170287063661</v>
      </c>
      <c r="Q70" s="71">
        <v>300.58586933553198</v>
      </c>
      <c r="R70" s="71">
        <v>415.43138802694506</v>
      </c>
      <c r="S70" s="71">
        <v>651.35848803748161</v>
      </c>
      <c r="T70" s="71">
        <v>854.91516678829953</v>
      </c>
      <c r="U70" s="71">
        <v>715.5212944535092</v>
      </c>
      <c r="V70" s="71">
        <v>907.6018480519175</v>
      </c>
      <c r="W70" s="65">
        <v>274.94361207484758</v>
      </c>
      <c r="X70" s="65">
        <v>166.68186985470729</v>
      </c>
      <c r="Y70" s="65">
        <v>119.01492464031263</v>
      </c>
      <c r="Z70" s="65">
        <v>103.72220726038472</v>
      </c>
      <c r="AA70" s="65">
        <v>116.25390882461264</v>
      </c>
      <c r="AB70" s="65">
        <v>158.73424578972185</v>
      </c>
      <c r="AC70" s="65">
        <v>210.02818451698207</v>
      </c>
      <c r="AD70" s="65">
        <v>251.38975791103294</v>
      </c>
      <c r="AE70" s="65">
        <v>255.23889622102212</v>
      </c>
      <c r="AF70" s="65">
        <v>309.18899138101756</v>
      </c>
      <c r="AG70" s="65">
        <v>327.77359499965627</v>
      </c>
      <c r="AH70" s="65">
        <v>366.90669621112409</v>
      </c>
      <c r="AI70" s="65">
        <v>466.52511565030346</v>
      </c>
      <c r="AJ70" s="65">
        <v>689.6447818969441</v>
      </c>
      <c r="AK70" s="65">
        <v>948.01244740525146</v>
      </c>
      <c r="AL70" s="65">
        <v>811.36821545477289</v>
      </c>
      <c r="AM70" s="65">
        <v>1430.8109899607437</v>
      </c>
    </row>
    <row r="71" spans="1:39" x14ac:dyDescent="0.45">
      <c r="A71" s="3" t="s">
        <v>219</v>
      </c>
      <c r="B71" s="3" t="s">
        <v>57</v>
      </c>
      <c r="C71" s="3" t="s">
        <v>691</v>
      </c>
      <c r="D71" s="173">
        <v>1.0207940085969602</v>
      </c>
      <c r="E71" s="71">
        <v>4767.5041121879231</v>
      </c>
      <c r="F71" s="71">
        <v>259.63391467266536</v>
      </c>
      <c r="G71" s="71">
        <v>173.07007432849929</v>
      </c>
      <c r="H71" s="71">
        <v>131.95719914094326</v>
      </c>
      <c r="I71" s="71">
        <v>89.610192640250148</v>
      </c>
      <c r="J71" s="71">
        <v>82.096070516189073</v>
      </c>
      <c r="K71" s="71">
        <v>91.079712159578889</v>
      </c>
      <c r="L71" s="71">
        <v>103.23353738949987</v>
      </c>
      <c r="M71" s="71">
        <v>125.82438481995015</v>
      </c>
      <c r="N71" s="71">
        <v>171.63821912924283</v>
      </c>
      <c r="O71" s="71">
        <v>244.23780240107519</v>
      </c>
      <c r="P71" s="71">
        <v>270.27752779389124</v>
      </c>
      <c r="Q71" s="71">
        <v>291.41448521832535</v>
      </c>
      <c r="R71" s="71">
        <v>360.4825996786999</v>
      </c>
      <c r="S71" s="71">
        <v>544.99206950902408</v>
      </c>
      <c r="T71" s="71">
        <v>772.46460248124913</v>
      </c>
      <c r="U71" s="71">
        <v>706.76387109997586</v>
      </c>
      <c r="V71" s="71">
        <v>959.59371625609936</v>
      </c>
      <c r="W71" s="65">
        <v>236.69111661033062</v>
      </c>
      <c r="X71" s="65">
        <v>141.83409962286657</v>
      </c>
      <c r="Y71" s="65">
        <v>104.91969427281933</v>
      </c>
      <c r="Z71" s="65">
        <v>98.425899526779133</v>
      </c>
      <c r="AA71" s="65">
        <v>120.22100046473888</v>
      </c>
      <c r="AB71" s="65">
        <v>152.92555243876245</v>
      </c>
      <c r="AC71" s="65">
        <v>194.10701079226558</v>
      </c>
      <c r="AD71" s="65">
        <v>218.88982711704449</v>
      </c>
      <c r="AE71" s="65">
        <v>244.58186991073148</v>
      </c>
      <c r="AF71" s="65">
        <v>305.6929307155026</v>
      </c>
      <c r="AG71" s="65">
        <v>331.17406039018465</v>
      </c>
      <c r="AH71" s="65">
        <v>357.54867672914986</v>
      </c>
      <c r="AI71" s="65">
        <v>422.45209266954578</v>
      </c>
      <c r="AJ71" s="65">
        <v>622.25409811883367</v>
      </c>
      <c r="AK71" s="65">
        <v>916.47219101890551</v>
      </c>
      <c r="AL71" s="65">
        <v>867.74536913428562</v>
      </c>
      <c r="AM71" s="65">
        <v>1501.8827681557907</v>
      </c>
    </row>
    <row r="72" spans="1:39" x14ac:dyDescent="0.45">
      <c r="A72" s="3" t="s">
        <v>219</v>
      </c>
      <c r="B72" s="3" t="s">
        <v>57</v>
      </c>
      <c r="C72" s="3" t="s">
        <v>692</v>
      </c>
      <c r="D72" s="173">
        <v>0.90819067786169183</v>
      </c>
      <c r="E72" s="71">
        <v>4241.60286491835</v>
      </c>
      <c r="F72" s="71">
        <v>544.12232780442218</v>
      </c>
      <c r="G72" s="71">
        <v>332.06997441243101</v>
      </c>
      <c r="H72" s="71">
        <v>223.03099413761785</v>
      </c>
      <c r="I72" s="71">
        <v>127.19845775839262</v>
      </c>
      <c r="J72" s="71">
        <v>129.83402701352995</v>
      </c>
      <c r="K72" s="71">
        <v>145.80910730385841</v>
      </c>
      <c r="L72" s="71">
        <v>176.34182706387068</v>
      </c>
      <c r="M72" s="71">
        <v>219.59776878515095</v>
      </c>
      <c r="N72" s="71">
        <v>284.99799039271011</v>
      </c>
      <c r="O72" s="71">
        <v>354.27720756997542</v>
      </c>
      <c r="P72" s="71">
        <v>363.8102536329219</v>
      </c>
      <c r="Q72" s="71">
        <v>368.38987642772105</v>
      </c>
      <c r="R72" s="71">
        <v>425.81833198475704</v>
      </c>
      <c r="S72" s="71">
        <v>581.2121893257513</v>
      </c>
      <c r="T72" s="71">
        <v>839.39690468488209</v>
      </c>
      <c r="U72" s="71">
        <v>720.69613552605188</v>
      </c>
      <c r="V72" s="71">
        <v>887.94376565240293</v>
      </c>
      <c r="W72" s="65">
        <v>491.62666666955647</v>
      </c>
      <c r="X72" s="65">
        <v>283.44747032235426</v>
      </c>
      <c r="Y72" s="65">
        <v>178.82162684381973</v>
      </c>
      <c r="Z72" s="65">
        <v>136.98643680015888</v>
      </c>
      <c r="AA72" s="65">
        <v>189.67531044847178</v>
      </c>
      <c r="AB72" s="65">
        <v>261.50131820266529</v>
      </c>
      <c r="AC72" s="65">
        <v>353.31874803942975</v>
      </c>
      <c r="AD72" s="65">
        <v>407.67860609728979</v>
      </c>
      <c r="AE72" s="65">
        <v>409.89042130280967</v>
      </c>
      <c r="AF72" s="65">
        <v>453.11560102208091</v>
      </c>
      <c r="AG72" s="65">
        <v>430.2175006154572</v>
      </c>
      <c r="AH72" s="65">
        <v>428.61537540385268</v>
      </c>
      <c r="AI72" s="65">
        <v>489.88652169654591</v>
      </c>
      <c r="AJ72" s="65">
        <v>691.93149172573885</v>
      </c>
      <c r="AK72" s="65">
        <v>966.48970932095699</v>
      </c>
      <c r="AL72" s="65">
        <v>822.62260993930329</v>
      </c>
      <c r="AM72" s="65">
        <v>1401.5757904195175</v>
      </c>
    </row>
    <row r="73" spans="1:39" x14ac:dyDescent="0.45">
      <c r="A73" s="3" t="s">
        <v>219</v>
      </c>
      <c r="B73" s="3" t="s">
        <v>57</v>
      </c>
      <c r="C73" s="3" t="s">
        <v>693</v>
      </c>
      <c r="D73" s="173">
        <v>1.0215197795324933</v>
      </c>
      <c r="E73" s="71">
        <v>4770.8937440730242</v>
      </c>
      <c r="F73" s="71">
        <v>491.92788104033013</v>
      </c>
      <c r="G73" s="71">
        <v>325.7626549234871</v>
      </c>
      <c r="H73" s="71">
        <v>248.33060658454289</v>
      </c>
      <c r="I73" s="71">
        <v>155.950081865691</v>
      </c>
      <c r="J73" s="71">
        <v>133.57424753000558</v>
      </c>
      <c r="K73" s="71">
        <v>141.05975354254048</v>
      </c>
      <c r="L73" s="71">
        <v>176.62392647569285</v>
      </c>
      <c r="M73" s="71">
        <v>229.95321248169282</v>
      </c>
      <c r="N73" s="71">
        <v>325.55410633045676</v>
      </c>
      <c r="O73" s="71">
        <v>457.98981559330599</v>
      </c>
      <c r="P73" s="71">
        <v>484.33544797878187</v>
      </c>
      <c r="Q73" s="71">
        <v>509.95750597230733</v>
      </c>
      <c r="R73" s="71">
        <v>637.96238826595641</v>
      </c>
      <c r="S73" s="71">
        <v>991.40504625019071</v>
      </c>
      <c r="T73" s="71">
        <v>1524.2381888246057</v>
      </c>
      <c r="U73" s="71">
        <v>1421.7875846811273</v>
      </c>
      <c r="V73" s="71">
        <v>1596.1718381114229</v>
      </c>
      <c r="W73" s="65">
        <v>446.07639782548222</v>
      </c>
      <c r="X73" s="65">
        <v>279.47434970152693</v>
      </c>
      <c r="Y73" s="65">
        <v>205.13409934536273</v>
      </c>
      <c r="Z73" s="65">
        <v>178.86143762295669</v>
      </c>
      <c r="AA73" s="65">
        <v>208.1816922620564</v>
      </c>
      <c r="AB73" s="65">
        <v>262.60249229763394</v>
      </c>
      <c r="AC73" s="65">
        <v>339.82678432632122</v>
      </c>
      <c r="AD73" s="65">
        <v>425.75237954187372</v>
      </c>
      <c r="AE73" s="65">
        <v>474.82972782516669</v>
      </c>
      <c r="AF73" s="65">
        <v>584.49560042428686</v>
      </c>
      <c r="AG73" s="65">
        <v>588.71045646134235</v>
      </c>
      <c r="AH73" s="65">
        <v>640.73048366193325</v>
      </c>
      <c r="AI73" s="65">
        <v>764.76158404156479</v>
      </c>
      <c r="AJ73" s="65">
        <v>1191.3085646323907</v>
      </c>
      <c r="AK73" s="65">
        <v>1827.2722923334613</v>
      </c>
      <c r="AL73" s="65">
        <v>1632.0975627705118</v>
      </c>
      <c r="AM73" s="65">
        <v>2301.4150700918608</v>
      </c>
    </row>
    <row r="74" spans="1:39" x14ac:dyDescent="0.45">
      <c r="A74" s="3" t="s">
        <v>219</v>
      </c>
      <c r="B74" s="3" t="s">
        <v>57</v>
      </c>
      <c r="C74" s="3" t="s">
        <v>694</v>
      </c>
      <c r="D74" s="173">
        <v>1.0192623023707881</v>
      </c>
      <c r="E74" s="71">
        <v>4760.350449773724</v>
      </c>
      <c r="F74" s="71">
        <v>256.51116999447197</v>
      </c>
      <c r="G74" s="71">
        <v>176.74356809678554</v>
      </c>
      <c r="H74" s="71">
        <v>139.38835907069588</v>
      </c>
      <c r="I74" s="71">
        <v>91.548179375852726</v>
      </c>
      <c r="J74" s="71">
        <v>79.370547048347788</v>
      </c>
      <c r="K74" s="71">
        <v>86.185641247638529</v>
      </c>
      <c r="L74" s="71">
        <v>105.57941670886419</v>
      </c>
      <c r="M74" s="71">
        <v>129.71383039218551</v>
      </c>
      <c r="N74" s="71">
        <v>180.24282572236098</v>
      </c>
      <c r="O74" s="71">
        <v>243.51139235843553</v>
      </c>
      <c r="P74" s="71">
        <v>259.9862816311562</v>
      </c>
      <c r="Q74" s="71">
        <v>287.41761743183849</v>
      </c>
      <c r="R74" s="71">
        <v>416.03420173878231</v>
      </c>
      <c r="S74" s="71">
        <v>628.96238061747226</v>
      </c>
      <c r="T74" s="71">
        <v>808.28200541691206</v>
      </c>
      <c r="U74" s="71">
        <v>651.93045896591684</v>
      </c>
      <c r="V74" s="71">
        <v>925.21892736077291</v>
      </c>
      <c r="W74" s="65">
        <v>234.86667326544145</v>
      </c>
      <c r="X74" s="65">
        <v>151.70383576825512</v>
      </c>
      <c r="Y74" s="65">
        <v>111.29659937319323</v>
      </c>
      <c r="Z74" s="65">
        <v>102.06497548567589</v>
      </c>
      <c r="AA74" s="65">
        <v>114.40125689115285</v>
      </c>
      <c r="AB74" s="65">
        <v>139.10581754690688</v>
      </c>
      <c r="AC74" s="65">
        <v>189.31424509369123</v>
      </c>
      <c r="AD74" s="65">
        <v>225.23207852578022</v>
      </c>
      <c r="AE74" s="65">
        <v>249.9103830658768</v>
      </c>
      <c r="AF74" s="65">
        <v>294.71464675650208</v>
      </c>
      <c r="AG74" s="65">
        <v>316.59505360090816</v>
      </c>
      <c r="AH74" s="65">
        <v>355.92119508011103</v>
      </c>
      <c r="AI74" s="65">
        <v>469.71567805013768</v>
      </c>
      <c r="AJ74" s="65">
        <v>714.52956532798328</v>
      </c>
      <c r="AK74" s="65">
        <v>923.6912142789979</v>
      </c>
      <c r="AL74" s="65">
        <v>781.81228227577571</v>
      </c>
      <c r="AM74" s="65">
        <v>1533.7390545524349</v>
      </c>
    </row>
    <row r="75" spans="1:39" x14ac:dyDescent="0.45">
      <c r="A75" s="3" t="s">
        <v>219</v>
      </c>
      <c r="B75" s="3" t="s">
        <v>57</v>
      </c>
      <c r="C75" s="3" t="s">
        <v>695</v>
      </c>
      <c r="D75" s="173">
        <v>0.99326871230938085</v>
      </c>
      <c r="E75" s="71">
        <v>4638.9502980637671</v>
      </c>
      <c r="F75" s="71">
        <v>242.17203626807307</v>
      </c>
      <c r="G75" s="71">
        <v>157.5443648172523</v>
      </c>
      <c r="H75" s="71">
        <v>121.03892532829755</v>
      </c>
      <c r="I75" s="71">
        <v>80.06488483802859</v>
      </c>
      <c r="J75" s="71">
        <v>75.453344488506559</v>
      </c>
      <c r="K75" s="71">
        <v>83.883322942290249</v>
      </c>
      <c r="L75" s="71">
        <v>99.833497110167826</v>
      </c>
      <c r="M75" s="71">
        <v>119.89995506646099</v>
      </c>
      <c r="N75" s="71">
        <v>159.85622340426193</v>
      </c>
      <c r="O75" s="71">
        <v>219.32896771314114</v>
      </c>
      <c r="P75" s="71">
        <v>237.84540060104302</v>
      </c>
      <c r="Q75" s="71">
        <v>261.61640841728445</v>
      </c>
      <c r="R75" s="71">
        <v>349.63195286562859</v>
      </c>
      <c r="S75" s="71">
        <v>522.71669582173638</v>
      </c>
      <c r="T75" s="71">
        <v>703.0242983215104</v>
      </c>
      <c r="U75" s="71">
        <v>581.87107213764511</v>
      </c>
      <c r="V75" s="71">
        <v>740.45443704839329</v>
      </c>
      <c r="W75" s="65">
        <v>228.42030678016499</v>
      </c>
      <c r="X75" s="65">
        <v>138.23937144211826</v>
      </c>
      <c r="Y75" s="65">
        <v>100.46205187255785</v>
      </c>
      <c r="Z75" s="65">
        <v>90.396013608086847</v>
      </c>
      <c r="AA75" s="65">
        <v>105.13799722385298</v>
      </c>
      <c r="AB75" s="65">
        <v>137.39899769970538</v>
      </c>
      <c r="AC75" s="65">
        <v>173.68851582984558</v>
      </c>
      <c r="AD75" s="65">
        <v>206.89541383109321</v>
      </c>
      <c r="AE75" s="65">
        <v>214.76089277930458</v>
      </c>
      <c r="AF75" s="65">
        <v>266.58279411156315</v>
      </c>
      <c r="AG75" s="65">
        <v>282.94217197740448</v>
      </c>
      <c r="AH75" s="65">
        <v>320.70430050785063</v>
      </c>
      <c r="AI75" s="65">
        <v>401.09154778930144</v>
      </c>
      <c r="AJ75" s="65">
        <v>587.81893834399102</v>
      </c>
      <c r="AK75" s="65">
        <v>794.26444011597414</v>
      </c>
      <c r="AL75" s="65">
        <v>692.40821394072816</v>
      </c>
      <c r="AM75" s="65">
        <v>1138.8622386800891</v>
      </c>
    </row>
    <row r="76" spans="1:39" x14ac:dyDescent="0.45">
      <c r="A76" s="2" t="s">
        <v>217</v>
      </c>
      <c r="B76" s="2" t="s">
        <v>58</v>
      </c>
      <c r="C76" s="2" t="s">
        <v>696</v>
      </c>
      <c r="D76" s="172">
        <v>0.99855829973797972</v>
      </c>
      <c r="E76" s="72">
        <v>4663.6547238394278</v>
      </c>
      <c r="F76" s="72">
        <v>2244.9347762050315</v>
      </c>
      <c r="G76" s="72">
        <v>1412.527665109192</v>
      </c>
      <c r="H76" s="72">
        <v>1071.6502188663355</v>
      </c>
      <c r="I76" s="72">
        <v>671.32439024776158</v>
      </c>
      <c r="J76" s="72">
        <v>585.85775875407444</v>
      </c>
      <c r="K76" s="72">
        <v>672.9742187056105</v>
      </c>
      <c r="L76" s="72">
        <v>817.79134753540131</v>
      </c>
      <c r="M76" s="72">
        <v>1018.7721613216208</v>
      </c>
      <c r="N76" s="72">
        <v>1370.8559247045498</v>
      </c>
      <c r="O76" s="72">
        <v>1864.811742366154</v>
      </c>
      <c r="P76" s="72">
        <v>1976.3015095312041</v>
      </c>
      <c r="Q76" s="72">
        <v>2209.5184732173184</v>
      </c>
      <c r="R76" s="72">
        <v>2896.3807745216013</v>
      </c>
      <c r="S76" s="72">
        <v>4245.7224449167752</v>
      </c>
      <c r="T76" s="72">
        <v>5805.47590296201</v>
      </c>
      <c r="U76" s="72">
        <v>4753.8876545263065</v>
      </c>
      <c r="V76" s="72">
        <v>6535.3993175086598</v>
      </c>
      <c r="W76" s="8">
        <v>1987.6093947007835</v>
      </c>
      <c r="X76" s="8">
        <v>1218.455189757045</v>
      </c>
      <c r="Y76" s="8">
        <v>860.34562048378609</v>
      </c>
      <c r="Z76" s="8">
        <v>759.93473545411064</v>
      </c>
      <c r="AA76" s="8">
        <v>870.18255813773817</v>
      </c>
      <c r="AB76" s="8">
        <v>1160.775142858763</v>
      </c>
      <c r="AC76" s="8">
        <v>1581.8752978281243</v>
      </c>
      <c r="AD76" s="8">
        <v>1831.2018639989953</v>
      </c>
      <c r="AE76" s="8">
        <v>1972.7651423338657</v>
      </c>
      <c r="AF76" s="8">
        <v>2358.5340106561071</v>
      </c>
      <c r="AG76" s="8">
        <v>2470.4185633142492</v>
      </c>
      <c r="AH76" s="8">
        <v>2695.0644029849909</v>
      </c>
      <c r="AI76" s="8">
        <v>3337.1119609111224</v>
      </c>
      <c r="AJ76" s="8">
        <v>4807.538390362336</v>
      </c>
      <c r="AK76" s="8">
        <v>6667.7133289761841</v>
      </c>
      <c r="AL76" s="8">
        <v>5786.862390185468</v>
      </c>
      <c r="AM76" s="8">
        <v>10679.21514827811</v>
      </c>
    </row>
    <row r="77" spans="1:39" x14ac:dyDescent="0.45">
      <c r="A77" s="3" t="s">
        <v>219</v>
      </c>
      <c r="B77" s="3" t="s">
        <v>58</v>
      </c>
      <c r="C77" s="3" t="s">
        <v>697</v>
      </c>
      <c r="D77" s="173">
        <v>1.0189224778912611</v>
      </c>
      <c r="E77" s="71">
        <v>4758.763337594457</v>
      </c>
      <c r="F77" s="71">
        <v>404.04492366831067</v>
      </c>
      <c r="G77" s="71">
        <v>261.68444758800553</v>
      </c>
      <c r="H77" s="71">
        <v>195.95175115735495</v>
      </c>
      <c r="I77" s="71">
        <v>128.44224029019722</v>
      </c>
      <c r="J77" s="71">
        <v>104.69077805262225</v>
      </c>
      <c r="K77" s="71">
        <v>122.12811902027596</v>
      </c>
      <c r="L77" s="71">
        <v>149.57207761568003</v>
      </c>
      <c r="M77" s="71">
        <v>189.59816327440748</v>
      </c>
      <c r="N77" s="71">
        <v>258.25660981088475</v>
      </c>
      <c r="O77" s="71">
        <v>333.09415342332244</v>
      </c>
      <c r="P77" s="71">
        <v>354.34230716320587</v>
      </c>
      <c r="Q77" s="71">
        <v>411.7844409667228</v>
      </c>
      <c r="R77" s="71">
        <v>594.6989118702495</v>
      </c>
      <c r="S77" s="71">
        <v>900.61327924292436</v>
      </c>
      <c r="T77" s="71">
        <v>1169.1991619130763</v>
      </c>
      <c r="U77" s="71">
        <v>884.59927488139749</v>
      </c>
      <c r="V77" s="71">
        <v>1332.4527545550943</v>
      </c>
      <c r="W77" s="65">
        <v>350.84045522225051</v>
      </c>
      <c r="X77" s="65">
        <v>223.34613775650618</v>
      </c>
      <c r="Y77" s="65">
        <v>158.9479711426543</v>
      </c>
      <c r="Z77" s="65">
        <v>143.10281798929037</v>
      </c>
      <c r="AA77" s="65">
        <v>157.35458921800162</v>
      </c>
      <c r="AB77" s="65">
        <v>207.73649301582418</v>
      </c>
      <c r="AC77" s="65">
        <v>284.02060838401519</v>
      </c>
      <c r="AD77" s="65">
        <v>333.11607528681577</v>
      </c>
      <c r="AE77" s="65">
        <v>363.14907783662579</v>
      </c>
      <c r="AF77" s="65">
        <v>425.73523805290597</v>
      </c>
      <c r="AG77" s="65">
        <v>442.84221695040588</v>
      </c>
      <c r="AH77" s="65">
        <v>503.47953125964693</v>
      </c>
      <c r="AI77" s="65">
        <v>675.96661013432458</v>
      </c>
      <c r="AJ77" s="65">
        <v>990.01084352672297</v>
      </c>
      <c r="AK77" s="65">
        <v>1291.0019930125711</v>
      </c>
      <c r="AL77" s="65">
        <v>1040.1374491356303</v>
      </c>
      <c r="AM77" s="65">
        <v>2219.0524562119176</v>
      </c>
    </row>
    <row r="78" spans="1:39" x14ac:dyDescent="0.45">
      <c r="A78" s="3" t="s">
        <v>219</v>
      </c>
      <c r="B78" s="3" t="s">
        <v>58</v>
      </c>
      <c r="C78" s="3" t="s">
        <v>698</v>
      </c>
      <c r="D78" s="173">
        <v>1.0537040340923243</v>
      </c>
      <c r="E78" s="71">
        <v>4921.2067011137806</v>
      </c>
      <c r="F78" s="71">
        <v>169.20177797150876</v>
      </c>
      <c r="G78" s="71">
        <v>112.70001636289135</v>
      </c>
      <c r="H78" s="71">
        <v>93.214161448933339</v>
      </c>
      <c r="I78" s="71">
        <v>57.083833174801008</v>
      </c>
      <c r="J78" s="71">
        <v>48.976830800905567</v>
      </c>
      <c r="K78" s="71">
        <v>54.610990202861814</v>
      </c>
      <c r="L78" s="71">
        <v>65.046185431238115</v>
      </c>
      <c r="M78" s="71">
        <v>80.431108647786132</v>
      </c>
      <c r="N78" s="71">
        <v>108.26805451799773</v>
      </c>
      <c r="O78" s="71">
        <v>157.95903540109865</v>
      </c>
      <c r="P78" s="71">
        <v>176.27434498742153</v>
      </c>
      <c r="Q78" s="71">
        <v>210.15673566626472</v>
      </c>
      <c r="R78" s="71">
        <v>287.40302968980956</v>
      </c>
      <c r="S78" s="71">
        <v>416.28991042691922</v>
      </c>
      <c r="T78" s="71">
        <v>580.68082790011931</v>
      </c>
      <c r="U78" s="71">
        <v>463.64585686493751</v>
      </c>
      <c r="V78" s="71">
        <v>695.76721148446825</v>
      </c>
      <c r="W78" s="65">
        <v>154.53035131214025</v>
      </c>
      <c r="X78" s="65">
        <v>94.787306239737021</v>
      </c>
      <c r="Y78" s="65">
        <v>72.003307104222387</v>
      </c>
      <c r="Z78" s="65">
        <v>66.596798534175491</v>
      </c>
      <c r="AA78" s="65">
        <v>77.428768306016892</v>
      </c>
      <c r="AB78" s="65">
        <v>97.619083518965198</v>
      </c>
      <c r="AC78" s="65">
        <v>126.28609344120522</v>
      </c>
      <c r="AD78" s="65">
        <v>146.2003964635536</v>
      </c>
      <c r="AE78" s="65">
        <v>161.22647406269914</v>
      </c>
      <c r="AF78" s="65">
        <v>201.92200853161657</v>
      </c>
      <c r="AG78" s="65">
        <v>223.33631312044326</v>
      </c>
      <c r="AH78" s="65">
        <v>261.02997337642074</v>
      </c>
      <c r="AI78" s="65">
        <v>322.57126635609836</v>
      </c>
      <c r="AJ78" s="65">
        <v>471.80204261820359</v>
      </c>
      <c r="AK78" s="65">
        <v>652.72001976637364</v>
      </c>
      <c r="AL78" s="65">
        <v>588.90985718580225</v>
      </c>
      <c r="AM78" s="65">
        <v>1190.2758654594802</v>
      </c>
    </row>
    <row r="79" spans="1:39" x14ac:dyDescent="0.45">
      <c r="A79" s="3" t="s">
        <v>219</v>
      </c>
      <c r="B79" s="3" t="s">
        <v>58</v>
      </c>
      <c r="C79" s="3" t="s">
        <v>699</v>
      </c>
      <c r="D79" s="173">
        <v>0.95561570395238649</v>
      </c>
      <c r="E79" s="71">
        <v>4463.0961387853959</v>
      </c>
      <c r="F79" s="71">
        <v>681.33190519525624</v>
      </c>
      <c r="G79" s="71">
        <v>414.20375017505575</v>
      </c>
      <c r="H79" s="71">
        <v>298.04001621172023</v>
      </c>
      <c r="I79" s="71">
        <v>179.53856220724165</v>
      </c>
      <c r="J79" s="71">
        <v>160.42832291012095</v>
      </c>
      <c r="K79" s="71">
        <v>198.64402338545131</v>
      </c>
      <c r="L79" s="71">
        <v>236.2062917200559</v>
      </c>
      <c r="M79" s="71">
        <v>294.71166070127367</v>
      </c>
      <c r="N79" s="71">
        <v>395.95005063700143</v>
      </c>
      <c r="O79" s="71">
        <v>526.88160673397226</v>
      </c>
      <c r="P79" s="71">
        <v>553.69844711561745</v>
      </c>
      <c r="Q79" s="71">
        <v>579.68857431869822</v>
      </c>
      <c r="R79" s="71">
        <v>679.74201552483385</v>
      </c>
      <c r="S79" s="71">
        <v>939.67064177863028</v>
      </c>
      <c r="T79" s="71">
        <v>1344.1322983516031</v>
      </c>
      <c r="U79" s="71">
        <v>1174.2908587693182</v>
      </c>
      <c r="V79" s="71">
        <v>1516.3578751450898</v>
      </c>
      <c r="W79" s="65">
        <v>615.68881412204337</v>
      </c>
      <c r="X79" s="65">
        <v>358.43223886463414</v>
      </c>
      <c r="Y79" s="65">
        <v>242.77641294756938</v>
      </c>
      <c r="Z79" s="65">
        <v>201.61847601380265</v>
      </c>
      <c r="AA79" s="65">
        <v>233.97785668338409</v>
      </c>
      <c r="AB79" s="65">
        <v>337.20703723175603</v>
      </c>
      <c r="AC79" s="65">
        <v>462.40340842547738</v>
      </c>
      <c r="AD79" s="65">
        <v>539.35426099265158</v>
      </c>
      <c r="AE79" s="65">
        <v>575.94683419034902</v>
      </c>
      <c r="AF79" s="65">
        <v>678.79121800070129</v>
      </c>
      <c r="AG79" s="65">
        <v>690.13813104089229</v>
      </c>
      <c r="AH79" s="65">
        <v>701.94187679523691</v>
      </c>
      <c r="AI79" s="65">
        <v>785.25689166084101</v>
      </c>
      <c r="AJ79" s="65">
        <v>1111.0046959387168</v>
      </c>
      <c r="AK79" s="65">
        <v>1641.296502633078</v>
      </c>
      <c r="AL79" s="65">
        <v>1476.6396651243963</v>
      </c>
      <c r="AM79" s="65">
        <v>2433.0742790602726</v>
      </c>
    </row>
    <row r="80" spans="1:39" x14ac:dyDescent="0.45">
      <c r="A80" s="3" t="s">
        <v>219</v>
      </c>
      <c r="B80" s="3" t="s">
        <v>58</v>
      </c>
      <c r="C80" s="3" t="s">
        <v>700</v>
      </c>
      <c r="D80" s="173">
        <v>1.0070019500781877</v>
      </c>
      <c r="E80" s="71">
        <v>4703.0898472627596</v>
      </c>
      <c r="F80" s="71">
        <v>156.51961080904925</v>
      </c>
      <c r="G80" s="71">
        <v>104.48663878662919</v>
      </c>
      <c r="H80" s="71">
        <v>79.458098407449882</v>
      </c>
      <c r="I80" s="71">
        <v>50.170716311980016</v>
      </c>
      <c r="J80" s="71">
        <v>41.519987373738076</v>
      </c>
      <c r="K80" s="71">
        <v>44.00716989365759</v>
      </c>
      <c r="L80" s="71">
        <v>58.958777070861991</v>
      </c>
      <c r="M80" s="71">
        <v>73.571242617430116</v>
      </c>
      <c r="N80" s="71">
        <v>100.70942074468509</v>
      </c>
      <c r="O80" s="71">
        <v>128.59801012924342</v>
      </c>
      <c r="P80" s="71">
        <v>133.1687253457936</v>
      </c>
      <c r="Q80" s="71">
        <v>158.661376595723</v>
      </c>
      <c r="R80" s="71">
        <v>234.9582367599657</v>
      </c>
      <c r="S80" s="71">
        <v>355.92304406570753</v>
      </c>
      <c r="T80" s="71">
        <v>457.86710711195786</v>
      </c>
      <c r="U80" s="71">
        <v>324.42272877864235</v>
      </c>
      <c r="V80" s="71">
        <v>489.84074175840306</v>
      </c>
      <c r="W80" s="65">
        <v>135.6169553034527</v>
      </c>
      <c r="X80" s="65">
        <v>92.516951599264459</v>
      </c>
      <c r="Y80" s="65">
        <v>65.605764770513858</v>
      </c>
      <c r="Z80" s="65">
        <v>54.534884792480256</v>
      </c>
      <c r="AA80" s="65">
        <v>60.251462879480457</v>
      </c>
      <c r="AB80" s="65">
        <v>76.25630607657466</v>
      </c>
      <c r="AC80" s="65">
        <v>111.25125309910159</v>
      </c>
      <c r="AD80" s="65">
        <v>132.59577427072131</v>
      </c>
      <c r="AE80" s="65">
        <v>139.63197338132093</v>
      </c>
      <c r="AF80" s="65">
        <v>163.10593310515048</v>
      </c>
      <c r="AG80" s="65">
        <v>162.83148065449188</v>
      </c>
      <c r="AH80" s="65">
        <v>191.36471723283478</v>
      </c>
      <c r="AI80" s="65">
        <v>268.06131891486649</v>
      </c>
      <c r="AJ80" s="65">
        <v>393.91939609619624</v>
      </c>
      <c r="AK80" s="65">
        <v>482.72921014189876</v>
      </c>
      <c r="AL80" s="65">
        <v>368.7654865678557</v>
      </c>
      <c r="AM80" s="65">
        <v>794.89499442263264</v>
      </c>
    </row>
    <row r="81" spans="1:39" x14ac:dyDescent="0.45">
      <c r="A81" s="3" t="s">
        <v>219</v>
      </c>
      <c r="B81" s="3" t="s">
        <v>58</v>
      </c>
      <c r="C81" s="3" t="s">
        <v>701</v>
      </c>
      <c r="D81" s="173">
        <v>0.98392463128238528</v>
      </c>
      <c r="E81" s="71">
        <v>4595.3098139448921</v>
      </c>
      <c r="F81" s="71">
        <v>570.25141592808279</v>
      </c>
      <c r="G81" s="71">
        <v>353.9030034126219</v>
      </c>
      <c r="H81" s="71">
        <v>269.85451641343531</v>
      </c>
      <c r="I81" s="71">
        <v>169.70400265343767</v>
      </c>
      <c r="J81" s="71">
        <v>153.01867469451739</v>
      </c>
      <c r="K81" s="71">
        <v>170.87148657065077</v>
      </c>
      <c r="L81" s="71">
        <v>208.6644807237206</v>
      </c>
      <c r="M81" s="71">
        <v>252.40368312649511</v>
      </c>
      <c r="N81" s="71">
        <v>336.05330520096066</v>
      </c>
      <c r="O81" s="71">
        <v>470.78400537657166</v>
      </c>
      <c r="P81" s="71">
        <v>484.54127290203911</v>
      </c>
      <c r="Q81" s="71">
        <v>540.46930916379461</v>
      </c>
      <c r="R81" s="71">
        <v>710.94921768379538</v>
      </c>
      <c r="S81" s="71">
        <v>1059.7403389710814</v>
      </c>
      <c r="T81" s="71">
        <v>1397.9759653467943</v>
      </c>
      <c r="U81" s="71">
        <v>1177.3758601779493</v>
      </c>
      <c r="V81" s="71">
        <v>1519.4730903887319</v>
      </c>
      <c r="W81" s="65">
        <v>496.37021936626957</v>
      </c>
      <c r="X81" s="65">
        <v>299.81294335576194</v>
      </c>
      <c r="Y81" s="65">
        <v>210.43786831234104</v>
      </c>
      <c r="Z81" s="65">
        <v>192.11929182062627</v>
      </c>
      <c r="AA81" s="65">
        <v>227.53384995830558</v>
      </c>
      <c r="AB81" s="65">
        <v>297.15182952727241</v>
      </c>
      <c r="AC81" s="65">
        <v>401.01661488894388</v>
      </c>
      <c r="AD81" s="65">
        <v>454.99903111583677</v>
      </c>
      <c r="AE81" s="65">
        <v>481.99673382331446</v>
      </c>
      <c r="AF81" s="65">
        <v>580.37874393965967</v>
      </c>
      <c r="AG81" s="65">
        <v>610.01222241350138</v>
      </c>
      <c r="AH81" s="65">
        <v>660.93838080417027</v>
      </c>
      <c r="AI81" s="65">
        <v>839.33422047158729</v>
      </c>
      <c r="AJ81" s="65">
        <v>1173.1493983448809</v>
      </c>
      <c r="AK81" s="65">
        <v>1601.7637562087768</v>
      </c>
      <c r="AL81" s="65">
        <v>1394.5982847698742</v>
      </c>
      <c r="AM81" s="65">
        <v>2398.2944727095023</v>
      </c>
    </row>
    <row r="82" spans="1:39" x14ac:dyDescent="0.45">
      <c r="A82" s="3" t="s">
        <v>219</v>
      </c>
      <c r="B82" s="3" t="s">
        <v>58</v>
      </c>
      <c r="C82" s="3" t="s">
        <v>702</v>
      </c>
      <c r="D82" s="173">
        <v>1.0402044185663404</v>
      </c>
      <c r="E82" s="71">
        <v>4858.1582584396865</v>
      </c>
      <c r="F82" s="71">
        <v>263.58514263282842</v>
      </c>
      <c r="G82" s="71">
        <v>165.54980878398908</v>
      </c>
      <c r="H82" s="71">
        <v>135.13167522743953</v>
      </c>
      <c r="I82" s="71">
        <v>86.385035610105575</v>
      </c>
      <c r="J82" s="71">
        <v>77.223164922169744</v>
      </c>
      <c r="K82" s="71">
        <v>82.712429632713139</v>
      </c>
      <c r="L82" s="71">
        <v>99.343534973844939</v>
      </c>
      <c r="M82" s="71">
        <v>128.05630295422878</v>
      </c>
      <c r="N82" s="71">
        <v>171.61848379302</v>
      </c>
      <c r="O82" s="71">
        <v>247.49493130194458</v>
      </c>
      <c r="P82" s="71">
        <v>274.27641201712544</v>
      </c>
      <c r="Q82" s="71">
        <v>308.75803650611698</v>
      </c>
      <c r="R82" s="71">
        <v>388.62936299294847</v>
      </c>
      <c r="S82" s="71">
        <v>573.48523043151624</v>
      </c>
      <c r="T82" s="71">
        <v>855.6205423384514</v>
      </c>
      <c r="U82" s="71">
        <v>729.5530750540587</v>
      </c>
      <c r="V82" s="71">
        <v>981.5076441768698</v>
      </c>
      <c r="W82" s="65">
        <v>234.56259937462661</v>
      </c>
      <c r="X82" s="65">
        <v>149.55961194114201</v>
      </c>
      <c r="Y82" s="65">
        <v>110.57429620648435</v>
      </c>
      <c r="Z82" s="65">
        <v>101.96246630373508</v>
      </c>
      <c r="AA82" s="65">
        <v>113.63603109254974</v>
      </c>
      <c r="AB82" s="65">
        <v>144.80439348836927</v>
      </c>
      <c r="AC82" s="65">
        <v>196.89731958938097</v>
      </c>
      <c r="AD82" s="65">
        <v>224.93632586941445</v>
      </c>
      <c r="AE82" s="65">
        <v>250.81404903955644</v>
      </c>
      <c r="AF82" s="65">
        <v>308.60086902607117</v>
      </c>
      <c r="AG82" s="65">
        <v>341.25819913450999</v>
      </c>
      <c r="AH82" s="65">
        <v>376.30992351668283</v>
      </c>
      <c r="AI82" s="65">
        <v>445.9216533734097</v>
      </c>
      <c r="AJ82" s="65">
        <v>667.65201383762042</v>
      </c>
      <c r="AK82" s="65">
        <v>998.20184721348414</v>
      </c>
      <c r="AL82" s="65">
        <v>917.81164740191275</v>
      </c>
      <c r="AM82" s="65">
        <v>1643.6230804142783</v>
      </c>
    </row>
    <row r="83" spans="1:39" x14ac:dyDescent="0.45">
      <c r="A83" s="2" t="s">
        <v>217</v>
      </c>
      <c r="B83" s="2" t="s">
        <v>59</v>
      </c>
      <c r="C83" s="2" t="s">
        <v>703</v>
      </c>
      <c r="D83" s="172">
        <v>1.0143332387287796</v>
      </c>
      <c r="E83" s="72">
        <v>4737.3298099731337</v>
      </c>
      <c r="F83" s="72">
        <v>2174.2587793046951</v>
      </c>
      <c r="G83" s="72">
        <v>1364.6336237151211</v>
      </c>
      <c r="H83" s="72">
        <v>1067.3694859618174</v>
      </c>
      <c r="I83" s="72">
        <v>697.14010907649742</v>
      </c>
      <c r="J83" s="72">
        <v>621.12438059553608</v>
      </c>
      <c r="K83" s="72">
        <v>659.09452835051059</v>
      </c>
      <c r="L83" s="72">
        <v>767.14707944456541</v>
      </c>
      <c r="M83" s="72">
        <v>939.0303215094217</v>
      </c>
      <c r="N83" s="72">
        <v>1314.5904811334933</v>
      </c>
      <c r="O83" s="72">
        <v>1842.3164636263432</v>
      </c>
      <c r="P83" s="72">
        <v>2018.5544259193464</v>
      </c>
      <c r="Q83" s="72">
        <v>2205.9855275846198</v>
      </c>
      <c r="R83" s="72">
        <v>2735.5686243176242</v>
      </c>
      <c r="S83" s="72">
        <v>4012.3441395643331</v>
      </c>
      <c r="T83" s="72">
        <v>5839.4123044305952</v>
      </c>
      <c r="U83" s="72">
        <v>5107.5681385997077</v>
      </c>
      <c r="V83" s="72">
        <v>7168.4325392591563</v>
      </c>
      <c r="W83" s="8">
        <v>1956.3505987250117</v>
      </c>
      <c r="X83" s="8">
        <v>1196.8237552658745</v>
      </c>
      <c r="Y83" s="8">
        <v>866.37169261747226</v>
      </c>
      <c r="Z83" s="8">
        <v>776.72915642873875</v>
      </c>
      <c r="AA83" s="8">
        <v>927.61476807499764</v>
      </c>
      <c r="AB83" s="8">
        <v>1180.1558069302102</v>
      </c>
      <c r="AC83" s="8">
        <v>1490.4516507697001</v>
      </c>
      <c r="AD83" s="8">
        <v>1725.3552744262565</v>
      </c>
      <c r="AE83" s="8">
        <v>1921.349664521058</v>
      </c>
      <c r="AF83" s="8">
        <v>2410.0927371064145</v>
      </c>
      <c r="AG83" s="8">
        <v>2551.4043597415421</v>
      </c>
      <c r="AH83" s="8">
        <v>2714.6845984206266</v>
      </c>
      <c r="AI83" s="8">
        <v>3155.4662134358264</v>
      </c>
      <c r="AJ83" s="8">
        <v>4592.2513855981369</v>
      </c>
      <c r="AK83" s="8">
        <v>6872.8539066170415</v>
      </c>
      <c r="AL83" s="8">
        <v>6326.6526004154275</v>
      </c>
      <c r="AM83" s="8">
        <v>11569.275757759084</v>
      </c>
    </row>
    <row r="84" spans="1:39" x14ac:dyDescent="0.45">
      <c r="A84" s="3" t="s">
        <v>219</v>
      </c>
      <c r="B84" s="3" t="s">
        <v>59</v>
      </c>
      <c r="C84" s="3" t="s">
        <v>704</v>
      </c>
      <c r="D84" s="173">
        <v>1.014858008222326</v>
      </c>
      <c r="E84" s="71">
        <v>4739.7806871308785</v>
      </c>
      <c r="F84" s="71">
        <v>386.77423371340382</v>
      </c>
      <c r="G84" s="71">
        <v>241.06436464338029</v>
      </c>
      <c r="H84" s="71">
        <v>179.91102729604464</v>
      </c>
      <c r="I84" s="71">
        <v>115.59946251993536</v>
      </c>
      <c r="J84" s="71">
        <v>106.72017214988928</v>
      </c>
      <c r="K84" s="71">
        <v>110.55074697052457</v>
      </c>
      <c r="L84" s="71">
        <v>131.94828804551767</v>
      </c>
      <c r="M84" s="71">
        <v>161.20685171336527</v>
      </c>
      <c r="N84" s="71">
        <v>217.38472849357333</v>
      </c>
      <c r="O84" s="71">
        <v>307.43547611072802</v>
      </c>
      <c r="P84" s="71">
        <v>338.22915602840817</v>
      </c>
      <c r="Q84" s="71">
        <v>371.99419469946253</v>
      </c>
      <c r="R84" s="71">
        <v>463.28552268972044</v>
      </c>
      <c r="S84" s="71">
        <v>670.67588527306464</v>
      </c>
      <c r="T84" s="71">
        <v>946.30048806398509</v>
      </c>
      <c r="U84" s="71">
        <v>847.08167710546184</v>
      </c>
      <c r="V84" s="71">
        <v>1253.1758976652418</v>
      </c>
      <c r="W84" s="65">
        <v>354.36771235570365</v>
      </c>
      <c r="X84" s="65">
        <v>207.01219742643826</v>
      </c>
      <c r="Y84" s="65">
        <v>145.96715137522645</v>
      </c>
      <c r="Z84" s="65">
        <v>131.46802583901504</v>
      </c>
      <c r="AA84" s="65">
        <v>162.12718169876268</v>
      </c>
      <c r="AB84" s="65">
        <v>219.05105684162632</v>
      </c>
      <c r="AC84" s="65">
        <v>272.43262008540694</v>
      </c>
      <c r="AD84" s="65">
        <v>299.69602511746683</v>
      </c>
      <c r="AE84" s="65">
        <v>326.41038187220283</v>
      </c>
      <c r="AF84" s="65">
        <v>412.79654624408425</v>
      </c>
      <c r="AG84" s="65">
        <v>443.85844798665488</v>
      </c>
      <c r="AH84" s="65">
        <v>478.20835787595587</v>
      </c>
      <c r="AI84" s="65">
        <v>545.64024770042272</v>
      </c>
      <c r="AJ84" s="65">
        <v>766.78761053316578</v>
      </c>
      <c r="AK84" s="65">
        <v>1154.9577808611355</v>
      </c>
      <c r="AL84" s="65">
        <v>1081.4736830834772</v>
      </c>
      <c r="AM84" s="65">
        <v>2030.4350136545613</v>
      </c>
    </row>
    <row r="85" spans="1:39" x14ac:dyDescent="0.45">
      <c r="A85" s="3" t="s">
        <v>219</v>
      </c>
      <c r="B85" s="3" t="s">
        <v>59</v>
      </c>
      <c r="C85" s="3" t="s">
        <v>705</v>
      </c>
      <c r="D85" s="173">
        <v>1.0371778911210072</v>
      </c>
      <c r="E85" s="71">
        <v>4844.0232009062802</v>
      </c>
      <c r="F85" s="71">
        <v>122.67925521474724</v>
      </c>
      <c r="G85" s="71">
        <v>75.791800672092037</v>
      </c>
      <c r="H85" s="71">
        <v>59.713819111893883</v>
      </c>
      <c r="I85" s="71">
        <v>38.094455683411717</v>
      </c>
      <c r="J85" s="71">
        <v>32.859666051679525</v>
      </c>
      <c r="K85" s="71">
        <v>34.074310919154932</v>
      </c>
      <c r="L85" s="71">
        <v>42.478232485453546</v>
      </c>
      <c r="M85" s="71">
        <v>52.843944061593881</v>
      </c>
      <c r="N85" s="71">
        <v>76.415221854481786</v>
      </c>
      <c r="O85" s="71">
        <v>97.15148505755171</v>
      </c>
      <c r="P85" s="71">
        <v>104.79428949710916</v>
      </c>
      <c r="Q85" s="71">
        <v>126.36525742812755</v>
      </c>
      <c r="R85" s="71">
        <v>169.66887473943422</v>
      </c>
      <c r="S85" s="71">
        <v>265.73494572205618</v>
      </c>
      <c r="T85" s="71">
        <v>347.6717711654648</v>
      </c>
      <c r="U85" s="71">
        <v>292.9756176454984</v>
      </c>
      <c r="V85" s="71">
        <v>431.40360063634762</v>
      </c>
      <c r="W85" s="65">
        <v>111.77756226356303</v>
      </c>
      <c r="X85" s="65">
        <v>70.917049811433458</v>
      </c>
      <c r="Y85" s="65">
        <v>48.559410036180928</v>
      </c>
      <c r="Z85" s="65">
        <v>43.566402324819791</v>
      </c>
      <c r="AA85" s="65">
        <v>50.243114934593592</v>
      </c>
      <c r="AB85" s="65">
        <v>63.510215927313403</v>
      </c>
      <c r="AC85" s="65">
        <v>85.843029464193151</v>
      </c>
      <c r="AD85" s="65">
        <v>98.25560472601147</v>
      </c>
      <c r="AE85" s="65">
        <v>109.96680072811468</v>
      </c>
      <c r="AF85" s="65">
        <v>128.37404069914584</v>
      </c>
      <c r="AG85" s="65">
        <v>139.77085329343811</v>
      </c>
      <c r="AH85" s="65">
        <v>157.05197913226297</v>
      </c>
      <c r="AI85" s="65">
        <v>194.67838371868487</v>
      </c>
      <c r="AJ85" s="65">
        <v>290.54666060023351</v>
      </c>
      <c r="AK85" s="65">
        <v>397.90568683585366</v>
      </c>
      <c r="AL85" s="65">
        <v>359.93026099121573</v>
      </c>
      <c r="AM85" s="65">
        <v>715.859144628423</v>
      </c>
    </row>
    <row r="86" spans="1:39" x14ac:dyDescent="0.45">
      <c r="A86" s="3" t="s">
        <v>219</v>
      </c>
      <c r="B86" s="3" t="s">
        <v>59</v>
      </c>
      <c r="C86" s="3" t="s">
        <v>706</v>
      </c>
      <c r="D86" s="173">
        <v>0.95056550497457615</v>
      </c>
      <c r="E86" s="71">
        <v>4439.5097499632566</v>
      </c>
      <c r="F86" s="71">
        <v>317.18163802794697</v>
      </c>
      <c r="G86" s="71">
        <v>185.65005770480002</v>
      </c>
      <c r="H86" s="71">
        <v>143.11596356620279</v>
      </c>
      <c r="I86" s="71">
        <v>95.886955649589879</v>
      </c>
      <c r="J86" s="71">
        <v>87.700501889455794</v>
      </c>
      <c r="K86" s="71">
        <v>95.631724351867533</v>
      </c>
      <c r="L86" s="71">
        <v>108.97945698819625</v>
      </c>
      <c r="M86" s="71">
        <v>128.77839411531886</v>
      </c>
      <c r="N86" s="71">
        <v>181.17038652483032</v>
      </c>
      <c r="O86" s="71">
        <v>246.46389769303693</v>
      </c>
      <c r="P86" s="71">
        <v>269.10138537529286</v>
      </c>
      <c r="Q86" s="71">
        <v>288.70232493463777</v>
      </c>
      <c r="R86" s="71">
        <v>337.39019748677867</v>
      </c>
      <c r="S86" s="71">
        <v>454.07956876903847</v>
      </c>
      <c r="T86" s="71">
        <v>642.67550125266246</v>
      </c>
      <c r="U86" s="71">
        <v>561.27122402194618</v>
      </c>
      <c r="V86" s="71">
        <v>742.49544013905256</v>
      </c>
      <c r="W86" s="65">
        <v>282.84953323603514</v>
      </c>
      <c r="X86" s="65">
        <v>167.53325284488466</v>
      </c>
      <c r="Y86" s="65">
        <v>117.46713214022174</v>
      </c>
      <c r="Z86" s="65">
        <v>104.84980826173302</v>
      </c>
      <c r="AA86" s="65">
        <v>131.09526181330821</v>
      </c>
      <c r="AB86" s="65">
        <v>172.66409809107446</v>
      </c>
      <c r="AC86" s="65">
        <v>210.8816907372761</v>
      </c>
      <c r="AD86" s="65">
        <v>240.21687978165349</v>
      </c>
      <c r="AE86" s="65">
        <v>263.99510789702106</v>
      </c>
      <c r="AF86" s="65">
        <v>314.9068476096636</v>
      </c>
      <c r="AG86" s="65">
        <v>338.1704202166739</v>
      </c>
      <c r="AH86" s="65">
        <v>346.51796777455229</v>
      </c>
      <c r="AI86" s="65">
        <v>371.94386756030929</v>
      </c>
      <c r="AJ86" s="65">
        <v>521.36984096597484</v>
      </c>
      <c r="AK86" s="65">
        <v>758.68496833410745</v>
      </c>
      <c r="AL86" s="65">
        <v>676.10511912668983</v>
      </c>
      <c r="AM86" s="65">
        <v>1175.0533994914672</v>
      </c>
    </row>
    <row r="87" spans="1:39" x14ac:dyDescent="0.45">
      <c r="A87" s="3" t="s">
        <v>219</v>
      </c>
      <c r="B87" s="3" t="s">
        <v>59</v>
      </c>
      <c r="C87" s="3" t="s">
        <v>707</v>
      </c>
      <c r="D87" s="173">
        <v>1.0097294204453413</v>
      </c>
      <c r="E87" s="71">
        <v>4715.8281921999005</v>
      </c>
      <c r="F87" s="71">
        <v>504.9924251021605</v>
      </c>
      <c r="G87" s="71">
        <v>307.32587487888134</v>
      </c>
      <c r="H87" s="71">
        <v>239.67294453046136</v>
      </c>
      <c r="I87" s="71">
        <v>152.13195874480198</v>
      </c>
      <c r="J87" s="71">
        <v>131.60384744719397</v>
      </c>
      <c r="K87" s="71">
        <v>138.78374744639618</v>
      </c>
      <c r="L87" s="71">
        <v>167.47796659766396</v>
      </c>
      <c r="M87" s="71">
        <v>205.05747858683733</v>
      </c>
      <c r="N87" s="71">
        <v>290.95806193198035</v>
      </c>
      <c r="O87" s="71">
        <v>408.03155072531302</v>
      </c>
      <c r="P87" s="71">
        <v>446.87531194642651</v>
      </c>
      <c r="Q87" s="71">
        <v>476.94766041427044</v>
      </c>
      <c r="R87" s="71">
        <v>566.04207541521532</v>
      </c>
      <c r="S87" s="71">
        <v>827.50900407949666</v>
      </c>
      <c r="T87" s="71">
        <v>1238.0124655837869</v>
      </c>
      <c r="U87" s="71">
        <v>1113.6855085158904</v>
      </c>
      <c r="V87" s="71">
        <v>1554.4924065758482</v>
      </c>
      <c r="W87" s="65">
        <v>449.72528451526114</v>
      </c>
      <c r="X87" s="65">
        <v>269.38388463275891</v>
      </c>
      <c r="Y87" s="65">
        <v>193.3089646446692</v>
      </c>
      <c r="Z87" s="65">
        <v>167.58542760947344</v>
      </c>
      <c r="AA87" s="65">
        <v>203.50978738637389</v>
      </c>
      <c r="AB87" s="65">
        <v>267.03471802988264</v>
      </c>
      <c r="AC87" s="65">
        <v>336.77385823065407</v>
      </c>
      <c r="AD87" s="65">
        <v>396.07852968649354</v>
      </c>
      <c r="AE87" s="65">
        <v>438.18451454767455</v>
      </c>
      <c r="AF87" s="65">
        <v>546.72507585105927</v>
      </c>
      <c r="AG87" s="65">
        <v>571.59087208144103</v>
      </c>
      <c r="AH87" s="65">
        <v>600.81197543689325</v>
      </c>
      <c r="AI87" s="65">
        <v>666.23269094838565</v>
      </c>
      <c r="AJ87" s="65">
        <v>973.86936238226451</v>
      </c>
      <c r="AK87" s="65">
        <v>1482.1342278987349</v>
      </c>
      <c r="AL87" s="65">
        <v>1393.6516534580962</v>
      </c>
      <c r="AM87" s="65">
        <v>2501.2225373011938</v>
      </c>
    </row>
    <row r="88" spans="1:39" x14ac:dyDescent="0.45">
      <c r="A88" s="3" t="s">
        <v>219</v>
      </c>
      <c r="B88" s="3" t="s">
        <v>59</v>
      </c>
      <c r="C88" s="3" t="s">
        <v>708</v>
      </c>
      <c r="D88" s="173">
        <v>1.0562495766529862</v>
      </c>
      <c r="E88" s="71">
        <v>4933.0953726023472</v>
      </c>
      <c r="F88" s="71">
        <v>58.949771986307184</v>
      </c>
      <c r="G88" s="71">
        <v>40.789643068610978</v>
      </c>
      <c r="H88" s="71">
        <v>34.823040706412606</v>
      </c>
      <c r="I88" s="71">
        <v>23.111214951439621</v>
      </c>
      <c r="J88" s="71">
        <v>18.55951694768109</v>
      </c>
      <c r="K88" s="71">
        <v>20.760333061940639</v>
      </c>
      <c r="L88" s="71">
        <v>22.716426320427864</v>
      </c>
      <c r="M88" s="71">
        <v>30.114483650007731</v>
      </c>
      <c r="N88" s="71">
        <v>41.602088757553524</v>
      </c>
      <c r="O88" s="71">
        <v>63.783488260167658</v>
      </c>
      <c r="P88" s="71">
        <v>65.511132715925868</v>
      </c>
      <c r="Q88" s="71">
        <v>77.296568085095743</v>
      </c>
      <c r="R88" s="71">
        <v>102.52470129786524</v>
      </c>
      <c r="S88" s="71">
        <v>150.13239664033478</v>
      </c>
      <c r="T88" s="71">
        <v>227.44442739454004</v>
      </c>
      <c r="U88" s="71">
        <v>187.1899241817874</v>
      </c>
      <c r="V88" s="71">
        <v>277.79126276035714</v>
      </c>
      <c r="W88" s="65">
        <v>56.983447138715299</v>
      </c>
      <c r="X88" s="65">
        <v>37.334720754440781</v>
      </c>
      <c r="Y88" s="65">
        <v>29.242959635048219</v>
      </c>
      <c r="Z88" s="65">
        <v>26.225265713175855</v>
      </c>
      <c r="AA88" s="65">
        <v>31.978383373200309</v>
      </c>
      <c r="AB88" s="65">
        <v>37.550036638428821</v>
      </c>
      <c r="AC88" s="65">
        <v>45.268656837905219</v>
      </c>
      <c r="AD88" s="65">
        <v>52.874002676974222</v>
      </c>
      <c r="AE88" s="65">
        <v>60.981872775551217</v>
      </c>
      <c r="AF88" s="65">
        <v>81.291578839265867</v>
      </c>
      <c r="AG88" s="65">
        <v>87.474040735658406</v>
      </c>
      <c r="AH88" s="65">
        <v>95.433715586703059</v>
      </c>
      <c r="AI88" s="65">
        <v>115.77956098380673</v>
      </c>
      <c r="AJ88" s="65">
        <v>181.45715053227588</v>
      </c>
      <c r="AK88" s="65">
        <v>259.62701510391196</v>
      </c>
      <c r="AL88" s="65">
        <v>228.45368991026282</v>
      </c>
      <c r="AM88" s="65">
        <v>444.27422199372768</v>
      </c>
    </row>
    <row r="89" spans="1:39" x14ac:dyDescent="0.45">
      <c r="A89" s="3" t="s">
        <v>219</v>
      </c>
      <c r="B89" s="3" t="s">
        <v>59</v>
      </c>
      <c r="C89" s="3" t="s">
        <v>709</v>
      </c>
      <c r="D89" s="173">
        <v>1.1030984771218211</v>
      </c>
      <c r="E89" s="71">
        <v>5151.8979162650403</v>
      </c>
      <c r="F89" s="71">
        <v>59.714525785048444</v>
      </c>
      <c r="G89" s="71">
        <v>41.205510287662435</v>
      </c>
      <c r="H89" s="71">
        <v>33.668685765868467</v>
      </c>
      <c r="I89" s="71">
        <v>24.195909019873838</v>
      </c>
      <c r="J89" s="71">
        <v>18.842688217067213</v>
      </c>
      <c r="K89" s="71">
        <v>19.471034810945678</v>
      </c>
      <c r="L89" s="71">
        <v>23.043067744643075</v>
      </c>
      <c r="M89" s="71">
        <v>27.176885517391138</v>
      </c>
      <c r="N89" s="71">
        <v>39.135171729710045</v>
      </c>
      <c r="O89" s="71">
        <v>58.229966321277374</v>
      </c>
      <c r="P89" s="71">
        <v>64.393797418257336</v>
      </c>
      <c r="Q89" s="71">
        <v>80.365591564005641</v>
      </c>
      <c r="R89" s="71">
        <v>116.15756524249322</v>
      </c>
      <c r="S89" s="71">
        <v>176.69381783926801</v>
      </c>
      <c r="T89" s="71">
        <v>246.64631737099108</v>
      </c>
      <c r="U89" s="71">
        <v>204.00815766755181</v>
      </c>
      <c r="V89" s="71">
        <v>352.12674374650049</v>
      </c>
      <c r="W89" s="65">
        <v>49.989747649972273</v>
      </c>
      <c r="X89" s="65">
        <v>36.294141544223933</v>
      </c>
      <c r="Y89" s="65">
        <v>27.550706501615593</v>
      </c>
      <c r="Z89" s="65">
        <v>24.943900938916347</v>
      </c>
      <c r="AA89" s="65">
        <v>31.837420726089089</v>
      </c>
      <c r="AB89" s="65">
        <v>35.375217800865826</v>
      </c>
      <c r="AC89" s="65">
        <v>43.036409800213036</v>
      </c>
      <c r="AD89" s="65">
        <v>50.738011269886755</v>
      </c>
      <c r="AE89" s="65">
        <v>57.46069156776516</v>
      </c>
      <c r="AF89" s="65">
        <v>76.586599999693917</v>
      </c>
      <c r="AG89" s="65">
        <v>82.94008688162063</v>
      </c>
      <c r="AH89" s="65">
        <v>100.496991828158</v>
      </c>
      <c r="AI89" s="65">
        <v>132.43537825751611</v>
      </c>
      <c r="AJ89" s="65">
        <v>190.73850219033864</v>
      </c>
      <c r="AK89" s="65">
        <v>270.11178698166066</v>
      </c>
      <c r="AL89" s="65">
        <v>241.81170953208803</v>
      </c>
      <c r="AM89" s="65">
        <v>537.12118329534417</v>
      </c>
    </row>
    <row r="90" spans="1:39" x14ac:dyDescent="0.45">
      <c r="A90" s="3" t="s">
        <v>219</v>
      </c>
      <c r="B90" s="3" t="s">
        <v>59</v>
      </c>
      <c r="C90" s="3" t="s">
        <v>710</v>
      </c>
      <c r="D90" s="173">
        <v>1.1472137677727621</v>
      </c>
      <c r="E90" s="71">
        <v>5357.933441373385</v>
      </c>
      <c r="F90" s="71">
        <v>40.659410299744849</v>
      </c>
      <c r="G90" s="71">
        <v>27.447236457383166</v>
      </c>
      <c r="H90" s="71">
        <v>24.55409154782275</v>
      </c>
      <c r="I90" s="71">
        <v>16.299336201672304</v>
      </c>
      <c r="J90" s="71">
        <v>14.370941921344995</v>
      </c>
      <c r="K90" s="71">
        <v>15.497891221144586</v>
      </c>
      <c r="L90" s="71">
        <v>16.762643997230786</v>
      </c>
      <c r="M90" s="71">
        <v>19.201060419895885</v>
      </c>
      <c r="N90" s="71">
        <v>26.859792599160524</v>
      </c>
      <c r="O90" s="71">
        <v>44.100119362834668</v>
      </c>
      <c r="P90" s="71">
        <v>49.339174460198926</v>
      </c>
      <c r="Q90" s="71">
        <v>68.589106121677744</v>
      </c>
      <c r="R90" s="71">
        <v>94.82723390055817</v>
      </c>
      <c r="S90" s="71">
        <v>149.40799424400049</v>
      </c>
      <c r="T90" s="71">
        <v>190.05952323630603</v>
      </c>
      <c r="U90" s="71">
        <v>169.77459364919187</v>
      </c>
      <c r="V90" s="71">
        <v>307.22467575198095</v>
      </c>
      <c r="W90" s="65">
        <v>35.150941778204341</v>
      </c>
      <c r="X90" s="65">
        <v>22.89274262476685</v>
      </c>
      <c r="Y90" s="65">
        <v>18.470323834416455</v>
      </c>
      <c r="Z90" s="65">
        <v>18.280804112767495</v>
      </c>
      <c r="AA90" s="65">
        <v>22.05058551237682</v>
      </c>
      <c r="AB90" s="65">
        <v>24.996651955786941</v>
      </c>
      <c r="AC90" s="65">
        <v>31.481248663923996</v>
      </c>
      <c r="AD90" s="65">
        <v>34.208723919658141</v>
      </c>
      <c r="AE90" s="65">
        <v>39.730141946258463</v>
      </c>
      <c r="AF90" s="65">
        <v>52.081501876924946</v>
      </c>
      <c r="AG90" s="65">
        <v>63.670783001960437</v>
      </c>
      <c r="AH90" s="65">
        <v>79.068483449144296</v>
      </c>
      <c r="AI90" s="65">
        <v>102.58469275398475</v>
      </c>
      <c r="AJ90" s="65">
        <v>158.52279607285931</v>
      </c>
      <c r="AK90" s="65">
        <v>217.08634232124538</v>
      </c>
      <c r="AL90" s="65">
        <v>199.63402552931865</v>
      </c>
      <c r="AM90" s="65">
        <v>472.29968914014393</v>
      </c>
    </row>
    <row r="91" spans="1:39" x14ac:dyDescent="0.45">
      <c r="A91" s="3" t="s">
        <v>219</v>
      </c>
      <c r="B91" s="3" t="s">
        <v>59</v>
      </c>
      <c r="C91" s="3" t="s">
        <v>711</v>
      </c>
      <c r="D91" s="173">
        <v>1.1021591262004349</v>
      </c>
      <c r="E91" s="71">
        <v>5147.5107829719573</v>
      </c>
      <c r="F91" s="71">
        <v>71.631939148767074</v>
      </c>
      <c r="G91" s="71">
        <v>47.616796581369194</v>
      </c>
      <c r="H91" s="71">
        <v>37.901320547863392</v>
      </c>
      <c r="I91" s="71">
        <v>26.813637371695219</v>
      </c>
      <c r="J91" s="71">
        <v>21.910376968750064</v>
      </c>
      <c r="K91" s="71">
        <v>21.444450501244244</v>
      </c>
      <c r="L91" s="71">
        <v>26.532192048761161</v>
      </c>
      <c r="M91" s="71">
        <v>34.364974802788055</v>
      </c>
      <c r="N91" s="71">
        <v>44.424241837406647</v>
      </c>
      <c r="O91" s="71">
        <v>62.541561413074199</v>
      </c>
      <c r="P91" s="71">
        <v>73.567708283324109</v>
      </c>
      <c r="Q91" s="71">
        <v>92.677371799166167</v>
      </c>
      <c r="R91" s="71">
        <v>140.17737314493317</v>
      </c>
      <c r="S91" s="71">
        <v>208.86935760979424</v>
      </c>
      <c r="T91" s="71">
        <v>267.72920881452393</v>
      </c>
      <c r="U91" s="71">
        <v>212.86509719555764</v>
      </c>
      <c r="V91" s="71">
        <v>379.08946878627296</v>
      </c>
      <c r="W91" s="65">
        <v>60.32825993767942</v>
      </c>
      <c r="X91" s="65">
        <v>40.015000538332025</v>
      </c>
      <c r="Y91" s="65">
        <v>30.687565968466203</v>
      </c>
      <c r="Z91" s="65">
        <v>31.384894537527082</v>
      </c>
      <c r="AA91" s="65">
        <v>34.495573500183887</v>
      </c>
      <c r="AB91" s="65">
        <v>36.971920238570313</v>
      </c>
      <c r="AC91" s="65">
        <v>50.652311458221902</v>
      </c>
      <c r="AD91" s="65">
        <v>60.037789242282116</v>
      </c>
      <c r="AE91" s="65">
        <v>66.964764739223142</v>
      </c>
      <c r="AF91" s="65">
        <v>84.624272183962404</v>
      </c>
      <c r="AG91" s="65">
        <v>93.063311435032276</v>
      </c>
      <c r="AH91" s="65">
        <v>120.65968114680777</v>
      </c>
      <c r="AI91" s="65">
        <v>163.47576499488463</v>
      </c>
      <c r="AJ91" s="65">
        <v>218.78432567883337</v>
      </c>
      <c r="AK91" s="65">
        <v>297.44094646628315</v>
      </c>
      <c r="AL91" s="65">
        <v>271.78836773854476</v>
      </c>
      <c r="AM91" s="65">
        <v>667.36903780314856</v>
      </c>
    </row>
    <row r="92" spans="1:39" x14ac:dyDescent="0.45">
      <c r="A92" s="3" t="s">
        <v>219</v>
      </c>
      <c r="B92" s="3" t="s">
        <v>59</v>
      </c>
      <c r="C92" s="3" t="s">
        <v>712</v>
      </c>
      <c r="D92" s="173">
        <v>1.076739093796913</v>
      </c>
      <c r="E92" s="71">
        <v>5028.7893680781608</v>
      </c>
      <c r="F92" s="71">
        <v>140.90588741808114</v>
      </c>
      <c r="G92" s="71">
        <v>95.476182373851856</v>
      </c>
      <c r="H92" s="71">
        <v>80.059324938983139</v>
      </c>
      <c r="I92" s="71">
        <v>54.654118461508368</v>
      </c>
      <c r="J92" s="71">
        <v>46.628869025578993</v>
      </c>
      <c r="K92" s="71">
        <v>44.862316692786926</v>
      </c>
      <c r="L92" s="71">
        <v>50.659115428300439</v>
      </c>
      <c r="M92" s="71">
        <v>66.136985890752527</v>
      </c>
      <c r="N92" s="71">
        <v>98.203033044395966</v>
      </c>
      <c r="O92" s="71">
        <v>145.75066016834805</v>
      </c>
      <c r="P92" s="71">
        <v>165.6890632200367</v>
      </c>
      <c r="Q92" s="71">
        <v>185.42611623737668</v>
      </c>
      <c r="R92" s="71">
        <v>229.99661620868918</v>
      </c>
      <c r="S92" s="71">
        <v>332.92326798208552</v>
      </c>
      <c r="T92" s="71">
        <v>534.28279171212171</v>
      </c>
      <c r="U92" s="71">
        <v>482.65344618908478</v>
      </c>
      <c r="V92" s="71">
        <v>652.58388293471398</v>
      </c>
      <c r="W92" s="65">
        <v>125.15681345941925</v>
      </c>
      <c r="X92" s="65">
        <v>82.77334626723534</v>
      </c>
      <c r="Y92" s="65">
        <v>65.626402003848469</v>
      </c>
      <c r="Z92" s="65">
        <v>60.668350845268591</v>
      </c>
      <c r="AA92" s="65">
        <v>70.763248849764167</v>
      </c>
      <c r="AB92" s="65">
        <v>77.632773695285408</v>
      </c>
      <c r="AC92" s="65">
        <v>99.597610475855376</v>
      </c>
      <c r="AD92" s="65">
        <v>123.13168926701191</v>
      </c>
      <c r="AE92" s="65">
        <v>147.51567997928422</v>
      </c>
      <c r="AF92" s="65">
        <v>197.41307047702719</v>
      </c>
      <c r="AG92" s="65">
        <v>212.15777172169516</v>
      </c>
      <c r="AH92" s="65">
        <v>227.84743086545919</v>
      </c>
      <c r="AI92" s="65">
        <v>270.92741734183613</v>
      </c>
      <c r="AJ92" s="65">
        <v>393.65037141045559</v>
      </c>
      <c r="AK92" s="65">
        <v>646.5322855434398</v>
      </c>
      <c r="AL92" s="65">
        <v>631.82380998662472</v>
      </c>
      <c r="AM92" s="65">
        <v>1131.9062774099373</v>
      </c>
    </row>
    <row r="93" spans="1:39" x14ac:dyDescent="0.45">
      <c r="A93" s="3" t="s">
        <v>219</v>
      </c>
      <c r="B93" s="3" t="s">
        <v>59</v>
      </c>
      <c r="C93" s="3" t="s">
        <v>713</v>
      </c>
      <c r="D93" s="173">
        <v>0.97023239120305838</v>
      </c>
      <c r="E93" s="71">
        <v>4531.3617398638371</v>
      </c>
      <c r="F93" s="71">
        <v>470.76969260848762</v>
      </c>
      <c r="G93" s="71">
        <v>302.26615704709076</v>
      </c>
      <c r="H93" s="71">
        <v>233.94926795026382</v>
      </c>
      <c r="I93" s="71">
        <v>150.35306047256964</v>
      </c>
      <c r="J93" s="71">
        <v>141.92779997689505</v>
      </c>
      <c r="K93" s="71">
        <v>158.01797237450512</v>
      </c>
      <c r="L93" s="71">
        <v>176.54968978837093</v>
      </c>
      <c r="M93" s="71">
        <v>214.14926275147064</v>
      </c>
      <c r="N93" s="71">
        <v>298.4377543604013</v>
      </c>
      <c r="O93" s="71">
        <v>408.82825851401344</v>
      </c>
      <c r="P93" s="71">
        <v>441.05340697436503</v>
      </c>
      <c r="Q93" s="71">
        <v>437.62133630079848</v>
      </c>
      <c r="R93" s="71">
        <v>515.49846419193693</v>
      </c>
      <c r="S93" s="71">
        <v>776.31790140519036</v>
      </c>
      <c r="T93" s="71">
        <v>1198.5898098362186</v>
      </c>
      <c r="U93" s="71">
        <v>1036.0628924277416</v>
      </c>
      <c r="V93" s="71">
        <v>1218.0491602628399</v>
      </c>
      <c r="W93" s="65">
        <v>430.02129639045495</v>
      </c>
      <c r="X93" s="65">
        <v>262.66741882136063</v>
      </c>
      <c r="Y93" s="65">
        <v>189.49107647777876</v>
      </c>
      <c r="Z93" s="65">
        <v>167.75627624604135</v>
      </c>
      <c r="AA93" s="65">
        <v>189.51421028034483</v>
      </c>
      <c r="AB93" s="65">
        <v>245.3691177113754</v>
      </c>
      <c r="AC93" s="65">
        <v>314.48421501605003</v>
      </c>
      <c r="AD93" s="65">
        <v>370.11801873881785</v>
      </c>
      <c r="AE93" s="65">
        <v>410.13970846796485</v>
      </c>
      <c r="AF93" s="65">
        <v>515.29320332558666</v>
      </c>
      <c r="AG93" s="65">
        <v>518.70777238736343</v>
      </c>
      <c r="AH93" s="65">
        <v>508.5880153246847</v>
      </c>
      <c r="AI93" s="65">
        <v>591.76820917598832</v>
      </c>
      <c r="AJ93" s="65">
        <v>896.5247652317405</v>
      </c>
      <c r="AK93" s="65">
        <v>1388.3728662706717</v>
      </c>
      <c r="AL93" s="65">
        <v>1241.9802810591036</v>
      </c>
      <c r="AM93" s="65">
        <v>1893.7352530411117</v>
      </c>
    </row>
    <row r="94" spans="1:39" x14ac:dyDescent="0.45">
      <c r="A94" s="2" t="s">
        <v>217</v>
      </c>
      <c r="B94" s="2" t="s">
        <v>60</v>
      </c>
      <c r="C94" s="2" t="s">
        <v>714</v>
      </c>
      <c r="D94" s="172">
        <v>0.97120451903255489</v>
      </c>
      <c r="E94" s="72">
        <v>4535.9019540360059</v>
      </c>
      <c r="F94" s="72">
        <v>8760.5734119975114</v>
      </c>
      <c r="G94" s="72">
        <v>5366.8704286612765</v>
      </c>
      <c r="H94" s="72">
        <v>3942.0259257129233</v>
      </c>
      <c r="I94" s="72">
        <v>2465.2492909746757</v>
      </c>
      <c r="J94" s="72">
        <v>2350.5339143567335</v>
      </c>
      <c r="K94" s="72">
        <v>2692.7651777261672</v>
      </c>
      <c r="L94" s="72">
        <v>3169.2235711114986</v>
      </c>
      <c r="M94" s="72">
        <v>3898.9640466315091</v>
      </c>
      <c r="N94" s="72">
        <v>5323.0740920083599</v>
      </c>
      <c r="O94" s="72">
        <v>7633.93686842845</v>
      </c>
      <c r="P94" s="72">
        <v>8419.6507320196979</v>
      </c>
      <c r="Q94" s="72">
        <v>8602.722615620316</v>
      </c>
      <c r="R94" s="72">
        <v>9505.8621625333071</v>
      </c>
      <c r="S94" s="72">
        <v>13316.749618684327</v>
      </c>
      <c r="T94" s="72">
        <v>19982.662335412333</v>
      </c>
      <c r="U94" s="72">
        <v>18997.737222874712</v>
      </c>
      <c r="V94" s="72">
        <v>23703.457946418286</v>
      </c>
      <c r="W94" s="8">
        <v>7978.898894983412</v>
      </c>
      <c r="X94" s="8">
        <v>4654.0693494524176</v>
      </c>
      <c r="Y94" s="8">
        <v>3204.8797879212734</v>
      </c>
      <c r="Z94" s="8">
        <v>2761.6486160748464</v>
      </c>
      <c r="AA94" s="8">
        <v>3808.7503123784513</v>
      </c>
      <c r="AB94" s="8">
        <v>5280.4050788981176</v>
      </c>
      <c r="AC94" s="8">
        <v>6421.2883940579004</v>
      </c>
      <c r="AD94" s="8">
        <v>7231.7768148657806</v>
      </c>
      <c r="AE94" s="8">
        <v>7694.5911222992427</v>
      </c>
      <c r="AF94" s="8">
        <v>9721.0090579816388</v>
      </c>
      <c r="AG94" s="8">
        <v>10298.563492973928</v>
      </c>
      <c r="AH94" s="8">
        <v>10193.324438343474</v>
      </c>
      <c r="AI94" s="8">
        <v>10749.221034356</v>
      </c>
      <c r="AJ94" s="8">
        <v>15293.649847344795</v>
      </c>
      <c r="AK94" s="8">
        <v>24348.991989502032</v>
      </c>
      <c r="AL94" s="8">
        <v>23693.86619015436</v>
      </c>
      <c r="AM94" s="8">
        <v>33932.892863368921</v>
      </c>
    </row>
    <row r="95" spans="1:39" x14ac:dyDescent="0.45">
      <c r="A95" s="3" t="s">
        <v>219</v>
      </c>
      <c r="B95" s="3" t="s">
        <v>60</v>
      </c>
      <c r="C95" s="3" t="s">
        <v>715</v>
      </c>
      <c r="D95" s="173">
        <v>0.90664968173802607</v>
      </c>
      <c r="E95" s="71">
        <v>4234.4058150781575</v>
      </c>
      <c r="F95" s="71">
        <v>1072.6946617011067</v>
      </c>
      <c r="G95" s="71">
        <v>619.33025597208916</v>
      </c>
      <c r="H95" s="71">
        <v>440.45855700134496</v>
      </c>
      <c r="I95" s="71">
        <v>267.05167964851813</v>
      </c>
      <c r="J95" s="71">
        <v>292.77549493945321</v>
      </c>
      <c r="K95" s="71">
        <v>376.01462562948535</v>
      </c>
      <c r="L95" s="71">
        <v>422.67400293460037</v>
      </c>
      <c r="M95" s="71">
        <v>491.48150209832647</v>
      </c>
      <c r="N95" s="71">
        <v>637.49083066721846</v>
      </c>
      <c r="O95" s="71">
        <v>897.88967786668184</v>
      </c>
      <c r="P95" s="71">
        <v>999.69165224809774</v>
      </c>
      <c r="Q95" s="71">
        <v>1006.3542105261786</v>
      </c>
      <c r="R95" s="71">
        <v>973.68325547380118</v>
      </c>
      <c r="S95" s="71">
        <v>1250.3789029397883</v>
      </c>
      <c r="T95" s="71">
        <v>1821.2012954400177</v>
      </c>
      <c r="U95" s="71">
        <v>1709.0907803817192</v>
      </c>
      <c r="V95" s="71">
        <v>2158.9515850570956</v>
      </c>
      <c r="W95" s="65">
        <v>977.71918852628471</v>
      </c>
      <c r="X95" s="65">
        <v>544.25445964666039</v>
      </c>
      <c r="Y95" s="65">
        <v>354.11428678743312</v>
      </c>
      <c r="Z95" s="65">
        <v>293.99633380607861</v>
      </c>
      <c r="AA95" s="65">
        <v>469.72781521616417</v>
      </c>
      <c r="AB95" s="65">
        <v>717.02951193879483</v>
      </c>
      <c r="AC95" s="65">
        <v>850.45329419841482</v>
      </c>
      <c r="AD95" s="65">
        <v>886.53501815997902</v>
      </c>
      <c r="AE95" s="65">
        <v>902.66882501899101</v>
      </c>
      <c r="AF95" s="65">
        <v>1108.0878636474508</v>
      </c>
      <c r="AG95" s="65">
        <v>1184.1827578946586</v>
      </c>
      <c r="AH95" s="65">
        <v>1119.9786214803319</v>
      </c>
      <c r="AI95" s="65">
        <v>1026.1173141839026</v>
      </c>
      <c r="AJ95" s="65">
        <v>1328.5784105317182</v>
      </c>
      <c r="AK95" s="65">
        <v>2156.3394359391827</v>
      </c>
      <c r="AL95" s="65">
        <v>2188.8219553556983</v>
      </c>
      <c r="AM95" s="65">
        <v>3354.7895528720833</v>
      </c>
    </row>
    <row r="96" spans="1:39" x14ac:dyDescent="0.45">
      <c r="A96" s="3" t="s">
        <v>219</v>
      </c>
      <c r="B96" s="3" t="s">
        <v>60</v>
      </c>
      <c r="C96" s="3" t="s">
        <v>716</v>
      </c>
      <c r="D96" s="173">
        <v>0.93278721562143063</v>
      </c>
      <c r="E96" s="71">
        <v>4356.4782402904239</v>
      </c>
      <c r="F96" s="71">
        <v>964.41826969598708</v>
      </c>
      <c r="G96" s="71">
        <v>588.10555894165657</v>
      </c>
      <c r="H96" s="71">
        <v>402.24459865708468</v>
      </c>
      <c r="I96" s="71">
        <v>241.40951187073188</v>
      </c>
      <c r="J96" s="71">
        <v>245.62747858666611</v>
      </c>
      <c r="K96" s="71">
        <v>286.07949457027911</v>
      </c>
      <c r="L96" s="71">
        <v>330.01176981970531</v>
      </c>
      <c r="M96" s="71">
        <v>413.3971897240836</v>
      </c>
      <c r="N96" s="71">
        <v>567.88429980958483</v>
      </c>
      <c r="O96" s="71">
        <v>792.51335651988745</v>
      </c>
      <c r="P96" s="71">
        <v>887.2230334696352</v>
      </c>
      <c r="Q96" s="71">
        <v>868.17678133620052</v>
      </c>
      <c r="R96" s="71">
        <v>846.76778398928889</v>
      </c>
      <c r="S96" s="71">
        <v>1076.643061552219</v>
      </c>
      <c r="T96" s="71">
        <v>1688.6690670719361</v>
      </c>
      <c r="U96" s="71">
        <v>1662.7162430777828</v>
      </c>
      <c r="V96" s="71">
        <v>2198.590013502022</v>
      </c>
      <c r="W96" s="65">
        <v>898.05182913277702</v>
      </c>
      <c r="X96" s="65">
        <v>510.95592491972661</v>
      </c>
      <c r="Y96" s="65">
        <v>324.27284738568329</v>
      </c>
      <c r="Z96" s="65">
        <v>276.9968944675706</v>
      </c>
      <c r="AA96" s="65">
        <v>408.44933876487352</v>
      </c>
      <c r="AB96" s="65">
        <v>580.75921768643298</v>
      </c>
      <c r="AC96" s="65">
        <v>688.385593829497</v>
      </c>
      <c r="AD96" s="65">
        <v>782.06860765028512</v>
      </c>
      <c r="AE96" s="65">
        <v>812.11526227716729</v>
      </c>
      <c r="AF96" s="65">
        <v>1017.1902863440608</v>
      </c>
      <c r="AG96" s="65">
        <v>1075.0551789250615</v>
      </c>
      <c r="AH96" s="65">
        <v>993.26109197321591</v>
      </c>
      <c r="AI96" s="65">
        <v>904.76778833258493</v>
      </c>
      <c r="AJ96" s="65">
        <v>1253.3187546956863</v>
      </c>
      <c r="AK96" s="65">
        <v>2102.2827022416104</v>
      </c>
      <c r="AL96" s="65">
        <v>2216.1690821405355</v>
      </c>
      <c r="AM96" s="65">
        <v>3114.5568614695271</v>
      </c>
    </row>
    <row r="97" spans="1:39" x14ac:dyDescent="0.45">
      <c r="A97" s="3" t="s">
        <v>219</v>
      </c>
      <c r="B97" s="3" t="s">
        <v>60</v>
      </c>
      <c r="C97" s="3" t="s">
        <v>717</v>
      </c>
      <c r="D97" s="173">
        <v>0.96685434617939003</v>
      </c>
      <c r="E97" s="71">
        <v>4515.5849588425317</v>
      </c>
      <c r="F97" s="71">
        <v>1417.9810018327953</v>
      </c>
      <c r="G97" s="71">
        <v>854.53782394716541</v>
      </c>
      <c r="H97" s="71">
        <v>623.27952071000971</v>
      </c>
      <c r="I97" s="71">
        <v>384.66144184195252</v>
      </c>
      <c r="J97" s="71">
        <v>369.82167781825655</v>
      </c>
      <c r="K97" s="71">
        <v>428.04701933035665</v>
      </c>
      <c r="L97" s="71">
        <v>498.0242405660855</v>
      </c>
      <c r="M97" s="71">
        <v>616.32121715315316</v>
      </c>
      <c r="N97" s="71">
        <v>861.17113141584935</v>
      </c>
      <c r="O97" s="71">
        <v>1278.0130234054184</v>
      </c>
      <c r="P97" s="71">
        <v>1397.4630182180458</v>
      </c>
      <c r="Q97" s="71">
        <v>1324.3550037885484</v>
      </c>
      <c r="R97" s="71">
        <v>1375.57452012717</v>
      </c>
      <c r="S97" s="71">
        <v>1979.7917491823152</v>
      </c>
      <c r="T97" s="71">
        <v>3147.777580098867</v>
      </c>
      <c r="U97" s="71">
        <v>3157.3496674723915</v>
      </c>
      <c r="V97" s="71">
        <v>3677.9949905846429</v>
      </c>
      <c r="W97" s="65">
        <v>1277.0495266444836</v>
      </c>
      <c r="X97" s="65">
        <v>733.04075454263648</v>
      </c>
      <c r="Y97" s="65">
        <v>508.95544849651202</v>
      </c>
      <c r="Z97" s="65">
        <v>436.89413343148755</v>
      </c>
      <c r="AA97" s="65">
        <v>600.82307702947276</v>
      </c>
      <c r="AB97" s="65">
        <v>836.39678383338992</v>
      </c>
      <c r="AC97" s="65">
        <v>1010.9452907760198</v>
      </c>
      <c r="AD97" s="65">
        <v>1143.3797695106491</v>
      </c>
      <c r="AE97" s="65">
        <v>1227.77044927414</v>
      </c>
      <c r="AF97" s="65">
        <v>1591.4917659492742</v>
      </c>
      <c r="AG97" s="65">
        <v>1657.1992194598672</v>
      </c>
      <c r="AH97" s="65">
        <v>1529.1546327428894</v>
      </c>
      <c r="AI97" s="65">
        <v>1558.4545389968805</v>
      </c>
      <c r="AJ97" s="65">
        <v>2337.1519573745622</v>
      </c>
      <c r="AK97" s="65">
        <v>3997.9638340397255</v>
      </c>
      <c r="AL97" s="65">
        <v>3946.9266638501949</v>
      </c>
      <c r="AM97" s="65">
        <v>4898.1056555500882</v>
      </c>
    </row>
    <row r="98" spans="1:39" x14ac:dyDescent="0.45">
      <c r="A98" s="3" t="s">
        <v>219</v>
      </c>
      <c r="B98" s="3" t="s">
        <v>60</v>
      </c>
      <c r="C98" s="3" t="s">
        <v>718</v>
      </c>
      <c r="D98" s="173">
        <v>0.9305639531475367</v>
      </c>
      <c r="E98" s="71">
        <v>4346.094741859305</v>
      </c>
      <c r="F98" s="71">
        <v>1787.0384392086899</v>
      </c>
      <c r="G98" s="71">
        <v>1041.2622053011803</v>
      </c>
      <c r="H98" s="71">
        <v>729.6725677301564</v>
      </c>
      <c r="I98" s="71">
        <v>449.69969818527164</v>
      </c>
      <c r="J98" s="71">
        <v>436.99226267721997</v>
      </c>
      <c r="K98" s="71">
        <v>515.39039778297069</v>
      </c>
      <c r="L98" s="71">
        <v>612.71992247805019</v>
      </c>
      <c r="M98" s="71">
        <v>743.04821592446592</v>
      </c>
      <c r="N98" s="71">
        <v>971.3140428750072</v>
      </c>
      <c r="O98" s="71">
        <v>1358.6211055564024</v>
      </c>
      <c r="P98" s="71">
        <v>1527.3679483522285</v>
      </c>
      <c r="Q98" s="71">
        <v>1585.9000395667867</v>
      </c>
      <c r="R98" s="71">
        <v>1664.5077692393374</v>
      </c>
      <c r="S98" s="71">
        <v>2042.9958582625077</v>
      </c>
      <c r="T98" s="71">
        <v>3000.43246517752</v>
      </c>
      <c r="U98" s="71">
        <v>2868.1556644568332</v>
      </c>
      <c r="V98" s="71">
        <v>3811.1972975540252</v>
      </c>
      <c r="W98" s="65">
        <v>1616.7000626847444</v>
      </c>
      <c r="X98" s="65">
        <v>893.54221454272351</v>
      </c>
      <c r="Y98" s="65">
        <v>603.04059526869594</v>
      </c>
      <c r="Z98" s="65">
        <v>499.27097064243537</v>
      </c>
      <c r="AA98" s="65">
        <v>725.95763262208402</v>
      </c>
      <c r="AB98" s="65">
        <v>1068.7169885193873</v>
      </c>
      <c r="AC98" s="65">
        <v>1293.619985504956</v>
      </c>
      <c r="AD98" s="65">
        <v>1409.425714614928</v>
      </c>
      <c r="AE98" s="65">
        <v>1459.2024212230533</v>
      </c>
      <c r="AF98" s="65">
        <v>1797.8246921429884</v>
      </c>
      <c r="AG98" s="65">
        <v>1931.9333715290963</v>
      </c>
      <c r="AH98" s="65">
        <v>1884.6237495871521</v>
      </c>
      <c r="AI98" s="65">
        <v>1820.9999703730518</v>
      </c>
      <c r="AJ98" s="65">
        <v>2311.7291245720435</v>
      </c>
      <c r="AK98" s="65">
        <v>3699.4056577831852</v>
      </c>
      <c r="AL98" s="65">
        <v>3706.692673171076</v>
      </c>
      <c r="AM98" s="65">
        <v>5703.0817532628025</v>
      </c>
    </row>
    <row r="99" spans="1:39" x14ac:dyDescent="0.45">
      <c r="A99" s="3" t="s">
        <v>219</v>
      </c>
      <c r="B99" s="3" t="s">
        <v>60</v>
      </c>
      <c r="C99" s="3" t="s">
        <v>719</v>
      </c>
      <c r="D99" s="173">
        <v>1.0003872680801422</v>
      </c>
      <c r="E99" s="71">
        <v>4672.196715679981</v>
      </c>
      <c r="F99" s="71">
        <v>589.37026089661515</v>
      </c>
      <c r="G99" s="71">
        <v>369.98320254927017</v>
      </c>
      <c r="H99" s="71">
        <v>290.29621848557076</v>
      </c>
      <c r="I99" s="71">
        <v>183.63147449213247</v>
      </c>
      <c r="J99" s="71">
        <v>158.6585024764581</v>
      </c>
      <c r="K99" s="71">
        <v>174.18682493035126</v>
      </c>
      <c r="L99" s="71">
        <v>210.1789091450832</v>
      </c>
      <c r="M99" s="71">
        <v>263.08735007807758</v>
      </c>
      <c r="N99" s="71">
        <v>367.09698907934262</v>
      </c>
      <c r="O99" s="71">
        <v>545.67453751452183</v>
      </c>
      <c r="P99" s="71">
        <v>602.50835748744805</v>
      </c>
      <c r="Q99" s="71">
        <v>605.13292013802879</v>
      </c>
      <c r="R99" s="71">
        <v>696.89902116943415</v>
      </c>
      <c r="S99" s="71">
        <v>1001.6070466652335</v>
      </c>
      <c r="T99" s="71">
        <v>1517.2628083841837</v>
      </c>
      <c r="U99" s="71">
        <v>1525.9810193532817</v>
      </c>
      <c r="V99" s="71">
        <v>1917.8983779286214</v>
      </c>
      <c r="W99" s="65">
        <v>530.36568035937728</v>
      </c>
      <c r="X99" s="65">
        <v>324.91297521432153</v>
      </c>
      <c r="Y99" s="65">
        <v>228.92882938009194</v>
      </c>
      <c r="Z99" s="65">
        <v>207.18814156591725</v>
      </c>
      <c r="AA99" s="65">
        <v>263.2980872824902</v>
      </c>
      <c r="AB99" s="65">
        <v>341.00608785939676</v>
      </c>
      <c r="AC99" s="65">
        <v>431.57870300793348</v>
      </c>
      <c r="AD99" s="65">
        <v>486.38167409688862</v>
      </c>
      <c r="AE99" s="65">
        <v>536.12320955715779</v>
      </c>
      <c r="AF99" s="65">
        <v>714.37262047496097</v>
      </c>
      <c r="AG99" s="65">
        <v>751.1119932158839</v>
      </c>
      <c r="AH99" s="65">
        <v>747.14970037964929</v>
      </c>
      <c r="AI99" s="65">
        <v>809.15907099518756</v>
      </c>
      <c r="AJ99" s="65">
        <v>1183.5741049173423</v>
      </c>
      <c r="AK99" s="65">
        <v>1904.1892663546478</v>
      </c>
      <c r="AL99" s="65">
        <v>1905.4636493620308</v>
      </c>
      <c r="AM99" s="65">
        <v>2552.8377861463932</v>
      </c>
    </row>
    <row r="100" spans="1:39" x14ac:dyDescent="0.45">
      <c r="A100" s="3" t="s">
        <v>219</v>
      </c>
      <c r="B100" s="3" t="s">
        <v>60</v>
      </c>
      <c r="C100" s="3" t="s">
        <v>720</v>
      </c>
      <c r="D100" s="173">
        <v>1.006810932609725</v>
      </c>
      <c r="E100" s="71">
        <v>4702.1977215657762</v>
      </c>
      <c r="F100" s="71">
        <v>841.7390144812374</v>
      </c>
      <c r="G100" s="71">
        <v>549.53387437465278</v>
      </c>
      <c r="H100" s="71">
        <v>408.32901115620245</v>
      </c>
      <c r="I100" s="71">
        <v>264.67981528554265</v>
      </c>
      <c r="J100" s="71">
        <v>250.41779256044813</v>
      </c>
      <c r="K100" s="71">
        <v>265.05603941629818</v>
      </c>
      <c r="L100" s="71">
        <v>313.73908795879817</v>
      </c>
      <c r="M100" s="71">
        <v>388.20605489968943</v>
      </c>
      <c r="N100" s="71">
        <v>551.64211809826327</v>
      </c>
      <c r="O100" s="71">
        <v>794.41139566355855</v>
      </c>
      <c r="P100" s="71">
        <v>851.46830394424614</v>
      </c>
      <c r="Q100" s="71">
        <v>873.49404294500869</v>
      </c>
      <c r="R100" s="71">
        <v>1060.2565785507402</v>
      </c>
      <c r="S100" s="71">
        <v>1613.6667047015624</v>
      </c>
      <c r="T100" s="71">
        <v>2454.942039724046</v>
      </c>
      <c r="U100" s="71">
        <v>2312.5568623797867</v>
      </c>
      <c r="V100" s="71">
        <v>2747.1901600283763</v>
      </c>
      <c r="W100" s="65">
        <v>764.92827973400256</v>
      </c>
      <c r="X100" s="65">
        <v>468.10298108080354</v>
      </c>
      <c r="Y100" s="65">
        <v>338.14106818649498</v>
      </c>
      <c r="Z100" s="65">
        <v>298.09670108370722</v>
      </c>
      <c r="AA100" s="65">
        <v>395.92380069300424</v>
      </c>
      <c r="AB100" s="65">
        <v>498.58410084940266</v>
      </c>
      <c r="AC100" s="65">
        <v>608.54993506968037</v>
      </c>
      <c r="AD100" s="65">
        <v>717.06874606230565</v>
      </c>
      <c r="AE100" s="65">
        <v>794.35355176001724</v>
      </c>
      <c r="AF100" s="65">
        <v>1001.0495950471969</v>
      </c>
      <c r="AG100" s="65">
        <v>1042.1449276741989</v>
      </c>
      <c r="AH100" s="65">
        <v>1057.4562014630881</v>
      </c>
      <c r="AI100" s="65">
        <v>1247.6180529927167</v>
      </c>
      <c r="AJ100" s="65">
        <v>1881.4241397293806</v>
      </c>
      <c r="AK100" s="65">
        <v>2977.3314502681014</v>
      </c>
      <c r="AL100" s="65">
        <v>2773.9452872943634</v>
      </c>
      <c r="AM100" s="65">
        <v>3769.9293863574899</v>
      </c>
    </row>
    <row r="101" spans="1:39" x14ac:dyDescent="0.45">
      <c r="A101" s="3" t="s">
        <v>219</v>
      </c>
      <c r="B101" s="3" t="s">
        <v>60</v>
      </c>
      <c r="C101" s="3" t="s">
        <v>721</v>
      </c>
      <c r="D101" s="173">
        <v>1.0089883300758078</v>
      </c>
      <c r="E101" s="71">
        <v>4712.3670126137176</v>
      </c>
      <c r="F101" s="71">
        <v>813.88923031040736</v>
      </c>
      <c r="G101" s="71">
        <v>529.60690346178012</v>
      </c>
      <c r="H101" s="71">
        <v>398.54104322283899</v>
      </c>
      <c r="I101" s="71">
        <v>253.64486096267055</v>
      </c>
      <c r="J101" s="71">
        <v>235.24453204250938</v>
      </c>
      <c r="K101" s="71">
        <v>254.13647259664671</v>
      </c>
      <c r="L101" s="71">
        <v>303.4053410836226</v>
      </c>
      <c r="M101" s="71">
        <v>380.95232096328522</v>
      </c>
      <c r="N101" s="71">
        <v>529.95298358946275</v>
      </c>
      <c r="O101" s="71">
        <v>776.25114459756776</v>
      </c>
      <c r="P101" s="71">
        <v>862.70046404186053</v>
      </c>
      <c r="Q101" s="71">
        <v>905.61173051499418</v>
      </c>
      <c r="R101" s="71">
        <v>1029.5594495325652</v>
      </c>
      <c r="S101" s="71">
        <v>1534.5257429020144</v>
      </c>
      <c r="T101" s="71">
        <v>2345.765579572218</v>
      </c>
      <c r="U101" s="71">
        <v>2238.8153770960521</v>
      </c>
      <c r="V101" s="71">
        <v>2765.0220817678282</v>
      </c>
      <c r="W101" s="65">
        <v>750.15028864039982</v>
      </c>
      <c r="X101" s="65">
        <v>452.21049859749621</v>
      </c>
      <c r="Y101" s="65">
        <v>325.61426755242758</v>
      </c>
      <c r="Z101" s="65">
        <v>286.44482406977573</v>
      </c>
      <c r="AA101" s="65">
        <v>389.68116917808521</v>
      </c>
      <c r="AB101" s="65">
        <v>500.04315652523451</v>
      </c>
      <c r="AC101" s="65">
        <v>607.53229303779131</v>
      </c>
      <c r="AD101" s="65">
        <v>706.421650433134</v>
      </c>
      <c r="AE101" s="65">
        <v>777.1838982601023</v>
      </c>
      <c r="AF101" s="65">
        <v>995.95253463765846</v>
      </c>
      <c r="AG101" s="65">
        <v>1058.4827958723704</v>
      </c>
      <c r="AH101" s="65">
        <v>1095.2499419796586</v>
      </c>
      <c r="AI101" s="65">
        <v>1214.0901091300509</v>
      </c>
      <c r="AJ101" s="65">
        <v>1809.3255239508076</v>
      </c>
      <c r="AK101" s="65">
        <v>2842.6622901662017</v>
      </c>
      <c r="AL101" s="65">
        <v>2773.9452872943634</v>
      </c>
      <c r="AM101" s="65">
        <v>3810.1529884848942</v>
      </c>
    </row>
    <row r="102" spans="1:39" x14ac:dyDescent="0.45">
      <c r="A102" s="3" t="s">
        <v>219</v>
      </c>
      <c r="B102" s="3" t="s">
        <v>60</v>
      </c>
      <c r="C102" s="3" t="s">
        <v>722</v>
      </c>
      <c r="D102" s="173">
        <v>1.0277312657251489</v>
      </c>
      <c r="E102" s="71">
        <v>4799.9037947951929</v>
      </c>
      <c r="F102" s="71">
        <v>654.05568637347926</v>
      </c>
      <c r="G102" s="71">
        <v>413.64926054965264</v>
      </c>
      <c r="H102" s="71">
        <v>332.04538883524765</v>
      </c>
      <c r="I102" s="71">
        <v>211.08146571731027</v>
      </c>
      <c r="J102" s="71">
        <v>180.69866627700966</v>
      </c>
      <c r="K102" s="71">
        <v>203.07763063632265</v>
      </c>
      <c r="L102" s="71">
        <v>248.57412382784463</v>
      </c>
      <c r="M102" s="71">
        <v>314.09324391144185</v>
      </c>
      <c r="N102" s="71">
        <v>438.26261149857379</v>
      </c>
      <c r="O102" s="71">
        <v>625.15785572851451</v>
      </c>
      <c r="P102" s="71">
        <v>663.43253477084227</v>
      </c>
      <c r="Q102" s="71">
        <v>724.61071789837092</v>
      </c>
      <c r="R102" s="71">
        <v>945.49012187402832</v>
      </c>
      <c r="S102" s="71">
        <v>1460.0933966786372</v>
      </c>
      <c r="T102" s="71">
        <v>2123.5722812732783</v>
      </c>
      <c r="U102" s="71">
        <v>1911.1086145598349</v>
      </c>
      <c r="V102" s="71">
        <v>2267.6618549385676</v>
      </c>
      <c r="W102" s="65">
        <v>593.91712353969444</v>
      </c>
      <c r="X102" s="65">
        <v>374.79771189804177</v>
      </c>
      <c r="Y102" s="65">
        <v>262.05158888203471</v>
      </c>
      <c r="Z102" s="65">
        <v>231.00444150348596</v>
      </c>
      <c r="AA102" s="65">
        <v>291.12814132641995</v>
      </c>
      <c r="AB102" s="65">
        <v>389.87068832362962</v>
      </c>
      <c r="AC102" s="65">
        <v>488.86210125459564</v>
      </c>
      <c r="AD102" s="65">
        <v>571.32840928643213</v>
      </c>
      <c r="AE102" s="65">
        <v>617.42198629268</v>
      </c>
      <c r="AF102" s="65">
        <v>776.2888350651582</v>
      </c>
      <c r="AG102" s="65">
        <v>813.64928775433486</v>
      </c>
      <c r="AH102" s="65">
        <v>903.11669174588849</v>
      </c>
      <c r="AI102" s="65">
        <v>1110.9646430879625</v>
      </c>
      <c r="AJ102" s="65">
        <v>1660.8238974217954</v>
      </c>
      <c r="AK102" s="65">
        <v>2496.1491736819394</v>
      </c>
      <c r="AL102" s="65">
        <v>2245.3042902920761</v>
      </c>
      <c r="AM102" s="65">
        <v>3294.2021220987185</v>
      </c>
    </row>
    <row r="103" spans="1:39" x14ac:dyDescent="0.45">
      <c r="A103" s="3" t="s">
        <v>219</v>
      </c>
      <c r="B103" s="3" t="s">
        <v>60</v>
      </c>
      <c r="C103" s="3" t="s">
        <v>723</v>
      </c>
      <c r="D103" s="173">
        <v>1.0091156867121995</v>
      </c>
      <c r="E103" s="71">
        <v>4712.9618175230316</v>
      </c>
      <c r="F103" s="71">
        <v>534.05306945432915</v>
      </c>
      <c r="G103" s="71">
        <v>339.83282916805467</v>
      </c>
      <c r="H103" s="71">
        <v>267.85844432874558</v>
      </c>
      <c r="I103" s="71">
        <v>175.9084527248811</v>
      </c>
      <c r="J103" s="71">
        <v>154.64690949348829</v>
      </c>
      <c r="K103" s="71">
        <v>165.95110344950578</v>
      </c>
      <c r="L103" s="71">
        <v>197.91500839954463</v>
      </c>
      <c r="M103" s="71">
        <v>248.12036964820939</v>
      </c>
      <c r="N103" s="71">
        <v>343.98691036250528</v>
      </c>
      <c r="O103" s="71">
        <v>486.06204885402656</v>
      </c>
      <c r="P103" s="71">
        <v>532.46907645992064</v>
      </c>
      <c r="Q103" s="71">
        <v>588.64584051876943</v>
      </c>
      <c r="R103" s="71">
        <v>746.70070782430014</v>
      </c>
      <c r="S103" s="71">
        <v>1114.1912524288948</v>
      </c>
      <c r="T103" s="71">
        <v>1561.5447179217108</v>
      </c>
      <c r="U103" s="71">
        <v>1336.1041584607497</v>
      </c>
      <c r="V103" s="71">
        <v>1704.3450019164036</v>
      </c>
      <c r="W103" s="65">
        <v>491.01851888792675</v>
      </c>
      <c r="X103" s="65">
        <v>299.33995280566324</v>
      </c>
      <c r="Y103" s="65">
        <v>218.54830101281536</v>
      </c>
      <c r="Z103" s="65">
        <v>194.47700300526469</v>
      </c>
      <c r="AA103" s="65">
        <v>226.5672489495434</v>
      </c>
      <c r="AB103" s="65">
        <v>301.0885269167847</v>
      </c>
      <c r="AC103" s="65">
        <v>380.86073722507393</v>
      </c>
      <c r="AD103" s="65">
        <v>455.0318925221024</v>
      </c>
      <c r="AE103" s="65">
        <v>489.53767056919207</v>
      </c>
      <c r="AF103" s="65">
        <v>612.17002457093361</v>
      </c>
      <c r="AG103" s="65">
        <v>660.82377422599495</v>
      </c>
      <c r="AH103" s="65">
        <v>715.63984734131475</v>
      </c>
      <c r="AI103" s="65">
        <v>872.86216433424772</v>
      </c>
      <c r="AJ103" s="65">
        <v>1258.5647360676307</v>
      </c>
      <c r="AK103" s="65">
        <v>1809.8263194549118</v>
      </c>
      <c r="AL103" s="65">
        <v>1588.2369786579009</v>
      </c>
      <c r="AM103" s="65">
        <v>2698.8121617867255</v>
      </c>
    </row>
    <row r="104" spans="1:39" x14ac:dyDescent="0.45">
      <c r="A104" s="3" t="s">
        <v>219</v>
      </c>
      <c r="B104" s="3" t="s">
        <v>60</v>
      </c>
      <c r="C104" s="3" t="s">
        <v>724</v>
      </c>
      <c r="D104" s="173">
        <v>1.0938507633489036</v>
      </c>
      <c r="E104" s="71">
        <v>5108.7075046154669</v>
      </c>
      <c r="F104" s="71">
        <v>85.33377804288169</v>
      </c>
      <c r="G104" s="71">
        <v>61.028514395772511</v>
      </c>
      <c r="H104" s="71">
        <v>49.300575585736198</v>
      </c>
      <c r="I104" s="71">
        <v>33.480890245671326</v>
      </c>
      <c r="J104" s="71">
        <v>25.650597485224878</v>
      </c>
      <c r="K104" s="71">
        <v>24.825569383955749</v>
      </c>
      <c r="L104" s="71">
        <v>31.98116489817096</v>
      </c>
      <c r="M104" s="71">
        <v>40.256582230773176</v>
      </c>
      <c r="N104" s="71">
        <v>54.272174612558139</v>
      </c>
      <c r="O104" s="71">
        <v>79.342722721869137</v>
      </c>
      <c r="P104" s="71">
        <v>95.326343027392852</v>
      </c>
      <c r="Q104" s="71">
        <v>120.44132838744144</v>
      </c>
      <c r="R104" s="71">
        <v>166.42295475261818</v>
      </c>
      <c r="S104" s="71">
        <v>242.85590337115642</v>
      </c>
      <c r="T104" s="71">
        <v>321.49450074858777</v>
      </c>
      <c r="U104" s="71">
        <v>275.85883563631796</v>
      </c>
      <c r="V104" s="71">
        <v>454.60658314069332</v>
      </c>
      <c r="W104" s="65">
        <v>78.998396833715361</v>
      </c>
      <c r="X104" s="65">
        <v>52.911876204350783</v>
      </c>
      <c r="Y104" s="65">
        <v>41.212554969083484</v>
      </c>
      <c r="Z104" s="65">
        <v>37.279172499120264</v>
      </c>
      <c r="AA104" s="65">
        <v>37.19400131631037</v>
      </c>
      <c r="AB104" s="65">
        <v>46.910016445661704</v>
      </c>
      <c r="AC104" s="65">
        <v>60.500460153922639</v>
      </c>
      <c r="AD104" s="65">
        <v>74.135332529057521</v>
      </c>
      <c r="AE104" s="65">
        <v>78.213848066751893</v>
      </c>
      <c r="AF104" s="65">
        <v>106.5808401019635</v>
      </c>
      <c r="AG104" s="65">
        <v>123.98018642247922</v>
      </c>
      <c r="AH104" s="65">
        <v>147.6939596502888</v>
      </c>
      <c r="AI104" s="65">
        <v>184.18738192940023</v>
      </c>
      <c r="AJ104" s="65">
        <v>269.15919808382796</v>
      </c>
      <c r="AK104" s="65">
        <v>362.841859572565</v>
      </c>
      <c r="AL104" s="65">
        <v>348.36032273609095</v>
      </c>
      <c r="AM104" s="65">
        <v>736.42459534018144</v>
      </c>
    </row>
    <row r="105" spans="1:39" x14ac:dyDescent="0.45">
      <c r="A105" s="2" t="s">
        <v>217</v>
      </c>
      <c r="B105" s="2" t="s">
        <v>61</v>
      </c>
      <c r="C105" s="2" t="s">
        <v>725</v>
      </c>
      <c r="D105" s="172">
        <v>0.98155360516359436</v>
      </c>
      <c r="E105" s="72">
        <v>4584.2362019563407</v>
      </c>
      <c r="F105" s="72">
        <v>7367.1919906908915</v>
      </c>
      <c r="G105" s="72">
        <v>4528.1702146396392</v>
      </c>
      <c r="H105" s="72">
        <v>3335.8933856822441</v>
      </c>
      <c r="I105" s="72">
        <v>2099.3169000476973</v>
      </c>
      <c r="J105" s="72">
        <v>2027.8720516941512</v>
      </c>
      <c r="K105" s="72">
        <v>2287.7281853446971</v>
      </c>
      <c r="L105" s="72">
        <v>2681.384604045958</v>
      </c>
      <c r="M105" s="72">
        <v>3324.3928275195603</v>
      </c>
      <c r="N105" s="72">
        <v>4456.2191837603605</v>
      </c>
      <c r="O105" s="72">
        <v>6358.9935132677301</v>
      </c>
      <c r="P105" s="72">
        <v>7099.5190778245151</v>
      </c>
      <c r="Q105" s="72">
        <v>7290.2868425521983</v>
      </c>
      <c r="R105" s="72">
        <v>8179.0228124938676</v>
      </c>
      <c r="S105" s="72">
        <v>11467.289933975868</v>
      </c>
      <c r="T105" s="72">
        <v>17400.517571476965</v>
      </c>
      <c r="U105" s="72">
        <v>16357.77214648217</v>
      </c>
      <c r="V105" s="72">
        <v>21306.783211906961</v>
      </c>
      <c r="W105" s="8">
        <v>6706.0455880321615</v>
      </c>
      <c r="X105" s="8">
        <v>3898.7980390551743</v>
      </c>
      <c r="Y105" s="8">
        <v>2710.4529516922762</v>
      </c>
      <c r="Z105" s="8">
        <v>2354.2087875876696</v>
      </c>
      <c r="AA105" s="8">
        <v>3215.3378430828193</v>
      </c>
      <c r="AB105" s="8">
        <v>4416.5064720428873</v>
      </c>
      <c r="AC105" s="8">
        <v>5444.4833520936336</v>
      </c>
      <c r="AD105" s="8">
        <v>6142.8483955327038</v>
      </c>
      <c r="AE105" s="8">
        <v>6509.9785134922276</v>
      </c>
      <c r="AF105" s="8">
        <v>8197.5761178853609</v>
      </c>
      <c r="AG105" s="8">
        <v>8710.1552975063551</v>
      </c>
      <c r="AH105" s="8">
        <v>8670.1824461373326</v>
      </c>
      <c r="AI105" s="8">
        <v>9321.0928577929881</v>
      </c>
      <c r="AJ105" s="8">
        <v>13366.760535725176</v>
      </c>
      <c r="AK105" s="8">
        <v>21082.126142052537</v>
      </c>
      <c r="AL105" s="8">
        <v>20445.658615656772</v>
      </c>
      <c r="AM105" s="8">
        <v>31116.837470318609</v>
      </c>
    </row>
    <row r="106" spans="1:39" x14ac:dyDescent="0.45">
      <c r="A106" s="3" t="s">
        <v>219</v>
      </c>
      <c r="B106" s="3" t="s">
        <v>61</v>
      </c>
      <c r="C106" s="3" t="s">
        <v>726</v>
      </c>
      <c r="D106" s="173">
        <v>0.96858318210955918</v>
      </c>
      <c r="E106" s="71">
        <v>4523.6592934653499</v>
      </c>
      <c r="F106" s="71">
        <v>1102.1376829526475</v>
      </c>
      <c r="G106" s="71">
        <v>687.74041350602295</v>
      </c>
      <c r="H106" s="71">
        <v>522.27346341240627</v>
      </c>
      <c r="I106" s="71">
        <v>336.11053533883359</v>
      </c>
      <c r="J106" s="71">
        <v>326.57906522242001</v>
      </c>
      <c r="K106" s="71">
        <v>348.72886468495705</v>
      </c>
      <c r="L106" s="71">
        <v>401.10082159892636</v>
      </c>
      <c r="M106" s="71">
        <v>497.34028720080784</v>
      </c>
      <c r="N106" s="71">
        <v>675.63923558579131</v>
      </c>
      <c r="O106" s="71">
        <v>1022.3166883962533</v>
      </c>
      <c r="P106" s="71">
        <v>1185.1987152215152</v>
      </c>
      <c r="Q106" s="71">
        <v>1181.6454120192489</v>
      </c>
      <c r="R106" s="71">
        <v>1214.9942213508239</v>
      </c>
      <c r="S106" s="71">
        <v>1626.5248472365033</v>
      </c>
      <c r="T106" s="71">
        <v>2491.151317965348</v>
      </c>
      <c r="U106" s="71">
        <v>2471.583709185998</v>
      </c>
      <c r="V106" s="71">
        <v>3308.1437463139823</v>
      </c>
      <c r="W106" s="65">
        <v>993.59184562682185</v>
      </c>
      <c r="X106" s="65">
        <v>596.59874719089396</v>
      </c>
      <c r="Y106" s="65">
        <v>424.96190882491953</v>
      </c>
      <c r="Z106" s="65">
        <v>383.57227395863816</v>
      </c>
      <c r="AA106" s="65">
        <v>530.26120338986777</v>
      </c>
      <c r="AB106" s="65">
        <v>683.93923038499031</v>
      </c>
      <c r="AC106" s="65">
        <v>811.55310685039558</v>
      </c>
      <c r="AD106" s="65">
        <v>917.81907692224047</v>
      </c>
      <c r="AE106" s="65">
        <v>1015.814037102807</v>
      </c>
      <c r="AF106" s="65">
        <v>1362.2220679126469</v>
      </c>
      <c r="AG106" s="65">
        <v>1455.9854742823984</v>
      </c>
      <c r="AH106" s="65">
        <v>1376.8494750869872</v>
      </c>
      <c r="AI106" s="65">
        <v>1351.8791429398341</v>
      </c>
      <c r="AJ106" s="65">
        <v>1862.8614364132588</v>
      </c>
      <c r="AK106" s="65">
        <v>3124.5479603220638</v>
      </c>
      <c r="AL106" s="65">
        <v>3210.8682283105895</v>
      </c>
      <c r="AM106" s="65">
        <v>4593.9587692884452</v>
      </c>
    </row>
    <row r="107" spans="1:39" x14ac:dyDescent="0.45">
      <c r="A107" s="3" t="s">
        <v>219</v>
      </c>
      <c r="B107" s="3" t="s">
        <v>61</v>
      </c>
      <c r="C107" s="3" t="s">
        <v>727</v>
      </c>
      <c r="D107" s="173">
        <v>0.9246246475601485</v>
      </c>
      <c r="E107" s="71">
        <v>4318.3558801761992</v>
      </c>
      <c r="F107" s="71">
        <v>2274.3777974565724</v>
      </c>
      <c r="G107" s="71">
        <v>1344.6373415990743</v>
      </c>
      <c r="H107" s="71">
        <v>961.26502767680938</v>
      </c>
      <c r="I107" s="71">
        <v>601.33992895238271</v>
      </c>
      <c r="J107" s="71">
        <v>628.6874132487236</v>
      </c>
      <c r="K107" s="71">
        <v>755.87083380275158</v>
      </c>
      <c r="L107" s="71">
        <v>843.44754667376719</v>
      </c>
      <c r="M107" s="71">
        <v>1011.6333055244808</v>
      </c>
      <c r="N107" s="71">
        <v>1346.5222551419004</v>
      </c>
      <c r="O107" s="71">
        <v>1909.0524572211109</v>
      </c>
      <c r="P107" s="71">
        <v>2162.0143974278758</v>
      </c>
      <c r="Q107" s="71">
        <v>2113.2010968268869</v>
      </c>
      <c r="R107" s="71">
        <v>2060.0926750611779</v>
      </c>
      <c r="S107" s="71">
        <v>2584.4866495225806</v>
      </c>
      <c r="T107" s="71">
        <v>4041.6451522679645</v>
      </c>
      <c r="U107" s="71">
        <v>3959.5495498909931</v>
      </c>
      <c r="V107" s="71">
        <v>5239.4697761548487</v>
      </c>
      <c r="W107" s="65">
        <v>2063.5062378481866</v>
      </c>
      <c r="X107" s="65">
        <v>1148.6733172658489</v>
      </c>
      <c r="Y107" s="65">
        <v>792.03637814644662</v>
      </c>
      <c r="Z107" s="65">
        <v>676.11639435388895</v>
      </c>
      <c r="AA107" s="65">
        <v>1028.7453986166927</v>
      </c>
      <c r="AB107" s="65">
        <v>1516.0414352480036</v>
      </c>
      <c r="AC107" s="65">
        <v>1766.2326414116453</v>
      </c>
      <c r="AD107" s="65">
        <v>1890.9439005849101</v>
      </c>
      <c r="AE107" s="65">
        <v>1991.9914149462879</v>
      </c>
      <c r="AF107" s="65">
        <v>2490.9595609115536</v>
      </c>
      <c r="AG107" s="65">
        <v>2626.1755125240788</v>
      </c>
      <c r="AH107" s="65">
        <v>2431.6384149585929</v>
      </c>
      <c r="AI107" s="65">
        <v>2281.8469664982294</v>
      </c>
      <c r="AJ107" s="65">
        <v>3133.532283339232</v>
      </c>
      <c r="AK107" s="65">
        <v>5105.1385561793113</v>
      </c>
      <c r="AL107" s="65">
        <v>5213.8349027862441</v>
      </c>
      <c r="AM107" s="65">
        <v>7480.6826964022139</v>
      </c>
    </row>
    <row r="108" spans="1:39" x14ac:dyDescent="0.45">
      <c r="A108" s="3" t="s">
        <v>219</v>
      </c>
      <c r="B108" s="3" t="s">
        <v>61</v>
      </c>
      <c r="C108" s="3" t="s">
        <v>728</v>
      </c>
      <c r="D108" s="173">
        <v>0.97432839065328458</v>
      </c>
      <c r="E108" s="71">
        <v>4550.4916466403402</v>
      </c>
      <c r="F108" s="71">
        <v>1820.1140410042501</v>
      </c>
      <c r="G108" s="71">
        <v>1057.7236160552932</v>
      </c>
      <c r="H108" s="71">
        <v>754.77978768698972</v>
      </c>
      <c r="I108" s="71">
        <v>454.31326362301115</v>
      </c>
      <c r="J108" s="71">
        <v>439.0806507889418</v>
      </c>
      <c r="K108" s="71">
        <v>503.11575218931381</v>
      </c>
      <c r="L108" s="71">
        <v>616.37236749427461</v>
      </c>
      <c r="M108" s="71">
        <v>786.45574140363362</v>
      </c>
      <c r="N108" s="71">
        <v>1041.8481345351108</v>
      </c>
      <c r="O108" s="71">
        <v>1441.8067717296565</v>
      </c>
      <c r="P108" s="71">
        <v>1572.4436065450082</v>
      </c>
      <c r="Q108" s="71">
        <v>1565.0949152853427</v>
      </c>
      <c r="R108" s="71">
        <v>1666.7335429445839</v>
      </c>
      <c r="S108" s="71">
        <v>2324.7280235702824</v>
      </c>
      <c r="T108" s="71">
        <v>3735.6689136227947</v>
      </c>
      <c r="U108" s="71">
        <v>3672.2463541904012</v>
      </c>
      <c r="V108" s="71">
        <v>4692.373526642662</v>
      </c>
      <c r="W108" s="65">
        <v>1674.8389906085579</v>
      </c>
      <c r="X108" s="65">
        <v>918.89450802800206</v>
      </c>
      <c r="Y108" s="65">
        <v>608.86029506903799</v>
      </c>
      <c r="Z108" s="65">
        <v>518.32059361975769</v>
      </c>
      <c r="AA108" s="65">
        <v>706.08189937942063</v>
      </c>
      <c r="AB108" s="65">
        <v>1018.2006269127036</v>
      </c>
      <c r="AC108" s="65">
        <v>1294.8017633484408</v>
      </c>
      <c r="AD108" s="65">
        <v>1469.2006126071087</v>
      </c>
      <c r="AE108" s="65">
        <v>1515.3855160694068</v>
      </c>
      <c r="AF108" s="65">
        <v>1840.8229709824068</v>
      </c>
      <c r="AG108" s="65">
        <v>1929.8618236475124</v>
      </c>
      <c r="AH108" s="65">
        <v>1863.6473194439834</v>
      </c>
      <c r="AI108" s="65">
        <v>1968.1443820670938</v>
      </c>
      <c r="AJ108" s="65">
        <v>2886.0968286289908</v>
      </c>
      <c r="AK108" s="65">
        <v>4708.6079213929979</v>
      </c>
      <c r="AL108" s="65">
        <v>4615.9846387669386</v>
      </c>
      <c r="AM108" s="65">
        <v>6626.7124366997277</v>
      </c>
    </row>
    <row r="109" spans="1:39" x14ac:dyDescent="0.45">
      <c r="A109" s="3" t="s">
        <v>219</v>
      </c>
      <c r="B109" s="3" t="s">
        <v>61</v>
      </c>
      <c r="C109" s="3" t="s">
        <v>729</v>
      </c>
      <c r="D109" s="173">
        <v>0.98816700394444468</v>
      </c>
      <c r="E109" s="71">
        <v>4615.1233404168988</v>
      </c>
      <c r="F109" s="71">
        <v>840.5918837831249</v>
      </c>
      <c r="G109" s="71">
        <v>555.70257145724702</v>
      </c>
      <c r="H109" s="71">
        <v>411.35919287512974</v>
      </c>
      <c r="I109" s="71">
        <v>252.63247983213239</v>
      </c>
      <c r="J109" s="71">
        <v>226.3010394510645</v>
      </c>
      <c r="K109" s="71">
        <v>234.90224766853643</v>
      </c>
      <c r="L109" s="71">
        <v>291.94319656115835</v>
      </c>
      <c r="M109" s="71">
        <v>376.1438502769343</v>
      </c>
      <c r="N109" s="71">
        <v>509.76373463359027</v>
      </c>
      <c r="O109" s="71">
        <v>702.08702250225724</v>
      </c>
      <c r="P109" s="71">
        <v>761.55221604240558</v>
      </c>
      <c r="Q109" s="71">
        <v>790.05942790209519</v>
      </c>
      <c r="R109" s="71">
        <v>1004.4267547775062</v>
      </c>
      <c r="S109" s="71">
        <v>1527.7646538695594</v>
      </c>
      <c r="T109" s="71">
        <v>2239.9592470489179</v>
      </c>
      <c r="U109" s="71">
        <v>2014.1078551383248</v>
      </c>
      <c r="V109" s="71">
        <v>2272.8180732728692</v>
      </c>
      <c r="W109" s="65">
        <v>769.18531420540955</v>
      </c>
      <c r="X109" s="65">
        <v>473.33740983522728</v>
      </c>
      <c r="Y109" s="65">
        <v>334.92165978630669</v>
      </c>
      <c r="Z109" s="65">
        <v>282.17360815557851</v>
      </c>
      <c r="AA109" s="65">
        <v>368.21457177516783</v>
      </c>
      <c r="AB109" s="65">
        <v>452.8853759082055</v>
      </c>
      <c r="AC109" s="65">
        <v>594.56556392178493</v>
      </c>
      <c r="AD109" s="65">
        <v>704.15421340099579</v>
      </c>
      <c r="AE109" s="65">
        <v>744.30915335555358</v>
      </c>
      <c r="AF109" s="65">
        <v>918.7778122830191</v>
      </c>
      <c r="AG109" s="65">
        <v>939.89645110383333</v>
      </c>
      <c r="AH109" s="65">
        <v>1000.3135124523839</v>
      </c>
      <c r="AI109" s="65">
        <v>1203.5991073407686</v>
      </c>
      <c r="AJ109" s="65">
        <v>1781.4142128051847</v>
      </c>
      <c r="AK109" s="65">
        <v>2616.2084057574643</v>
      </c>
      <c r="AL109" s="65">
        <v>2290.5322307439174</v>
      </c>
      <c r="AM109" s="65">
        <v>3190.9716244083197</v>
      </c>
    </row>
    <row r="110" spans="1:39" x14ac:dyDescent="0.45">
      <c r="A110" s="3" t="s">
        <v>219</v>
      </c>
      <c r="B110" s="3" t="s">
        <v>61</v>
      </c>
      <c r="C110" s="3" t="s">
        <v>730</v>
      </c>
      <c r="D110" s="173">
        <v>1.0912574611801771</v>
      </c>
      <c r="E110" s="71">
        <v>5096.5957772253905</v>
      </c>
      <c r="F110" s="71">
        <v>216.48905452701129</v>
      </c>
      <c r="G110" s="71">
        <v>152.96982540768835</v>
      </c>
      <c r="H110" s="71">
        <v>122.69831055532948</v>
      </c>
      <c r="I110" s="71">
        <v>83.14541599238197</v>
      </c>
      <c r="J110" s="71">
        <v>74.839806738170012</v>
      </c>
      <c r="K110" s="71">
        <v>80.489047954976712</v>
      </c>
      <c r="L110" s="71">
        <v>97.933037914733362</v>
      </c>
      <c r="M110" s="71">
        <v>119.75225460169247</v>
      </c>
      <c r="N110" s="71">
        <v>157.80374843709617</v>
      </c>
      <c r="O110" s="71">
        <v>225.23397838234109</v>
      </c>
      <c r="P110" s="71">
        <v>257.92803239860899</v>
      </c>
      <c r="Q110" s="71">
        <v>330.34825981705086</v>
      </c>
      <c r="R110" s="71">
        <v>461.94078440946851</v>
      </c>
      <c r="S110" s="71">
        <v>686.55237112606608</v>
      </c>
      <c r="T110" s="71">
        <v>950.29761618152997</v>
      </c>
      <c r="U110" s="71">
        <v>732.6380764626897</v>
      </c>
      <c r="V110" s="71">
        <v>1175.9400438660593</v>
      </c>
      <c r="W110" s="65">
        <v>197.4655846952065</v>
      </c>
      <c r="X110" s="65">
        <v>131.04991508062125</v>
      </c>
      <c r="Y110" s="65">
        <v>99.822297639187042</v>
      </c>
      <c r="Z110" s="65">
        <v>93.488373929966201</v>
      </c>
      <c r="AA110" s="65">
        <v>104.77552184556737</v>
      </c>
      <c r="AB110" s="65">
        <v>132.69147844371489</v>
      </c>
      <c r="AC110" s="65">
        <v>178.12018274291114</v>
      </c>
      <c r="AD110" s="65">
        <v>206.30390851836142</v>
      </c>
      <c r="AE110" s="65">
        <v>222.80040385548875</v>
      </c>
      <c r="AF110" s="65">
        <v>282.82150580091798</v>
      </c>
      <c r="AG110" s="65">
        <v>325.38936064537819</v>
      </c>
      <c r="AH110" s="65">
        <v>408.18143914369637</v>
      </c>
      <c r="AI110" s="65">
        <v>530.82305960628025</v>
      </c>
      <c r="AJ110" s="65">
        <v>750.04082384578646</v>
      </c>
      <c r="AK110" s="65">
        <v>1064.3762270976356</v>
      </c>
      <c r="AL110" s="65">
        <v>941.68779271021322</v>
      </c>
      <c r="AM110" s="65">
        <v>2041.5242272736486</v>
      </c>
    </row>
    <row r="111" spans="1:39" x14ac:dyDescent="0.45">
      <c r="A111" s="3" t="s">
        <v>219</v>
      </c>
      <c r="B111" s="3" t="s">
        <v>61</v>
      </c>
      <c r="C111" s="3" t="s">
        <v>731</v>
      </c>
      <c r="D111" s="173">
        <v>1.0961319172571071</v>
      </c>
      <c r="E111" s="71">
        <v>5119.3613785080479</v>
      </c>
      <c r="F111" s="71">
        <v>347.19822462854199</v>
      </c>
      <c r="G111" s="71">
        <v>241.79213227672</v>
      </c>
      <c r="H111" s="71">
        <v>196.16819270870704</v>
      </c>
      <c r="I111" s="71">
        <v>128.80380497967528</v>
      </c>
      <c r="J111" s="71">
        <v>115.76985396735368</v>
      </c>
      <c r="K111" s="71">
        <v>115.73425218370878</v>
      </c>
      <c r="L111" s="71">
        <v>140.15886566329334</v>
      </c>
      <c r="M111" s="71">
        <v>185.7743623531799</v>
      </c>
      <c r="N111" s="71">
        <v>248.74417775152006</v>
      </c>
      <c r="O111" s="71">
        <v>365.99349858029291</v>
      </c>
      <c r="P111" s="71">
        <v>415.9133627768274</v>
      </c>
      <c r="Q111" s="71">
        <v>501.17867136984432</v>
      </c>
      <c r="R111" s="71">
        <v>706.40492970225216</v>
      </c>
      <c r="S111" s="71">
        <v>1075.7375585568034</v>
      </c>
      <c r="T111" s="71">
        <v>1579.0223565533374</v>
      </c>
      <c r="U111" s="71">
        <v>1329.7351232945466</v>
      </c>
      <c r="V111" s="71">
        <v>1824.3344994041545</v>
      </c>
      <c r="W111" s="65">
        <v>310.45944252202958</v>
      </c>
      <c r="X111" s="65">
        <v>209.59787910031005</v>
      </c>
      <c r="Y111" s="65">
        <v>155.25390637577092</v>
      </c>
      <c r="Z111" s="65">
        <v>142.21440507913721</v>
      </c>
      <c r="AA111" s="65">
        <v>165.63111035552399</v>
      </c>
      <c r="AB111" s="65">
        <v>202.23062254098116</v>
      </c>
      <c r="AC111" s="65">
        <v>268.65749641872162</v>
      </c>
      <c r="AD111" s="65">
        <v>330.71719262962489</v>
      </c>
      <c r="AE111" s="65">
        <v>358.28797811614004</v>
      </c>
      <c r="AF111" s="65">
        <v>460.10772235311225</v>
      </c>
      <c r="AG111" s="65">
        <v>534.61569668558229</v>
      </c>
      <c r="AH111" s="65">
        <v>631.10121723845475</v>
      </c>
      <c r="AI111" s="65">
        <v>810.29469490021654</v>
      </c>
      <c r="AJ111" s="65">
        <v>1179.60599080266</v>
      </c>
      <c r="AK111" s="65">
        <v>1740.4721317061974</v>
      </c>
      <c r="AL111" s="65">
        <v>1567.4110897986786</v>
      </c>
      <c r="AM111" s="65">
        <v>2925.1329306489674</v>
      </c>
    </row>
    <row r="112" spans="1:39" x14ac:dyDescent="0.45">
      <c r="A112" s="3" t="s">
        <v>219</v>
      </c>
      <c r="B112" s="3" t="s">
        <v>61</v>
      </c>
      <c r="C112" s="3" t="s">
        <v>732</v>
      </c>
      <c r="D112" s="173">
        <v>1.1876152348572593</v>
      </c>
      <c r="E112" s="71">
        <v>5546.6239693757052</v>
      </c>
      <c r="F112" s="71">
        <v>96.932543990457404</v>
      </c>
      <c r="G112" s="71">
        <v>66.365477040263585</v>
      </c>
      <c r="H112" s="71">
        <v>54.398976573139102</v>
      </c>
      <c r="I112" s="71">
        <v>36.575883987603731</v>
      </c>
      <c r="J112" s="71">
        <v>27.066453832155506</v>
      </c>
      <c r="K112" s="71">
        <v>28.298780998881146</v>
      </c>
      <c r="L112" s="71">
        <v>32.025706910563976</v>
      </c>
      <c r="M112" s="71">
        <v>43.112124549629549</v>
      </c>
      <c r="N112" s="71">
        <v>65.79761096664312</v>
      </c>
      <c r="O112" s="71">
        <v>94.363007797096103</v>
      </c>
      <c r="P112" s="71">
        <v>111.67472264590931</v>
      </c>
      <c r="Q112" s="71">
        <v>130.54055681222576</v>
      </c>
      <c r="R112" s="71">
        <v>191.41653865110251</v>
      </c>
      <c r="S112" s="71">
        <v>311.85523162202242</v>
      </c>
      <c r="T112" s="71">
        <v>511.31889880150851</v>
      </c>
      <c r="U112" s="71">
        <v>444.93681606420625</v>
      </c>
      <c r="V112" s="71">
        <v>684.70282630878467</v>
      </c>
      <c r="W112" s="65">
        <v>83.133801748798177</v>
      </c>
      <c r="X112" s="65">
        <v>57.767912518695482</v>
      </c>
      <c r="Y112" s="65">
        <v>42.780984702508789</v>
      </c>
      <c r="Z112" s="65">
        <v>38.748470773604346</v>
      </c>
      <c r="AA112" s="65">
        <v>44.705296655229603</v>
      </c>
      <c r="AB112" s="65">
        <v>56.24246690052054</v>
      </c>
      <c r="AC112" s="65">
        <v>66.70479383221425</v>
      </c>
      <c r="AD112" s="65">
        <v>85.505379096014025</v>
      </c>
      <c r="AE112" s="65">
        <v>103.5476562254249</v>
      </c>
      <c r="AF112" s="65">
        <v>126.70769402679771</v>
      </c>
      <c r="AG112" s="65">
        <v>142.11600183862996</v>
      </c>
      <c r="AH112" s="65">
        <v>159.90007201808123</v>
      </c>
      <c r="AI112" s="65">
        <v>220.68957887665326</v>
      </c>
      <c r="AJ112" s="65">
        <v>356.72673329250904</v>
      </c>
      <c r="AK112" s="65">
        <v>575.37334197970654</v>
      </c>
      <c r="AL112" s="65">
        <v>546.52181066930257</v>
      </c>
      <c r="AM112" s="65">
        <v>1156.0001142732162</v>
      </c>
    </row>
    <row r="113" spans="1:39" x14ac:dyDescent="0.45">
      <c r="A113" s="3" t="s">
        <v>219</v>
      </c>
      <c r="B113" s="3" t="s">
        <v>61</v>
      </c>
      <c r="C113" s="3" t="s">
        <v>733</v>
      </c>
      <c r="D113" s="173">
        <v>1.015420846015312</v>
      </c>
      <c r="E113" s="71">
        <v>4742.4093580184008</v>
      </c>
      <c r="F113" s="71">
        <v>372.11645257086212</v>
      </c>
      <c r="G113" s="71">
        <v>236.14326921794066</v>
      </c>
      <c r="H113" s="71">
        <v>171.42170867079361</v>
      </c>
      <c r="I113" s="71">
        <v>113.02512193085137</v>
      </c>
      <c r="J113" s="71">
        <v>103.38111093171145</v>
      </c>
      <c r="K113" s="71">
        <v>117.26036031753955</v>
      </c>
      <c r="L113" s="71">
        <v>139.98069761372128</v>
      </c>
      <c r="M113" s="71">
        <v>165.27682007587254</v>
      </c>
      <c r="N113" s="71">
        <v>222.69353393749353</v>
      </c>
      <c r="O113" s="71">
        <v>320.88577819057258</v>
      </c>
      <c r="P113" s="71">
        <v>336.25911747725559</v>
      </c>
      <c r="Q113" s="71">
        <v>361.96633891372466</v>
      </c>
      <c r="R113" s="71">
        <v>468.84995695283521</v>
      </c>
      <c r="S113" s="71">
        <v>699.95381545825546</v>
      </c>
      <c r="T113" s="71">
        <v>996.53890224726649</v>
      </c>
      <c r="U113" s="71">
        <v>940.92542963253595</v>
      </c>
      <c r="V113" s="71">
        <v>1162.8346555997134</v>
      </c>
      <c r="W113" s="65">
        <v>349.01601187736077</v>
      </c>
      <c r="X113" s="65">
        <v>201.46244163861627</v>
      </c>
      <c r="Y113" s="65">
        <v>137.1344155080418</v>
      </c>
      <c r="Z113" s="65">
        <v>119.49153641560376</v>
      </c>
      <c r="AA113" s="65">
        <v>142.674336397433</v>
      </c>
      <c r="AB113" s="65">
        <v>193.53134719072918</v>
      </c>
      <c r="AC113" s="65">
        <v>257.92301434040769</v>
      </c>
      <c r="AD113" s="65">
        <v>295.71979495965826</v>
      </c>
      <c r="AE113" s="65">
        <v>306.71669582511532</v>
      </c>
      <c r="AF113" s="65">
        <v>386.78846876978491</v>
      </c>
      <c r="AG113" s="65">
        <v>407.31321649074897</v>
      </c>
      <c r="AH113" s="65">
        <v>430.19764922930744</v>
      </c>
      <c r="AI113" s="65">
        <v>511.03075726154754</v>
      </c>
      <c r="AJ113" s="65">
        <v>769.4106012191379</v>
      </c>
      <c r="AK113" s="65">
        <v>1182.6307033581422</v>
      </c>
      <c r="AL113" s="65">
        <v>1129.2259737000845</v>
      </c>
      <c r="AM113" s="65">
        <v>1778.7098645013214</v>
      </c>
    </row>
    <row r="114" spans="1:39" x14ac:dyDescent="0.45">
      <c r="A114" s="3" t="s">
        <v>219</v>
      </c>
      <c r="B114" s="3" t="s">
        <v>61</v>
      </c>
      <c r="C114" s="3" t="s">
        <v>734</v>
      </c>
      <c r="D114" s="173">
        <v>1.0046857879024718</v>
      </c>
      <c r="E114" s="71">
        <v>4692.272471176866</v>
      </c>
      <c r="F114" s="71">
        <v>297.23430977744499</v>
      </c>
      <c r="G114" s="71">
        <v>185.09556807939833</v>
      </c>
      <c r="H114" s="71">
        <v>141.52872552295463</v>
      </c>
      <c r="I114" s="71">
        <v>93.37046541082232</v>
      </c>
      <c r="J114" s="71">
        <v>86.166657513614311</v>
      </c>
      <c r="K114" s="71">
        <v>103.32804554403185</v>
      </c>
      <c r="L114" s="71">
        <v>118.42236361551141</v>
      </c>
      <c r="M114" s="71">
        <v>138.90408153333235</v>
      </c>
      <c r="N114" s="71">
        <v>187.40675277121869</v>
      </c>
      <c r="O114" s="71">
        <v>277.2543104681493</v>
      </c>
      <c r="P114" s="71">
        <v>296.53490728909975</v>
      </c>
      <c r="Q114" s="71">
        <v>316.25216360578008</v>
      </c>
      <c r="R114" s="71">
        <v>404.16340864414053</v>
      </c>
      <c r="S114" s="71">
        <v>629.68678301380714</v>
      </c>
      <c r="T114" s="71">
        <v>854.91516678829953</v>
      </c>
      <c r="U114" s="71">
        <v>792.04923262245916</v>
      </c>
      <c r="V114" s="71">
        <v>946.16606434386279</v>
      </c>
      <c r="W114" s="65">
        <v>264.84835889979217</v>
      </c>
      <c r="X114" s="65">
        <v>161.41590839694422</v>
      </c>
      <c r="Y114" s="65">
        <v>114.68110564005848</v>
      </c>
      <c r="Z114" s="65">
        <v>100.08313130148797</v>
      </c>
      <c r="AA114" s="65">
        <v>124.24850466791277</v>
      </c>
      <c r="AB114" s="65">
        <v>160.74388851303948</v>
      </c>
      <c r="AC114" s="65">
        <v>205.92478922710677</v>
      </c>
      <c r="AD114" s="65">
        <v>242.48431681379228</v>
      </c>
      <c r="AE114" s="65">
        <v>251.12565799599761</v>
      </c>
      <c r="AF114" s="65">
        <v>328.36831484510503</v>
      </c>
      <c r="AG114" s="65">
        <v>348.80176028821052</v>
      </c>
      <c r="AH114" s="65">
        <v>368.35334656582552</v>
      </c>
      <c r="AI114" s="65">
        <v>442.78516830238635</v>
      </c>
      <c r="AJ114" s="65">
        <v>647.07162537843749</v>
      </c>
      <c r="AK114" s="65">
        <v>964.77089425902443</v>
      </c>
      <c r="AL114" s="65">
        <v>929.59194817076582</v>
      </c>
      <c r="AM114" s="65">
        <v>1323.1448068227119</v>
      </c>
    </row>
    <row r="115" spans="1:39" x14ac:dyDescent="0.45">
      <c r="A115" s="2" t="s">
        <v>217</v>
      </c>
      <c r="B115" s="2" t="s">
        <v>62</v>
      </c>
      <c r="C115" s="2" t="s">
        <v>735</v>
      </c>
      <c r="D115" s="172">
        <v>0.92337820721588515</v>
      </c>
      <c r="E115" s="72">
        <v>4312.5345201203736</v>
      </c>
      <c r="F115" s="72">
        <v>17239.844885024719</v>
      </c>
      <c r="G115" s="72">
        <v>9645.9015234876351</v>
      </c>
      <c r="H115" s="72">
        <v>6516.7184243514357</v>
      </c>
      <c r="I115" s="72">
        <v>3949.9206814971963</v>
      </c>
      <c r="J115" s="72">
        <v>4625.6380818307362</v>
      </c>
      <c r="K115" s="72">
        <v>6283.0924358185302</v>
      </c>
      <c r="L115" s="72">
        <v>7089.5590972061</v>
      </c>
      <c r="M115" s="72">
        <v>8411.6891690268458</v>
      </c>
      <c r="N115" s="72">
        <v>10626.985172544444</v>
      </c>
      <c r="O115" s="72">
        <v>13904.448951986267</v>
      </c>
      <c r="P115" s="72">
        <v>15921.851570411818</v>
      </c>
      <c r="Q115" s="72">
        <v>16434.870533797683</v>
      </c>
      <c r="R115" s="72">
        <v>16469.566161677682</v>
      </c>
      <c r="S115" s="72">
        <v>20304.576601192817</v>
      </c>
      <c r="T115" s="72">
        <v>30070.316453245319</v>
      </c>
      <c r="U115" s="72">
        <v>27353.413780065337</v>
      </c>
      <c r="V115" s="72">
        <v>39606.524343979952</v>
      </c>
      <c r="W115" s="8">
        <v>15693.618393626784</v>
      </c>
      <c r="X115" s="8">
        <v>8374.297689493731</v>
      </c>
      <c r="Y115" s="8">
        <v>5307.0502870778819</v>
      </c>
      <c r="Z115" s="8">
        <v>4478.9678562646122</v>
      </c>
      <c r="AA115" s="8">
        <v>7923.8930070133474</v>
      </c>
      <c r="AB115" s="8">
        <v>12966.875555302604</v>
      </c>
      <c r="AC115" s="8">
        <v>15285.705516545266</v>
      </c>
      <c r="AD115" s="8">
        <v>16138.433784138</v>
      </c>
      <c r="AE115" s="8">
        <v>16152.624187879543</v>
      </c>
      <c r="AF115" s="8">
        <v>18963.80929446351</v>
      </c>
      <c r="AG115" s="8">
        <v>20305.546850162358</v>
      </c>
      <c r="AH115" s="8">
        <v>19678.875190649342</v>
      </c>
      <c r="AI115" s="8">
        <v>18674.469880886008</v>
      </c>
      <c r="AJ115" s="8">
        <v>23096.845369604114</v>
      </c>
      <c r="AK115" s="8">
        <v>36457.012811733111</v>
      </c>
      <c r="AL115" s="8">
        <v>37071.239163242251</v>
      </c>
      <c r="AM115" s="8">
        <v>66017.617060567864</v>
      </c>
    </row>
    <row r="116" spans="1:39" x14ac:dyDescent="0.45">
      <c r="A116" s="3" t="s">
        <v>219</v>
      </c>
      <c r="B116" s="3" t="s">
        <v>62</v>
      </c>
      <c r="C116" s="3" t="s">
        <v>736</v>
      </c>
      <c r="D116" s="173">
        <v>0.87437333821373331</v>
      </c>
      <c r="E116" s="71">
        <v>4083.6627668406836</v>
      </c>
      <c r="F116" s="71">
        <v>1427.0943179344613</v>
      </c>
      <c r="G116" s="71">
        <v>703.68199023631962</v>
      </c>
      <c r="H116" s="71">
        <v>399.62325097959842</v>
      </c>
      <c r="I116" s="71">
        <v>196.79242918913599</v>
      </c>
      <c r="J116" s="71">
        <v>250.06382847371529</v>
      </c>
      <c r="K116" s="71">
        <v>454.03032591928792</v>
      </c>
      <c r="L116" s="71">
        <v>556.00309336430144</v>
      </c>
      <c r="M116" s="71">
        <v>666.99888773147688</v>
      </c>
      <c r="N116" s="71">
        <v>811.89199686764698</v>
      </c>
      <c r="O116" s="71">
        <v>973.03796840685709</v>
      </c>
      <c r="P116" s="71">
        <v>1053.647185701295</v>
      </c>
      <c r="Q116" s="71">
        <v>1056.2793715377418</v>
      </c>
      <c r="R116" s="71">
        <v>997.79580394729203</v>
      </c>
      <c r="S116" s="71">
        <v>1110.8107079126673</v>
      </c>
      <c r="T116" s="71">
        <v>1654.1840401754534</v>
      </c>
      <c r="U116" s="71">
        <v>1401.1877365654232</v>
      </c>
      <c r="V116" s="71">
        <v>2047.4483635778806</v>
      </c>
      <c r="W116" s="65">
        <v>1306.5446940535335</v>
      </c>
      <c r="X116" s="65">
        <v>619.3653590023016</v>
      </c>
      <c r="Y116" s="65">
        <v>327.51289301920576</v>
      </c>
      <c r="Z116" s="65">
        <v>230.52606532109499</v>
      </c>
      <c r="AA116" s="65">
        <v>420.41102624830148</v>
      </c>
      <c r="AB116" s="65">
        <v>934.01586735235503</v>
      </c>
      <c r="AC116" s="65">
        <v>1267.2926013251149</v>
      </c>
      <c r="AD116" s="65">
        <v>1376.7943381958871</v>
      </c>
      <c r="AE116" s="65">
        <v>1341.2584312100421</v>
      </c>
      <c r="AF116" s="65">
        <v>1443.8730548577148</v>
      </c>
      <c r="AG116" s="65">
        <v>1451.1779197647547</v>
      </c>
      <c r="AH116" s="65">
        <v>1326.7139987318717</v>
      </c>
      <c r="AI116" s="65">
        <v>1145.6822881844619</v>
      </c>
      <c r="AJ116" s="65">
        <v>1287.0813527561745</v>
      </c>
      <c r="AK116" s="65">
        <v>2006.5447032923389</v>
      </c>
      <c r="AL116" s="65">
        <v>1942.3822705215534</v>
      </c>
      <c r="AM116" s="65">
        <v>3672.84836167404</v>
      </c>
    </row>
    <row r="117" spans="1:39" x14ac:dyDescent="0.45">
      <c r="A117" s="3" t="s">
        <v>219</v>
      </c>
      <c r="B117" s="3" t="s">
        <v>62</v>
      </c>
      <c r="C117" s="3" t="s">
        <v>737</v>
      </c>
      <c r="D117" s="173">
        <v>0.90861249567511737</v>
      </c>
      <c r="E117" s="71">
        <v>4243.5729177822614</v>
      </c>
      <c r="F117" s="71">
        <v>1468.9008589323169</v>
      </c>
      <c r="G117" s="71">
        <v>760.5518324415807</v>
      </c>
      <c r="H117" s="71">
        <v>486.84919617445888</v>
      </c>
      <c r="I117" s="71">
        <v>287.29930225929178</v>
      </c>
      <c r="J117" s="71">
        <v>366.88377589837603</v>
      </c>
      <c r="K117" s="71">
        <v>586.65701641195221</v>
      </c>
      <c r="L117" s="71">
        <v>650.99635846109743</v>
      </c>
      <c r="M117" s="71">
        <v>745.59194615103479</v>
      </c>
      <c r="N117" s="71">
        <v>888.38616006701875</v>
      </c>
      <c r="O117" s="71">
        <v>1158.5302876822029</v>
      </c>
      <c r="P117" s="71">
        <v>1306.5472092603952</v>
      </c>
      <c r="Q117" s="71">
        <v>1320.5722539191916</v>
      </c>
      <c r="R117" s="71">
        <v>1317.5189226486896</v>
      </c>
      <c r="S117" s="71">
        <v>1637.9341849787691</v>
      </c>
      <c r="T117" s="71">
        <v>2479.23830867384</v>
      </c>
      <c r="U117" s="71">
        <v>2195.5258412007365</v>
      </c>
      <c r="V117" s="71">
        <v>2963.5364876383369</v>
      </c>
      <c r="W117" s="65">
        <v>1344.4931156272348</v>
      </c>
      <c r="X117" s="65">
        <v>663.35348016145838</v>
      </c>
      <c r="Y117" s="65">
        <v>403.33408829031924</v>
      </c>
      <c r="Z117" s="65">
        <v>324.56115488807859</v>
      </c>
      <c r="AA117" s="65">
        <v>665.94781999479267</v>
      </c>
      <c r="AB117" s="65">
        <v>1203.7484619149104</v>
      </c>
      <c r="AC117" s="65">
        <v>1377.033804957545</v>
      </c>
      <c r="AD117" s="65">
        <v>1416.3923327426573</v>
      </c>
      <c r="AE117" s="65">
        <v>1346.0883700348811</v>
      </c>
      <c r="AF117" s="65">
        <v>1561.9876278094609</v>
      </c>
      <c r="AG117" s="65">
        <v>1629.5264666266012</v>
      </c>
      <c r="AH117" s="65">
        <v>1530.4204518032504</v>
      </c>
      <c r="AI117" s="65">
        <v>1467.6587039236376</v>
      </c>
      <c r="AJ117" s="65">
        <v>1817.5307768659084</v>
      </c>
      <c r="AK117" s="65">
        <v>2919.8370864466815</v>
      </c>
      <c r="AL117" s="65">
        <v>2879.0213629022633</v>
      </c>
      <c r="AM117" s="65">
        <v>5211.0231016741072</v>
      </c>
    </row>
    <row r="118" spans="1:39" x14ac:dyDescent="0.45">
      <c r="A118" s="3" t="s">
        <v>219</v>
      </c>
      <c r="B118" s="3" t="s">
        <v>62</v>
      </c>
      <c r="C118" s="3" t="s">
        <v>738</v>
      </c>
      <c r="D118" s="173">
        <v>0.89132602226265778</v>
      </c>
      <c r="E118" s="71">
        <v>4162.8383793885632</v>
      </c>
      <c r="F118" s="71">
        <v>1809.9810531709327</v>
      </c>
      <c r="G118" s="71">
        <v>1004.2153672040308</v>
      </c>
      <c r="H118" s="71">
        <v>651.39287332451181</v>
      </c>
      <c r="I118" s="71">
        <v>366.33734337920151</v>
      </c>
      <c r="J118" s="71">
        <v>441.11004488620904</v>
      </c>
      <c r="K118" s="71">
        <v>657.08164434640571</v>
      </c>
      <c r="L118" s="71">
        <v>768.18639306706973</v>
      </c>
      <c r="M118" s="71">
        <v>922.372991316092</v>
      </c>
      <c r="N118" s="71">
        <v>1175.7918614789046</v>
      </c>
      <c r="O118" s="71">
        <v>1400.0264779868639</v>
      </c>
      <c r="P118" s="71">
        <v>1599.3478643704443</v>
      </c>
      <c r="Q118" s="71">
        <v>1690.5323284058929</v>
      </c>
      <c r="R118" s="71">
        <v>1619.7604437068012</v>
      </c>
      <c r="S118" s="71">
        <v>1772.8541312960797</v>
      </c>
      <c r="T118" s="71">
        <v>2588.1796436422792</v>
      </c>
      <c r="U118" s="71">
        <v>2282.7020100381897</v>
      </c>
      <c r="V118" s="71">
        <v>3575.9448360516403</v>
      </c>
      <c r="W118" s="65">
        <v>1636.9513838130183</v>
      </c>
      <c r="X118" s="65">
        <v>875.66317174900007</v>
      </c>
      <c r="Y118" s="65">
        <v>529.09738823102657</v>
      </c>
      <c r="Z118" s="65">
        <v>415.28178090564523</v>
      </c>
      <c r="AA118" s="65">
        <v>806.08482874422714</v>
      </c>
      <c r="AB118" s="65">
        <v>1473.7288206488349</v>
      </c>
      <c r="AC118" s="65">
        <v>1811.2715081133174</v>
      </c>
      <c r="AD118" s="65">
        <v>1966.6237192083236</v>
      </c>
      <c r="AE118" s="65">
        <v>1988.0651420951292</v>
      </c>
      <c r="AF118" s="65">
        <v>2176.4774683360151</v>
      </c>
      <c r="AG118" s="65">
        <v>2287.106118698412</v>
      </c>
      <c r="AH118" s="65">
        <v>2185.4366077178634</v>
      </c>
      <c r="AI118" s="65">
        <v>1974.8499708396259</v>
      </c>
      <c r="AJ118" s="65">
        <v>2147.0860168985796</v>
      </c>
      <c r="AK118" s="65">
        <v>3323.2429814806992</v>
      </c>
      <c r="AL118" s="65">
        <v>3262.6174066880458</v>
      </c>
      <c r="AM118" s="65">
        <v>6438.9014824055739</v>
      </c>
    </row>
    <row r="119" spans="1:39" x14ac:dyDescent="0.45">
      <c r="A119" s="3" t="s">
        <v>219</v>
      </c>
      <c r="B119" s="3" t="s">
        <v>62</v>
      </c>
      <c r="C119" s="3" t="s">
        <v>739</v>
      </c>
      <c r="D119" s="173">
        <v>0.88306972801609529</v>
      </c>
      <c r="E119" s="71">
        <v>4124.2782816211193</v>
      </c>
      <c r="F119" s="71">
        <v>1443.6639835738551</v>
      </c>
      <c r="G119" s="71">
        <v>719.58891136502928</v>
      </c>
      <c r="H119" s="71">
        <v>456.93216396535951</v>
      </c>
      <c r="I119" s="71">
        <v>288.0368942258267</v>
      </c>
      <c r="J119" s="71">
        <v>464.64865665392927</v>
      </c>
      <c r="K119" s="71">
        <v>746.21425302489035</v>
      </c>
      <c r="L119" s="71">
        <v>812.07512261163401</v>
      </c>
      <c r="M119" s="71">
        <v>899.95534299679503</v>
      </c>
      <c r="N119" s="71">
        <v>1036.4801230825233</v>
      </c>
      <c r="O119" s="71">
        <v>1221.4936355716486</v>
      </c>
      <c r="P119" s="71">
        <v>1361.7376922531214</v>
      </c>
      <c r="Q119" s="71">
        <v>1402.6507888202655</v>
      </c>
      <c r="R119" s="71">
        <v>1406.6426114295559</v>
      </c>
      <c r="S119" s="71">
        <v>1644.9971083430314</v>
      </c>
      <c r="T119" s="71">
        <v>2399.4524964451543</v>
      </c>
      <c r="U119" s="71">
        <v>2098.8956357884495</v>
      </c>
      <c r="V119" s="71">
        <v>3176.5527575740639</v>
      </c>
      <c r="W119" s="65">
        <v>1334.397862452179</v>
      </c>
      <c r="X119" s="65">
        <v>629.48735677440936</v>
      </c>
      <c r="Y119" s="65">
        <v>371.01618088842309</v>
      </c>
      <c r="Z119" s="65">
        <v>324.35613652419698</v>
      </c>
      <c r="AA119" s="65">
        <v>828.33678946676275</v>
      </c>
      <c r="AB119" s="65">
        <v>1534.100690405488</v>
      </c>
      <c r="AC119" s="65">
        <v>1691.6821557851881</v>
      </c>
      <c r="AD119" s="65">
        <v>1615.1381178205563</v>
      </c>
      <c r="AE119" s="65">
        <v>1508.0627055930377</v>
      </c>
      <c r="AF119" s="65">
        <v>1670.1041207271187</v>
      </c>
      <c r="AG119" s="65">
        <v>1761.6755871481644</v>
      </c>
      <c r="AH119" s="65">
        <v>1726.4867826888644</v>
      </c>
      <c r="AI119" s="65">
        <v>1628.2142931627436</v>
      </c>
      <c r="AJ119" s="65">
        <v>1883.7781057296161</v>
      </c>
      <c r="AK119" s="65">
        <v>2918.2042121378522</v>
      </c>
      <c r="AL119" s="65">
        <v>2900.0576142752116</v>
      </c>
      <c r="AM119" s="65">
        <v>5790.9889739522787</v>
      </c>
    </row>
    <row r="120" spans="1:39" x14ac:dyDescent="0.45">
      <c r="A120" s="3" t="s">
        <v>219</v>
      </c>
      <c r="B120" s="3" t="s">
        <v>62</v>
      </c>
      <c r="C120" s="3" t="s">
        <v>740</v>
      </c>
      <c r="D120" s="173">
        <v>0.91614081594920838</v>
      </c>
      <c r="E120" s="71">
        <v>4278.7330946272723</v>
      </c>
      <c r="F120" s="71">
        <v>2352.9562502772415</v>
      </c>
      <c r="G120" s="71">
        <v>1274.4944039857605</v>
      </c>
      <c r="H120" s="71">
        <v>843.06389157734873</v>
      </c>
      <c r="I120" s="71">
        <v>530.44432463951784</v>
      </c>
      <c r="J120" s="71">
        <v>696.86089635342876</v>
      </c>
      <c r="K120" s="71">
        <v>979.57723645499391</v>
      </c>
      <c r="L120" s="71">
        <v>1071.4284134385844</v>
      </c>
      <c r="M120" s="71">
        <v>1222.0408231684844</v>
      </c>
      <c r="N120" s="71">
        <v>1492.4650665091244</v>
      </c>
      <c r="O120" s="71">
        <v>1898.2734694916198</v>
      </c>
      <c r="P120" s="71">
        <v>2153.1345221674583</v>
      </c>
      <c r="Q120" s="71">
        <v>2256.1961791523631</v>
      </c>
      <c r="R120" s="71">
        <v>2317.4477597301729</v>
      </c>
      <c r="S120" s="71">
        <v>2873.2213713282572</v>
      </c>
      <c r="T120" s="71">
        <v>4189.9307679228459</v>
      </c>
      <c r="U120" s="71">
        <v>3700.7079800893835</v>
      </c>
      <c r="V120" s="71">
        <v>5481.0600893598148</v>
      </c>
      <c r="W120" s="65">
        <v>2155.5798119869428</v>
      </c>
      <c r="X120" s="65">
        <v>1101.3427295526601</v>
      </c>
      <c r="Y120" s="65">
        <v>685.71335200687838</v>
      </c>
      <c r="Z120" s="65">
        <v>604.56498535924379</v>
      </c>
      <c r="AA120" s="65">
        <v>1256.0375983228078</v>
      </c>
      <c r="AB120" s="65">
        <v>2124.1923585467798</v>
      </c>
      <c r="AC120" s="65">
        <v>2343.6952537652278</v>
      </c>
      <c r="AD120" s="65">
        <v>2290.7029077728457</v>
      </c>
      <c r="AE120" s="65">
        <v>2190.8914118427351</v>
      </c>
      <c r="AF120" s="65">
        <v>2517.6211076691261</v>
      </c>
      <c r="AG120" s="65">
        <v>2710.9917182418517</v>
      </c>
      <c r="AH120" s="65">
        <v>2695.6973125151712</v>
      </c>
      <c r="AI120" s="65">
        <v>2593.7109217497973</v>
      </c>
      <c r="AJ120" s="65">
        <v>3154.6507211698981</v>
      </c>
      <c r="AK120" s="65">
        <v>4982.6729830170943</v>
      </c>
      <c r="AL120" s="65">
        <v>5093.2971824192318</v>
      </c>
      <c r="AM120" s="65">
        <v>9639.6517770052724</v>
      </c>
    </row>
    <row r="121" spans="1:39" x14ac:dyDescent="0.45">
      <c r="A121" s="3" t="s">
        <v>219</v>
      </c>
      <c r="B121" s="3" t="s">
        <v>62</v>
      </c>
      <c r="C121" s="3" t="s">
        <v>741</v>
      </c>
      <c r="D121" s="173">
        <v>0.94674548374916967</v>
      </c>
      <c r="E121" s="71">
        <v>4421.6687685826919</v>
      </c>
      <c r="F121" s="71">
        <v>1605.7917889070079</v>
      </c>
      <c r="G121" s="71">
        <v>934.69623041929424</v>
      </c>
      <c r="H121" s="71">
        <v>661.99850934075948</v>
      </c>
      <c r="I121" s="71">
        <v>405.29955431736192</v>
      </c>
      <c r="J121" s="71">
        <v>465.49817046208807</v>
      </c>
      <c r="K121" s="71">
        <v>614.79792415560928</v>
      </c>
      <c r="L121" s="71">
        <v>671.94595162326914</v>
      </c>
      <c r="M121" s="71">
        <v>771.4395274855101</v>
      </c>
      <c r="N121" s="71">
        <v>1006.5613533688356</v>
      </c>
      <c r="O121" s="71">
        <v>1413.687673304893</v>
      </c>
      <c r="P121" s="71">
        <v>1621.7239738842766</v>
      </c>
      <c r="Q121" s="71">
        <v>1675.3656426089551</v>
      </c>
      <c r="R121" s="71">
        <v>1718.8073735902169</v>
      </c>
      <c r="S121" s="71">
        <v>2205.2619950414455</v>
      </c>
      <c r="T121" s="71">
        <v>3271.5318016205642</v>
      </c>
      <c r="U121" s="71">
        <v>3032.8549332079447</v>
      </c>
      <c r="V121" s="71">
        <v>4280.3057447599349</v>
      </c>
      <c r="W121" s="65">
        <v>1471.596001987868</v>
      </c>
      <c r="X121" s="65">
        <v>812.59776506920389</v>
      </c>
      <c r="Y121" s="65">
        <v>534.00904976464881</v>
      </c>
      <c r="Z121" s="65">
        <v>459.46323832210845</v>
      </c>
      <c r="AA121" s="65">
        <v>754.6938751117292</v>
      </c>
      <c r="AB121" s="65">
        <v>1209.4745672087479</v>
      </c>
      <c r="AC121" s="65">
        <v>1370.6325083053382</v>
      </c>
      <c r="AD121" s="65">
        <v>1426.3493388403101</v>
      </c>
      <c r="AE121" s="65">
        <v>1469.0492642465961</v>
      </c>
      <c r="AF121" s="65">
        <v>1804.6534461532005</v>
      </c>
      <c r="AG121" s="65">
        <v>1961.9512729075554</v>
      </c>
      <c r="AH121" s="65">
        <v>1930.6001061725053</v>
      </c>
      <c r="AI121" s="65">
        <v>1833.2755240130923</v>
      </c>
      <c r="AJ121" s="65">
        <v>2362.305765491345</v>
      </c>
      <c r="AK121" s="65">
        <v>3761.7127037780056</v>
      </c>
      <c r="AL121" s="65">
        <v>4069.2524655839111</v>
      </c>
      <c r="AM121" s="65">
        <v>7046.3887666656665</v>
      </c>
    </row>
    <row r="122" spans="1:39" x14ac:dyDescent="0.45">
      <c r="A122" s="3" t="s">
        <v>219</v>
      </c>
      <c r="B122" s="3" t="s">
        <v>62</v>
      </c>
      <c r="C122" s="3" t="s">
        <v>742</v>
      </c>
      <c r="D122" s="173">
        <v>0.90542055166720725</v>
      </c>
      <c r="E122" s="71">
        <v>4228.6653007161103</v>
      </c>
      <c r="F122" s="71">
        <v>2005.6305666822445</v>
      </c>
      <c r="G122" s="71">
        <v>1096.4685786302357</v>
      </c>
      <c r="H122" s="71">
        <v>741.81734366712863</v>
      </c>
      <c r="I122" s="71">
        <v>442.84443167276663</v>
      </c>
      <c r="J122" s="71">
        <v>483.76271733749127</v>
      </c>
      <c r="K122" s="71">
        <v>695.08963054155618</v>
      </c>
      <c r="L122" s="71">
        <v>783.43460864293809</v>
      </c>
      <c r="M122" s="71">
        <v>944.3147159155809</v>
      </c>
      <c r="N122" s="71">
        <v>1168.035874343364</v>
      </c>
      <c r="O122" s="71">
        <v>1594.2825829379258</v>
      </c>
      <c r="P122" s="71">
        <v>1812.5824848623176</v>
      </c>
      <c r="Q122" s="71">
        <v>1778.5704786671711</v>
      </c>
      <c r="R122" s="71">
        <v>1699.6100753824758</v>
      </c>
      <c r="S122" s="71">
        <v>2161.1941825977551</v>
      </c>
      <c r="T122" s="71">
        <v>3212.123505285263</v>
      </c>
      <c r="U122" s="71">
        <v>2904.9766490114553</v>
      </c>
      <c r="V122" s="71">
        <v>3895.0932667016878</v>
      </c>
      <c r="W122" s="65">
        <v>1833.3223025012933</v>
      </c>
      <c r="X122" s="65">
        <v>955.12558416554623</v>
      </c>
      <c r="Y122" s="65">
        <v>603.65971226873251</v>
      </c>
      <c r="Z122" s="65">
        <v>503.23465901081016</v>
      </c>
      <c r="AA122" s="65">
        <v>807.37363008924194</v>
      </c>
      <c r="AB122" s="65">
        <v>1391.71887992605</v>
      </c>
      <c r="AC122" s="65">
        <v>1687.9398592808234</v>
      </c>
      <c r="AD122" s="65">
        <v>1781.6140019483098</v>
      </c>
      <c r="AE122" s="65">
        <v>1756.3527220854203</v>
      </c>
      <c r="AF122" s="65">
        <v>2115.5741311348957</v>
      </c>
      <c r="AG122" s="65">
        <v>2227.4220882232785</v>
      </c>
      <c r="AH122" s="65">
        <v>2014.1441641565063</v>
      </c>
      <c r="AI122" s="65">
        <v>1851.3373518358812</v>
      </c>
      <c r="AJ122" s="65">
        <v>2386.316218693727</v>
      </c>
      <c r="AK122" s="65">
        <v>3798.6672276094082</v>
      </c>
      <c r="AL122" s="65">
        <v>3903.1712609944475</v>
      </c>
      <c r="AM122" s="65">
        <v>6316.2144553653379</v>
      </c>
    </row>
    <row r="123" spans="1:39" x14ac:dyDescent="0.45">
      <c r="A123" s="3" t="s">
        <v>219</v>
      </c>
      <c r="B123" s="3" t="s">
        <v>62</v>
      </c>
      <c r="C123" s="3" t="s">
        <v>743</v>
      </c>
      <c r="D123" s="173">
        <v>1.018667742779618</v>
      </c>
      <c r="E123" s="71">
        <v>4757.5736257798799</v>
      </c>
      <c r="F123" s="71">
        <v>382.18571092095584</v>
      </c>
      <c r="G123" s="71">
        <v>256.798007764153</v>
      </c>
      <c r="H123" s="71">
        <v>200.44892561322459</v>
      </c>
      <c r="I123" s="71">
        <v>130.53931548917006</v>
      </c>
      <c r="J123" s="71">
        <v>121.96422548517434</v>
      </c>
      <c r="K123" s="71">
        <v>124.60146668545023</v>
      </c>
      <c r="L123" s="71">
        <v>142.43050829533601</v>
      </c>
      <c r="M123" s="71">
        <v>177.09285725734767</v>
      </c>
      <c r="N123" s="71">
        <v>250.04670994222209</v>
      </c>
      <c r="O123" s="71">
        <v>379.37350291407671</v>
      </c>
      <c r="P123" s="71">
        <v>438.20126160926623</v>
      </c>
      <c r="Q123" s="71">
        <v>465.52803816716414</v>
      </c>
      <c r="R123" s="71">
        <v>540.16745609173938</v>
      </c>
      <c r="S123" s="71">
        <v>765.69333292561384</v>
      </c>
      <c r="T123" s="71">
        <v>1128.9143804930939</v>
      </c>
      <c r="U123" s="71">
        <v>1098.0614691237845</v>
      </c>
      <c r="V123" s="71">
        <v>1419.2490965157958</v>
      </c>
      <c r="W123" s="65">
        <v>342.14394194494361</v>
      </c>
      <c r="X123" s="65">
        <v>220.25593282919598</v>
      </c>
      <c r="Y123" s="65">
        <v>164.52002414298101</v>
      </c>
      <c r="Z123" s="65">
        <v>146.72480908453028</v>
      </c>
      <c r="AA123" s="65">
        <v>183.95625447996491</v>
      </c>
      <c r="AB123" s="65">
        <v>225.21763177345025</v>
      </c>
      <c r="AC123" s="65">
        <v>274.82900293469442</v>
      </c>
      <c r="AD123" s="65">
        <v>315.46950012364891</v>
      </c>
      <c r="AE123" s="65">
        <v>356.16903721233962</v>
      </c>
      <c r="AF123" s="65">
        <v>473.89592423018917</v>
      </c>
      <c r="AG123" s="65">
        <v>528.28379561356508</v>
      </c>
      <c r="AH123" s="65">
        <v>550.26962866951555</v>
      </c>
      <c r="AI123" s="65">
        <v>595.12100356225983</v>
      </c>
      <c r="AJ123" s="65">
        <v>860.40820117101646</v>
      </c>
      <c r="AK123" s="65">
        <v>1333.886428807625</v>
      </c>
      <c r="AL123" s="65">
        <v>1342.0076563374928</v>
      </c>
      <c r="AM123" s="65">
        <v>2163.1023329519844</v>
      </c>
    </row>
    <row r="124" spans="1:39" x14ac:dyDescent="0.45">
      <c r="A124" s="3" t="s">
        <v>219</v>
      </c>
      <c r="B124" s="3" t="s">
        <v>62</v>
      </c>
      <c r="C124" s="3" t="s">
        <v>744</v>
      </c>
      <c r="D124" s="173">
        <v>0.97673577326225502</v>
      </c>
      <c r="E124" s="71">
        <v>4561.7350575452019</v>
      </c>
      <c r="F124" s="71">
        <v>1586.9278618713895</v>
      </c>
      <c r="G124" s="71">
        <v>1031.3160476455359</v>
      </c>
      <c r="H124" s="71">
        <v>783.30197434293268</v>
      </c>
      <c r="I124" s="71">
        <v>508.95291949694092</v>
      </c>
      <c r="J124" s="71">
        <v>508.94136270707332</v>
      </c>
      <c r="K124" s="71">
        <v>484.14464935324298</v>
      </c>
      <c r="L124" s="71">
        <v>542.9968257455464</v>
      </c>
      <c r="M124" s="71">
        <v>700.36278160638972</v>
      </c>
      <c r="N124" s="71">
        <v>989.07584547548129</v>
      </c>
      <c r="O124" s="71">
        <v>1429.1766100205325</v>
      </c>
      <c r="P124" s="71">
        <v>1692.3513261211051</v>
      </c>
      <c r="Q124" s="71">
        <v>1704.8425425342973</v>
      </c>
      <c r="R124" s="71">
        <v>1755.022566585983</v>
      </c>
      <c r="S124" s="71">
        <v>2335.9562607134667</v>
      </c>
      <c r="T124" s="71">
        <v>3635.662335622987</v>
      </c>
      <c r="U124" s="71">
        <v>3582.88082951456</v>
      </c>
      <c r="V124" s="71">
        <v>4996.3755659357048</v>
      </c>
      <c r="W124" s="65">
        <v>1418.2614415389312</v>
      </c>
      <c r="X124" s="65">
        <v>881.52825457022402</v>
      </c>
      <c r="Y124" s="65">
        <v>643.40702367106383</v>
      </c>
      <c r="Z124" s="65">
        <v>569.55809972647796</v>
      </c>
      <c r="AA124" s="65">
        <v>798.04995785889446</v>
      </c>
      <c r="AB124" s="65">
        <v>917.49825592782656</v>
      </c>
      <c r="AC124" s="65">
        <v>1109.9848394924543</v>
      </c>
      <c r="AD124" s="65">
        <v>1319.4183228609006</v>
      </c>
      <c r="AE124" s="65">
        <v>1478.2728893572571</v>
      </c>
      <c r="AF124" s="65">
        <v>1901.595614326877</v>
      </c>
      <c r="AG124" s="65">
        <v>2073.775772704123</v>
      </c>
      <c r="AH124" s="65">
        <v>2034.7137238874172</v>
      </c>
      <c r="AI124" s="65">
        <v>2045.0964209647832</v>
      </c>
      <c r="AJ124" s="65">
        <v>2832.4264038236638</v>
      </c>
      <c r="AK124" s="65">
        <v>4568.3526123398433</v>
      </c>
      <c r="AL124" s="65">
        <v>4691.5047811958448</v>
      </c>
      <c r="AM124" s="65">
        <v>7172.5033688245348</v>
      </c>
    </row>
    <row r="125" spans="1:39" x14ac:dyDescent="0.45">
      <c r="A125" s="3" t="s">
        <v>219</v>
      </c>
      <c r="B125" s="3" t="s">
        <v>62</v>
      </c>
      <c r="C125" s="3" t="s">
        <v>745</v>
      </c>
      <c r="D125" s="173">
        <v>0.95479482284199468</v>
      </c>
      <c r="E125" s="71">
        <v>4459.2623054787236</v>
      </c>
      <c r="F125" s="71">
        <v>828.16463455358269</v>
      </c>
      <c r="G125" s="71">
        <v>490.58469607413787</v>
      </c>
      <c r="H125" s="71">
        <v>348.18230894160416</v>
      </c>
      <c r="I125" s="71">
        <v>215.79626926810343</v>
      </c>
      <c r="J125" s="71">
        <v>214.43144374262994</v>
      </c>
      <c r="K125" s="71">
        <v>253.79441387699524</v>
      </c>
      <c r="L125" s="71">
        <v>292.81918947155464</v>
      </c>
      <c r="M125" s="71">
        <v>350.78860382502069</v>
      </c>
      <c r="N125" s="71">
        <v>476.27286906358762</v>
      </c>
      <c r="O125" s="71">
        <v>647.74686479640627</v>
      </c>
      <c r="P125" s="71">
        <v>773.84290431675595</v>
      </c>
      <c r="Q125" s="71">
        <v>820.32142685692406</v>
      </c>
      <c r="R125" s="71">
        <v>825.43745264735617</v>
      </c>
      <c r="S125" s="71">
        <v>1065.837392473562</v>
      </c>
      <c r="T125" s="71">
        <v>1561.8582181662273</v>
      </c>
      <c r="U125" s="71">
        <v>1462.7882485635846</v>
      </c>
      <c r="V125" s="71">
        <v>2076.2372492777231</v>
      </c>
      <c r="W125" s="65">
        <v>739.32525812738766</v>
      </c>
      <c r="X125" s="65">
        <v>419.73181415739924</v>
      </c>
      <c r="Y125" s="65">
        <v>285.04146681671551</v>
      </c>
      <c r="Z125" s="65">
        <v>249.06314238871499</v>
      </c>
      <c r="AA125" s="65">
        <v>368.69787227954885</v>
      </c>
      <c r="AB125" s="65">
        <v>505.16361606684086</v>
      </c>
      <c r="AC125" s="65">
        <v>604.3480582928471</v>
      </c>
      <c r="AD125" s="65">
        <v>655.61791635072223</v>
      </c>
      <c r="AE125" s="65">
        <v>692.76903196017122</v>
      </c>
      <c r="AF125" s="65">
        <v>866.72898387025737</v>
      </c>
      <c r="AG125" s="65">
        <v>965.57582767368342</v>
      </c>
      <c r="AH125" s="65">
        <v>964.59933182069426</v>
      </c>
      <c r="AI125" s="65">
        <v>937.05195363260225</v>
      </c>
      <c r="AJ125" s="65">
        <v>1229.711838521916</v>
      </c>
      <c r="AK125" s="65">
        <v>1938.2218045807806</v>
      </c>
      <c r="AL125" s="65">
        <v>1970.36048484759</v>
      </c>
      <c r="AM125" s="65">
        <v>3278.4756009661996</v>
      </c>
    </row>
    <row r="126" spans="1:39" x14ac:dyDescent="0.45">
      <c r="A126" s="3" t="s">
        <v>219</v>
      </c>
      <c r="B126" s="3" t="s">
        <v>62</v>
      </c>
      <c r="C126" s="3" t="s">
        <v>746</v>
      </c>
      <c r="D126" s="173">
        <v>0.91887699988454741</v>
      </c>
      <c r="E126" s="71">
        <v>4291.5121353089089</v>
      </c>
      <c r="F126" s="71">
        <v>1375.9832723852512</v>
      </c>
      <c r="G126" s="71">
        <v>800.33646306414835</v>
      </c>
      <c r="H126" s="71">
        <v>534.70682808451454</v>
      </c>
      <c r="I126" s="71">
        <v>319.70996102410822</v>
      </c>
      <c r="J126" s="71">
        <v>360.99617325572302</v>
      </c>
      <c r="K126" s="71">
        <v>430.30986932189921</v>
      </c>
      <c r="L126" s="71">
        <v>486.88873746783713</v>
      </c>
      <c r="M126" s="71">
        <v>612.28407111615081</v>
      </c>
      <c r="N126" s="71">
        <v>799.47847038353791</v>
      </c>
      <c r="O126" s="71">
        <v>1041.1799169228636</v>
      </c>
      <c r="P126" s="71">
        <v>1219.012809756216</v>
      </c>
      <c r="Q126" s="71">
        <v>1295.6632028926927</v>
      </c>
      <c r="R126" s="71">
        <v>1271.0095262661632</v>
      </c>
      <c r="S126" s="71">
        <v>1471.9253024854365</v>
      </c>
      <c r="T126" s="71">
        <v>2147.4766749174373</v>
      </c>
      <c r="U126" s="71">
        <v>1900.0623191934453</v>
      </c>
      <c r="V126" s="71">
        <v>2997.0519068112753</v>
      </c>
      <c r="W126" s="65">
        <v>1243.7838429893352</v>
      </c>
      <c r="X126" s="65">
        <v>697.50339787857149</v>
      </c>
      <c r="Y126" s="65">
        <v>430.36886395857113</v>
      </c>
      <c r="Z126" s="65">
        <v>361.53279984137777</v>
      </c>
      <c r="AA126" s="65">
        <v>614.49645379924812</v>
      </c>
      <c r="AB126" s="65">
        <v>902.77005240762344</v>
      </c>
      <c r="AC126" s="65">
        <v>1069.8700471386317</v>
      </c>
      <c r="AD126" s="65">
        <v>1206.4079467228548</v>
      </c>
      <c r="AE126" s="65">
        <v>1223.6883719447603</v>
      </c>
      <c r="AF126" s="65">
        <v>1423.3541193629151</v>
      </c>
      <c r="AG126" s="65">
        <v>1576.6042811234377</v>
      </c>
      <c r="AH126" s="65">
        <v>1543.5759284663152</v>
      </c>
      <c r="AI126" s="65">
        <v>1435.0500746507612</v>
      </c>
      <c r="AJ126" s="65">
        <v>1697.6802793683087</v>
      </c>
      <c r="AK126" s="65">
        <v>2646.4595508473612</v>
      </c>
      <c r="AL126" s="65">
        <v>2666.1344990079815</v>
      </c>
      <c r="AM126" s="65">
        <v>4957.5841649615522</v>
      </c>
    </row>
    <row r="127" spans="1:39" x14ac:dyDescent="0.45">
      <c r="A127" s="3" t="s">
        <v>219</v>
      </c>
      <c r="B127" s="3" t="s">
        <v>62</v>
      </c>
      <c r="C127" s="3" t="s">
        <v>747</v>
      </c>
      <c r="D127" s="173">
        <v>0.97057369314293751</v>
      </c>
      <c r="E127" s="71">
        <v>4532.955752356238</v>
      </c>
      <c r="F127" s="71">
        <v>921.01849161742098</v>
      </c>
      <c r="G127" s="71">
        <v>555.32135983978276</v>
      </c>
      <c r="H127" s="71">
        <v>396.1601861579669</v>
      </c>
      <c r="I127" s="71">
        <v>249.69657455357009</v>
      </c>
      <c r="J127" s="71">
        <v>246.70116964975546</v>
      </c>
      <c r="K127" s="71">
        <v>250.12386069304014</v>
      </c>
      <c r="L127" s="71">
        <v>300.70312566511495</v>
      </c>
      <c r="M127" s="71">
        <v>386.23671536944443</v>
      </c>
      <c r="N127" s="71">
        <v>517.30263307068049</v>
      </c>
      <c r="O127" s="71">
        <v>724.98065513641711</v>
      </c>
      <c r="P127" s="71">
        <v>864.4352741092913</v>
      </c>
      <c r="Q127" s="71">
        <v>935.2313757184229</v>
      </c>
      <c r="R127" s="71">
        <v>958.61291267787169</v>
      </c>
      <c r="S127" s="71">
        <v>1192.9700130302751</v>
      </c>
      <c r="T127" s="71">
        <v>1705.1278299088945</v>
      </c>
      <c r="U127" s="71">
        <v>1615.4460602035929</v>
      </c>
      <c r="V127" s="71">
        <v>2587.1325492345145</v>
      </c>
      <c r="W127" s="65">
        <v>842.4063071136419</v>
      </c>
      <c r="X127" s="65">
        <v>483.42787490399559</v>
      </c>
      <c r="Y127" s="65">
        <v>320.06285178543646</v>
      </c>
      <c r="Z127" s="65">
        <v>282.68615406528079</v>
      </c>
      <c r="AA127" s="65">
        <v>414.61142019573043</v>
      </c>
      <c r="AB127" s="65">
        <v>535.1430808023598</v>
      </c>
      <c r="AC127" s="65">
        <v>658.02046868441823</v>
      </c>
      <c r="AD127" s="65">
        <v>746.70973451142345</v>
      </c>
      <c r="AE127" s="65">
        <v>780.82972305046496</v>
      </c>
      <c r="AF127" s="65">
        <v>982.85047550802096</v>
      </c>
      <c r="AG127" s="65">
        <v>1106.4801694306325</v>
      </c>
      <c r="AH127" s="65">
        <v>1145.6114574526971</v>
      </c>
      <c r="AI127" s="65">
        <v>1127.0256097447536</v>
      </c>
      <c r="AJ127" s="65">
        <v>1375.7249867078176</v>
      </c>
      <c r="AK127" s="65">
        <v>2164.0741037178445</v>
      </c>
      <c r="AL127" s="65">
        <v>2260.9762975649242</v>
      </c>
      <c r="AM127" s="65">
        <v>4142.6277749916599</v>
      </c>
    </row>
    <row r="128" spans="1:39" x14ac:dyDescent="0.45">
      <c r="A128" s="3" t="s">
        <v>219</v>
      </c>
      <c r="B128" s="3" t="s">
        <v>62</v>
      </c>
      <c r="C128" s="3" t="s">
        <v>748</v>
      </c>
      <c r="D128" s="173">
        <v>1.1076821217573025</v>
      </c>
      <c r="E128" s="71">
        <v>5173.305315274466</v>
      </c>
      <c r="F128" s="71">
        <v>31.546094198077892</v>
      </c>
      <c r="G128" s="71">
        <v>17.847634817616584</v>
      </c>
      <c r="H128" s="71">
        <v>12.240972182019357</v>
      </c>
      <c r="I128" s="71">
        <v>8.1713619822048607</v>
      </c>
      <c r="J128" s="71">
        <v>3.7756169251480993</v>
      </c>
      <c r="K128" s="71">
        <v>6.6701450332090815</v>
      </c>
      <c r="L128" s="71">
        <v>9.6507693518157414</v>
      </c>
      <c r="M128" s="71">
        <v>12.20990508752354</v>
      </c>
      <c r="N128" s="71">
        <v>15.196208891516267</v>
      </c>
      <c r="O128" s="71">
        <v>22.659306813953791</v>
      </c>
      <c r="P128" s="71">
        <v>25.287061999863635</v>
      </c>
      <c r="Q128" s="71">
        <v>33.116904516606184</v>
      </c>
      <c r="R128" s="71">
        <v>41.733256973350869</v>
      </c>
      <c r="S128" s="71">
        <v>65.920618066443893</v>
      </c>
      <c r="T128" s="71">
        <v>96.636450371284511</v>
      </c>
      <c r="U128" s="71">
        <v>77.324067564725567</v>
      </c>
      <c r="V128" s="71">
        <v>110.53643054153459</v>
      </c>
      <c r="W128" s="65">
        <v>24.812429490497188</v>
      </c>
      <c r="X128" s="65">
        <v>14.914968679772333</v>
      </c>
      <c r="Y128" s="65">
        <v>9.3073922338791366</v>
      </c>
      <c r="Z128" s="65">
        <v>7.4148308270477665</v>
      </c>
      <c r="AA128" s="65">
        <v>5.1954804220942554</v>
      </c>
      <c r="AB128" s="65">
        <v>10.103272321336791</v>
      </c>
      <c r="AC128" s="65">
        <v>19.105408469659846</v>
      </c>
      <c r="AD128" s="65">
        <v>21.195607039557665</v>
      </c>
      <c r="AE128" s="65">
        <v>21.127087246716279</v>
      </c>
      <c r="AF128" s="65">
        <v>25.093220477715452</v>
      </c>
      <c r="AG128" s="65">
        <v>24.975832006293871</v>
      </c>
      <c r="AH128" s="65">
        <v>30.605696566649943</v>
      </c>
      <c r="AI128" s="65">
        <v>40.395764621627109</v>
      </c>
      <c r="AJ128" s="65">
        <v>62.144702406161102</v>
      </c>
      <c r="AK128" s="65">
        <v>95.136413677600444</v>
      </c>
      <c r="AL128" s="65">
        <v>90.455880903695274</v>
      </c>
      <c r="AM128" s="65">
        <v>187.30689912964539</v>
      </c>
    </row>
    <row r="129" spans="1:39" x14ac:dyDescent="0.45">
      <c r="A129" s="2" t="s">
        <v>217</v>
      </c>
      <c r="B129" s="2" t="s">
        <v>63</v>
      </c>
      <c r="C129" s="2" t="s">
        <v>749</v>
      </c>
      <c r="D129" s="172">
        <v>0.95896315318901471</v>
      </c>
      <c r="E129" s="72">
        <v>4478.7300256093404</v>
      </c>
      <c r="F129" s="72">
        <v>11030.171498211985</v>
      </c>
      <c r="G129" s="72">
        <v>6689.9519860728597</v>
      </c>
      <c r="H129" s="72">
        <v>4865.7022706382713</v>
      </c>
      <c r="I129" s="72">
        <v>3037.0855412656447</v>
      </c>
      <c r="J129" s="72">
        <v>2990.7487580300449</v>
      </c>
      <c r="K129" s="72">
        <v>3485.0389529626277</v>
      </c>
      <c r="L129" s="72">
        <v>3960.8390626972964</v>
      </c>
      <c r="M129" s="72">
        <v>4899.3228833453368</v>
      </c>
      <c r="N129" s="72">
        <v>6658.6037648741994</v>
      </c>
      <c r="O129" s="72">
        <v>9449.5167559692436</v>
      </c>
      <c r="P129" s="72">
        <v>11185.202611551307</v>
      </c>
      <c r="Q129" s="72">
        <v>11483.679190647923</v>
      </c>
      <c r="R129" s="72">
        <v>11746.47435914698</v>
      </c>
      <c r="S129" s="72">
        <v>15211.967388094572</v>
      </c>
      <c r="T129" s="72">
        <v>22889.279852419244</v>
      </c>
      <c r="U129" s="72">
        <v>21710.946203678737</v>
      </c>
      <c r="V129" s="72">
        <v>29739.993140083548</v>
      </c>
      <c r="W129" s="8">
        <v>9980.0091704363967</v>
      </c>
      <c r="X129" s="8">
        <v>5779.4715316534275</v>
      </c>
      <c r="Y129" s="8">
        <v>3963.7934065657714</v>
      </c>
      <c r="Z129" s="8">
        <v>3408.4644692573397</v>
      </c>
      <c r="AA129" s="8">
        <v>4825.0909980493689</v>
      </c>
      <c r="AB129" s="8">
        <v>6699.2954296175076</v>
      </c>
      <c r="AC129" s="8">
        <v>8093.8323142110839</v>
      </c>
      <c r="AD129" s="8">
        <v>9173.4587267205607</v>
      </c>
      <c r="AE129" s="8">
        <v>9903.2754055547903</v>
      </c>
      <c r="AF129" s="8">
        <v>12501.422837919352</v>
      </c>
      <c r="AG129" s="8">
        <v>13698.71619702954</v>
      </c>
      <c r="AH129" s="8">
        <v>13296.660696119316</v>
      </c>
      <c r="AI129" s="8">
        <v>13084.334169732811</v>
      </c>
      <c r="AJ129" s="8">
        <v>17384.845985780667</v>
      </c>
      <c r="AK129" s="8">
        <v>27828.647141618036</v>
      </c>
      <c r="AL129" s="8">
        <v>27846.8429362026</v>
      </c>
      <c r="AM129" s="8">
        <v>44475.509062066471</v>
      </c>
    </row>
    <row r="130" spans="1:39" x14ac:dyDescent="0.45">
      <c r="A130" s="3" t="s">
        <v>219</v>
      </c>
      <c r="B130" s="3" t="s">
        <v>63</v>
      </c>
      <c r="C130" s="3" t="s">
        <v>750</v>
      </c>
      <c r="D130" s="173">
        <v>0.89335763002140756</v>
      </c>
      <c r="E130" s="71">
        <v>4172.3267759334303</v>
      </c>
      <c r="F130" s="71">
        <v>1155.0968835154779</v>
      </c>
      <c r="G130" s="71">
        <v>657.31279531210271</v>
      </c>
      <c r="H130" s="71">
        <v>457.72578298698272</v>
      </c>
      <c r="I130" s="71">
        <v>270.60947619298281</v>
      </c>
      <c r="J130" s="71">
        <v>302.28533006966939</v>
      </c>
      <c r="K130" s="71">
        <v>381.98749711878827</v>
      </c>
      <c r="L130" s="71">
        <v>421.87224671152751</v>
      </c>
      <c r="M130" s="71">
        <v>508.17165461715973</v>
      </c>
      <c r="N130" s="71">
        <v>657.08801953640818</v>
      </c>
      <c r="O130" s="71">
        <v>879.0733145041122</v>
      </c>
      <c r="P130" s="71">
        <v>1058.9692301454515</v>
      </c>
      <c r="Q130" s="71">
        <v>1077.5841042924992</v>
      </c>
      <c r="R130" s="71">
        <v>1013.6544415971683</v>
      </c>
      <c r="S130" s="71">
        <v>1182.7680126152325</v>
      </c>
      <c r="T130" s="71">
        <v>1705.2845800311488</v>
      </c>
      <c r="U130" s="71">
        <v>1570.2657169933107</v>
      </c>
      <c r="V130" s="71">
        <v>2199.9864893008935</v>
      </c>
      <c r="W130" s="65">
        <v>1052.1564769977754</v>
      </c>
      <c r="X130" s="65">
        <v>566.32735198458886</v>
      </c>
      <c r="Y130" s="65">
        <v>368.97309478830329</v>
      </c>
      <c r="Z130" s="65">
        <v>313.6268421477327</v>
      </c>
      <c r="AA130" s="65">
        <v>522.64922044586751</v>
      </c>
      <c r="AB130" s="65">
        <v>780.31949304711668</v>
      </c>
      <c r="AC130" s="65">
        <v>899.46424754068767</v>
      </c>
      <c r="AD130" s="65">
        <v>961.32757881429598</v>
      </c>
      <c r="AE130" s="65">
        <v>993.31587044774892</v>
      </c>
      <c r="AF130" s="65">
        <v>1188.9873609167528</v>
      </c>
      <c r="AG130" s="65">
        <v>1310.1954063896337</v>
      </c>
      <c r="AH130" s="65">
        <v>1243.8932659252189</v>
      </c>
      <c r="AI130" s="65">
        <v>1125.7277538532951</v>
      </c>
      <c r="AJ130" s="65">
        <v>1370.9497985359189</v>
      </c>
      <c r="AK130" s="65">
        <v>2091.3682265983771</v>
      </c>
      <c r="AL130" s="65">
        <v>2062.7096283748497</v>
      </c>
      <c r="AM130" s="65">
        <v>3341.0792523975774</v>
      </c>
    </row>
    <row r="131" spans="1:39" x14ac:dyDescent="0.45">
      <c r="A131" s="3" t="s">
        <v>219</v>
      </c>
      <c r="B131" s="3" t="s">
        <v>63</v>
      </c>
      <c r="C131" s="3" t="s">
        <v>751</v>
      </c>
      <c r="D131" s="173">
        <v>0.87008080778532781</v>
      </c>
      <c r="E131" s="71">
        <v>4063.6149841374495</v>
      </c>
      <c r="F131" s="71">
        <v>968.43322713937766</v>
      </c>
      <c r="G131" s="71">
        <v>499.73377489326305</v>
      </c>
      <c r="H131" s="71">
        <v>325.02306294693864</v>
      </c>
      <c r="I131" s="71">
        <v>190.9350812195903</v>
      </c>
      <c r="J131" s="71">
        <v>227.96467065870806</v>
      </c>
      <c r="K131" s="71">
        <v>368.0683384498829</v>
      </c>
      <c r="L131" s="71">
        <v>409.57865129106074</v>
      </c>
      <c r="M131" s="71">
        <v>470.72138121698572</v>
      </c>
      <c r="N131" s="71">
        <v>565.51605946285576</v>
      </c>
      <c r="O131" s="71">
        <v>740.07123795770758</v>
      </c>
      <c r="P131" s="71">
        <v>796.51304943523883</v>
      </c>
      <c r="Q131" s="71">
        <v>780.85235746536546</v>
      </c>
      <c r="R131" s="71">
        <v>784.86345281215233</v>
      </c>
      <c r="S131" s="71">
        <v>971.66508095007396</v>
      </c>
      <c r="T131" s="71">
        <v>1342.4864220679106</v>
      </c>
      <c r="U131" s="71">
        <v>1181.2569909823633</v>
      </c>
      <c r="V131" s="71">
        <v>1509.2680749354251</v>
      </c>
      <c r="W131" s="65">
        <v>863.56984991436423</v>
      </c>
      <c r="X131" s="65">
        <v>427.0789340355966</v>
      </c>
      <c r="Y131" s="65">
        <v>265.76629088225224</v>
      </c>
      <c r="Z131" s="65">
        <v>208.26448797629479</v>
      </c>
      <c r="AA131" s="65">
        <v>360.2401134528838</v>
      </c>
      <c r="AB131" s="65">
        <v>649.2797757458535</v>
      </c>
      <c r="AC131" s="65">
        <v>793.07141446479727</v>
      </c>
      <c r="AD131" s="65">
        <v>807.60192031654049</v>
      </c>
      <c r="AE131" s="65">
        <v>783.04214664119945</v>
      </c>
      <c r="AF131" s="65">
        <v>882.37957320466739</v>
      </c>
      <c r="AG131" s="65">
        <v>891.07827555475581</v>
      </c>
      <c r="AH131" s="65">
        <v>831.14583659949619</v>
      </c>
      <c r="AI131" s="65">
        <v>781.74186528813982</v>
      </c>
      <c r="AJ131" s="65">
        <v>975.4162543252769</v>
      </c>
      <c r="AK131" s="65">
        <v>1456.9535872415149</v>
      </c>
      <c r="AL131" s="65">
        <v>1401.119522695489</v>
      </c>
      <c r="AM131" s="65">
        <v>2561.4067239429619</v>
      </c>
    </row>
    <row r="132" spans="1:39" x14ac:dyDescent="0.45">
      <c r="A132" s="3" t="s">
        <v>219</v>
      </c>
      <c r="B132" s="3" t="s">
        <v>63</v>
      </c>
      <c r="C132" s="3" t="s">
        <v>752</v>
      </c>
      <c r="D132" s="173">
        <v>1.0566266116758518</v>
      </c>
      <c r="E132" s="71">
        <v>4934.8562724575695</v>
      </c>
      <c r="F132" s="71">
        <v>689.93538543109662</v>
      </c>
      <c r="G132" s="71">
        <v>468.02389944060491</v>
      </c>
      <c r="H132" s="71">
        <v>361.12070390020199</v>
      </c>
      <c r="I132" s="71">
        <v>255.64069804858912</v>
      </c>
      <c r="J132" s="71">
        <v>216.024282132927</v>
      </c>
      <c r="K132" s="71">
        <v>194.03938677475557</v>
      </c>
      <c r="L132" s="71">
        <v>227.68392001552928</v>
      </c>
      <c r="M132" s="71">
        <v>296.50047744124748</v>
      </c>
      <c r="N132" s="71">
        <v>441.18344125954064</v>
      </c>
      <c r="O132" s="71">
        <v>684.81720955305025</v>
      </c>
      <c r="P132" s="71">
        <v>816.56627767234181</v>
      </c>
      <c r="Q132" s="71">
        <v>868.06972237763557</v>
      </c>
      <c r="R132" s="71">
        <v>954.02225441080327</v>
      </c>
      <c r="S132" s="71">
        <v>1301.9925736786222</v>
      </c>
      <c r="T132" s="71">
        <v>2108.2107692921149</v>
      </c>
      <c r="U132" s="71">
        <v>2111.0366090740331</v>
      </c>
      <c r="V132" s="71">
        <v>3106.4067039845349</v>
      </c>
      <c r="W132" s="65">
        <v>616.23614712550739</v>
      </c>
      <c r="X132" s="65">
        <v>406.55114416132028</v>
      </c>
      <c r="Y132" s="65">
        <v>296.86660151740944</v>
      </c>
      <c r="Z132" s="65">
        <v>261.62051717645721</v>
      </c>
      <c r="AA132" s="65">
        <v>312.65515129238401</v>
      </c>
      <c r="AB132" s="65">
        <v>360.99239768307791</v>
      </c>
      <c r="AC132" s="65">
        <v>471.82480401103305</v>
      </c>
      <c r="AD132" s="65">
        <v>581.94264350934475</v>
      </c>
      <c r="AE132" s="65">
        <v>702.30426602727164</v>
      </c>
      <c r="AF132" s="65">
        <v>944.68786936482559</v>
      </c>
      <c r="AG132" s="65">
        <v>1046.7961389554951</v>
      </c>
      <c r="AH132" s="65">
        <v>1049.4544166886446</v>
      </c>
      <c r="AI132" s="65">
        <v>1091.767191360145</v>
      </c>
      <c r="AJ132" s="65">
        <v>1549.9857268965263</v>
      </c>
      <c r="AK132" s="65">
        <v>2655.1395669100839</v>
      </c>
      <c r="AL132" s="65">
        <v>2791.7209197045145</v>
      </c>
      <c r="AM132" s="65">
        <v>4749.0061378898417</v>
      </c>
    </row>
    <row r="133" spans="1:39" x14ac:dyDescent="0.45">
      <c r="A133" s="3" t="s">
        <v>219</v>
      </c>
      <c r="B133" s="3" t="s">
        <v>63</v>
      </c>
      <c r="C133" s="3" t="s">
        <v>753</v>
      </c>
      <c r="D133" s="173">
        <v>0.96613041115568554</v>
      </c>
      <c r="E133" s="71">
        <v>4512.2039013780468</v>
      </c>
      <c r="F133" s="71">
        <v>942.75024539831782</v>
      </c>
      <c r="G133" s="71">
        <v>585.09052160353519</v>
      </c>
      <c r="H133" s="71">
        <v>419.82446243911954</v>
      </c>
      <c r="I133" s="71">
        <v>252.08290150412589</v>
      </c>
      <c r="J133" s="71">
        <v>220.70840688068853</v>
      </c>
      <c r="K133" s="71">
        <v>237.07300492786521</v>
      </c>
      <c r="L133" s="71">
        <v>283.19811479466739</v>
      </c>
      <c r="M133" s="71">
        <v>376.61977399674419</v>
      </c>
      <c r="N133" s="71">
        <v>541.43894927110182</v>
      </c>
      <c r="O133" s="71">
        <v>759.42655070675016</v>
      </c>
      <c r="P133" s="71">
        <v>883.42997416965522</v>
      </c>
      <c r="Q133" s="71">
        <v>901.29368585280588</v>
      </c>
      <c r="R133" s="71">
        <v>896.70858150073047</v>
      </c>
      <c r="S133" s="71">
        <v>1155.1199878217981</v>
      </c>
      <c r="T133" s="71">
        <v>1773.7843834573514</v>
      </c>
      <c r="U133" s="71">
        <v>1734.7659533954916</v>
      </c>
      <c r="V133" s="71">
        <v>2416.7625017720497</v>
      </c>
      <c r="W133" s="65">
        <v>848.79185882075512</v>
      </c>
      <c r="X133" s="65">
        <v>505.24850561520589</v>
      </c>
      <c r="Y133" s="65">
        <v>343.79567012016122</v>
      </c>
      <c r="Z133" s="65">
        <v>291.07482212076661</v>
      </c>
      <c r="AA133" s="65">
        <v>346.78824941428348</v>
      </c>
      <c r="AB133" s="65">
        <v>457.75807127844251</v>
      </c>
      <c r="AC133" s="65">
        <v>595.05797135656849</v>
      </c>
      <c r="AD133" s="65">
        <v>749.04289435608962</v>
      </c>
      <c r="AE133" s="65">
        <v>832.52564892406861</v>
      </c>
      <c r="AF133" s="65">
        <v>1036.9904056272578</v>
      </c>
      <c r="AG133" s="65">
        <v>1095.1061989864522</v>
      </c>
      <c r="AH133" s="65">
        <v>1055.286225931035</v>
      </c>
      <c r="AI133" s="65">
        <v>1028.5507939803845</v>
      </c>
      <c r="AJ133" s="65">
        <v>1381.8452983084262</v>
      </c>
      <c r="AK133" s="65">
        <v>2258.6948728768739</v>
      </c>
      <c r="AL133" s="65">
        <v>2254.5602408961727</v>
      </c>
      <c r="AM133" s="65">
        <v>3607.7244344201326</v>
      </c>
    </row>
    <row r="134" spans="1:39" x14ac:dyDescent="0.45">
      <c r="A134" s="3" t="s">
        <v>219</v>
      </c>
      <c r="B134" s="3" t="s">
        <v>63</v>
      </c>
      <c r="C134" s="3" t="s">
        <v>754</v>
      </c>
      <c r="D134" s="173">
        <v>1.0080861285617806</v>
      </c>
      <c r="E134" s="71">
        <v>4708.1533814678423</v>
      </c>
      <c r="F134" s="71">
        <v>618.23971679909835</v>
      </c>
      <c r="G134" s="71">
        <v>398.81666307015865</v>
      </c>
      <c r="H134" s="71">
        <v>306.72172732706332</v>
      </c>
      <c r="I134" s="71">
        <v>196.7056536636612</v>
      </c>
      <c r="J134" s="71">
        <v>185.81934673174146</v>
      </c>
      <c r="K134" s="71">
        <v>190.67142399664536</v>
      </c>
      <c r="L134" s="71">
        <v>215.93967608124279</v>
      </c>
      <c r="M134" s="71">
        <v>277.69328492739993</v>
      </c>
      <c r="N134" s="71">
        <v>398.4761736735137</v>
      </c>
      <c r="O134" s="71">
        <v>566.90445682521522</v>
      </c>
      <c r="P134" s="71">
        <v>673.75318449403994</v>
      </c>
      <c r="Q134" s="71">
        <v>695.74048540490708</v>
      </c>
      <c r="R134" s="71">
        <v>777.21235570036993</v>
      </c>
      <c r="S134" s="71">
        <v>1114.0101518298079</v>
      </c>
      <c r="T134" s="71">
        <v>1750.7421154856063</v>
      </c>
      <c r="U134" s="71">
        <v>1653.9588197242413</v>
      </c>
      <c r="V134" s="71">
        <v>2057.5459578158911</v>
      </c>
      <c r="W134" s="65">
        <v>547.63707735766411</v>
      </c>
      <c r="X134" s="65">
        <v>345.37769968191594</v>
      </c>
      <c r="Y134" s="65">
        <v>250.51537544802383</v>
      </c>
      <c r="Z134" s="65">
        <v>222.17156699292397</v>
      </c>
      <c r="AA134" s="65">
        <v>283.53629590343729</v>
      </c>
      <c r="AB134" s="65">
        <v>343.97925791581338</v>
      </c>
      <c r="AC134" s="65">
        <v>425.53850514123621</v>
      </c>
      <c r="AD134" s="65">
        <v>514.41245363912515</v>
      </c>
      <c r="AE134" s="65">
        <v>577.44255718126772</v>
      </c>
      <c r="AF134" s="65">
        <v>741.78565690829919</v>
      </c>
      <c r="AG134" s="65">
        <v>797.58502021976847</v>
      </c>
      <c r="AH134" s="65">
        <v>817.3574504062509</v>
      </c>
      <c r="AI134" s="65">
        <v>887.67935242839019</v>
      </c>
      <c r="AJ134" s="65">
        <v>1301.4069172718773</v>
      </c>
      <c r="AK134" s="65">
        <v>2092.1416933762484</v>
      </c>
      <c r="AL134" s="65">
        <v>1995.2884427245349</v>
      </c>
      <c r="AM134" s="65">
        <v>3006.9914893644045</v>
      </c>
    </row>
    <row r="135" spans="1:39" x14ac:dyDescent="0.45">
      <c r="A135" s="3" t="s">
        <v>219</v>
      </c>
      <c r="B135" s="3" t="s">
        <v>63</v>
      </c>
      <c r="C135" s="3" t="s">
        <v>755</v>
      </c>
      <c r="D135" s="173">
        <v>0.9565173396488138</v>
      </c>
      <c r="E135" s="71">
        <v>4467.3071273435289</v>
      </c>
      <c r="F135" s="71">
        <v>1032.863734683333</v>
      </c>
      <c r="G135" s="71">
        <v>626.33068749278641</v>
      </c>
      <c r="H135" s="71">
        <v>467.44160373656098</v>
      </c>
      <c r="I135" s="71">
        <v>289.56992850921358</v>
      </c>
      <c r="J135" s="71">
        <v>280.76431359632556</v>
      </c>
      <c r="K135" s="71">
        <v>329.75776184888764</v>
      </c>
      <c r="L135" s="71">
        <v>380.67088524800681</v>
      </c>
      <c r="M135" s="71">
        <v>462.76196728224335</v>
      </c>
      <c r="N135" s="71">
        <v>642.32598804179247</v>
      </c>
      <c r="O135" s="71">
        <v>931.25767466406467</v>
      </c>
      <c r="P135" s="71">
        <v>1053.8530106245494</v>
      </c>
      <c r="Q135" s="71">
        <v>1035.6526788539093</v>
      </c>
      <c r="R135" s="71">
        <v>1080.2421716124238</v>
      </c>
      <c r="S135" s="71">
        <v>1473.8570422089942</v>
      </c>
      <c r="T135" s="71">
        <v>2261.1205135535733</v>
      </c>
      <c r="U135" s="71">
        <v>2187.4650310685074</v>
      </c>
      <c r="V135" s="71">
        <v>2666.6242485549592</v>
      </c>
      <c r="W135" s="65">
        <v>940.74380340318737</v>
      </c>
      <c r="X135" s="65">
        <v>551.63311222819721</v>
      </c>
      <c r="Y135" s="65">
        <v>380.36484758897262</v>
      </c>
      <c r="Z135" s="65">
        <v>324.54407002442207</v>
      </c>
      <c r="AA135" s="65">
        <v>429.45277318442538</v>
      </c>
      <c r="AB135" s="65">
        <v>595.45989185426231</v>
      </c>
      <c r="AC135" s="65">
        <v>727.22012685287609</v>
      </c>
      <c r="AD135" s="65">
        <v>822.02807766594458</v>
      </c>
      <c r="AE135" s="65">
        <v>903.44784741009403</v>
      </c>
      <c r="AF135" s="65">
        <v>1156.248549824734</v>
      </c>
      <c r="AG135" s="65">
        <v>1229.9131545258992</v>
      </c>
      <c r="AH135" s="65">
        <v>1165.5933154770112</v>
      </c>
      <c r="AI135" s="65">
        <v>1182.7252584198231</v>
      </c>
      <c r="AJ135" s="65">
        <v>1692.5688103392324</v>
      </c>
      <c r="AK135" s="65">
        <v>2786.7148599005154</v>
      </c>
      <c r="AL135" s="65">
        <v>2734.291953456348</v>
      </c>
      <c r="AM135" s="65">
        <v>3614.5795846573856</v>
      </c>
    </row>
    <row r="136" spans="1:39" x14ac:dyDescent="0.45">
      <c r="A136" s="3" t="s">
        <v>219</v>
      </c>
      <c r="B136" s="3" t="s">
        <v>63</v>
      </c>
      <c r="C136" s="3" t="s">
        <v>756</v>
      </c>
      <c r="D136" s="173">
        <v>0.96521815275638778</v>
      </c>
      <c r="E136" s="71">
        <v>4507.9433006756508</v>
      </c>
      <c r="F136" s="71">
        <v>811.46750994772754</v>
      </c>
      <c r="G136" s="71">
        <v>513.45739312195428</v>
      </c>
      <c r="H136" s="71">
        <v>379.15749984620203</v>
      </c>
      <c r="I136" s="71">
        <v>234.26499360664477</v>
      </c>
      <c r="J136" s="71">
        <v>233.68709006088505</v>
      </c>
      <c r="K136" s="71">
        <v>267.68726033669702</v>
      </c>
      <c r="L136" s="71">
        <v>304.02892925712484</v>
      </c>
      <c r="M136" s="71">
        <v>377.14493120480944</v>
      </c>
      <c r="N136" s="71">
        <v>522.33514380748272</v>
      </c>
      <c r="O136" s="71">
        <v>752.49050642864438</v>
      </c>
      <c r="P136" s="71">
        <v>875.63803064644117</v>
      </c>
      <c r="Q136" s="71">
        <v>890.30229943996983</v>
      </c>
      <c r="R136" s="71">
        <v>921.42394368606278</v>
      </c>
      <c r="S136" s="71">
        <v>1245.8513879626983</v>
      </c>
      <c r="T136" s="71">
        <v>1841.4220612111321</v>
      </c>
      <c r="U136" s="71">
        <v>1851.8964907490024</v>
      </c>
      <c r="V136" s="71">
        <v>2348.442608842588</v>
      </c>
      <c r="W136" s="65">
        <v>746.44058717245707</v>
      </c>
      <c r="X136" s="65">
        <v>438.87216508471727</v>
      </c>
      <c r="Y136" s="65">
        <v>310.9205574182331</v>
      </c>
      <c r="Z136" s="65">
        <v>266.21634550013334</v>
      </c>
      <c r="AA136" s="65">
        <v>386.92232879890946</v>
      </c>
      <c r="AB136" s="65">
        <v>520.82781756776865</v>
      </c>
      <c r="AC136" s="65">
        <v>603.10062612472541</v>
      </c>
      <c r="AD136" s="65">
        <v>683.28722042406628</v>
      </c>
      <c r="AE136" s="65">
        <v>744.18450977297607</v>
      </c>
      <c r="AF136" s="65">
        <v>956.12358182211904</v>
      </c>
      <c r="AG136" s="65">
        <v>1048.7895152189112</v>
      </c>
      <c r="AH136" s="65">
        <v>1022.4201381851627</v>
      </c>
      <c r="AI136" s="65">
        <v>1022.8726744552562</v>
      </c>
      <c r="AJ136" s="65">
        <v>1422.8715628839238</v>
      </c>
      <c r="AK136" s="65">
        <v>2309.4858579567795</v>
      </c>
      <c r="AL136" s="65">
        <v>2330.711470866258</v>
      </c>
      <c r="AM136" s="65">
        <v>3211.7386971858764</v>
      </c>
    </row>
    <row r="137" spans="1:39" x14ac:dyDescent="0.45">
      <c r="A137" s="3" t="s">
        <v>219</v>
      </c>
      <c r="B137" s="3" t="s">
        <v>63</v>
      </c>
      <c r="C137" s="3" t="s">
        <v>757</v>
      </c>
      <c r="D137" s="173">
        <v>1.051606870054129</v>
      </c>
      <c r="E137" s="71">
        <v>4911.412131306528</v>
      </c>
      <c r="F137" s="71">
        <v>324.12815169984668</v>
      </c>
      <c r="G137" s="71">
        <v>220.65221530828111</v>
      </c>
      <c r="H137" s="71">
        <v>168.63201756447873</v>
      </c>
      <c r="I137" s="71">
        <v>111.96935303757536</v>
      </c>
      <c r="J137" s="71">
        <v>97.410916668821031</v>
      </c>
      <c r="K137" s="71">
        <v>98.039291494031716</v>
      </c>
      <c r="L137" s="71">
        <v>116.62583578232723</v>
      </c>
      <c r="M137" s="71">
        <v>147.50353081540533</v>
      </c>
      <c r="N137" s="71">
        <v>210.51683148805756</v>
      </c>
      <c r="O137" s="71">
        <v>318.42535707840585</v>
      </c>
      <c r="P137" s="71">
        <v>377.42410212819743</v>
      </c>
      <c r="Q137" s="71">
        <v>418.35072375880929</v>
      </c>
      <c r="R137" s="71">
        <v>490.8294722921346</v>
      </c>
      <c r="S137" s="71">
        <v>690.35548370682125</v>
      </c>
      <c r="T137" s="71">
        <v>1062.8442039618708</v>
      </c>
      <c r="U137" s="71">
        <v>988.09609633225227</v>
      </c>
      <c r="V137" s="71">
        <v>1354.6889461217531</v>
      </c>
      <c r="W137" s="65">
        <v>293.61374897088342</v>
      </c>
      <c r="X137" s="65">
        <v>186.57900566218387</v>
      </c>
      <c r="Y137" s="65">
        <v>138.90921757481249</v>
      </c>
      <c r="Z137" s="65">
        <v>127.86311960743184</v>
      </c>
      <c r="AA137" s="65">
        <v>164.12079627933369</v>
      </c>
      <c r="AB137" s="65">
        <v>195.04546157131099</v>
      </c>
      <c r="AC137" s="65">
        <v>239.76959357799899</v>
      </c>
      <c r="AD137" s="65">
        <v>284.05399573633571</v>
      </c>
      <c r="AE137" s="65">
        <v>317.59184840491503</v>
      </c>
      <c r="AF137" s="65">
        <v>417.79558626112987</v>
      </c>
      <c r="AG137" s="65">
        <v>474.50172231049623</v>
      </c>
      <c r="AH137" s="65">
        <v>506.64407891055464</v>
      </c>
      <c r="AI137" s="65">
        <v>560.83597709624496</v>
      </c>
      <c r="AJ137" s="65">
        <v>818.4403501954273</v>
      </c>
      <c r="AK137" s="65">
        <v>1292.8926895806846</v>
      </c>
      <c r="AL137" s="65">
        <v>1301.1973286739735</v>
      </c>
      <c r="AM137" s="65">
        <v>2162.5982777874888</v>
      </c>
    </row>
    <row r="138" spans="1:39" x14ac:dyDescent="0.45">
      <c r="A138" s="3" t="s">
        <v>219</v>
      </c>
      <c r="B138" s="3" t="s">
        <v>63</v>
      </c>
      <c r="C138" s="3" t="s">
        <v>758</v>
      </c>
      <c r="D138" s="173">
        <v>0.95326487957262629</v>
      </c>
      <c r="E138" s="71">
        <v>4452.116876756867</v>
      </c>
      <c r="F138" s="71">
        <v>4487.2566435977014</v>
      </c>
      <c r="G138" s="71">
        <v>2720.5340358301682</v>
      </c>
      <c r="H138" s="71">
        <v>1980.0554098907287</v>
      </c>
      <c r="I138" s="71">
        <v>1235.3074554832681</v>
      </c>
      <c r="J138" s="71">
        <v>1226.0844012302794</v>
      </c>
      <c r="K138" s="71">
        <v>1417.7149880150716</v>
      </c>
      <c r="L138" s="71">
        <v>1601.2408035158066</v>
      </c>
      <c r="M138" s="71">
        <v>1982.2058818433329</v>
      </c>
      <c r="N138" s="71">
        <v>2679.7231583334442</v>
      </c>
      <c r="O138" s="71">
        <v>3817.0504482512961</v>
      </c>
      <c r="P138" s="71">
        <v>4649.0557522354075</v>
      </c>
      <c r="Q138" s="71">
        <v>4815.8331332020471</v>
      </c>
      <c r="R138" s="71">
        <v>4827.5176855351119</v>
      </c>
      <c r="S138" s="71">
        <v>6076.3476673205105</v>
      </c>
      <c r="T138" s="71">
        <v>9043.3848033585145</v>
      </c>
      <c r="U138" s="71">
        <v>8432.2044953594905</v>
      </c>
      <c r="V138" s="71">
        <v>12080.267608755368</v>
      </c>
      <c r="W138" s="65">
        <v>4070.8196206737744</v>
      </c>
      <c r="X138" s="65">
        <v>2351.8036131997051</v>
      </c>
      <c r="Y138" s="65">
        <v>1607.6817512276107</v>
      </c>
      <c r="Z138" s="65">
        <v>1393.0826977111697</v>
      </c>
      <c r="AA138" s="65">
        <v>2018.7260692778407</v>
      </c>
      <c r="AB138" s="65">
        <v>2795.6332629538779</v>
      </c>
      <c r="AC138" s="65">
        <v>3338.785025141156</v>
      </c>
      <c r="AD138" s="65">
        <v>3769.7619422588164</v>
      </c>
      <c r="AE138" s="65">
        <v>4049.4207107452489</v>
      </c>
      <c r="AF138" s="65">
        <v>5176.4242539895731</v>
      </c>
      <c r="AG138" s="65">
        <v>5804.7507648681049</v>
      </c>
      <c r="AH138" s="65">
        <v>5604.8659679959555</v>
      </c>
      <c r="AI138" s="65">
        <v>5402.4333028511219</v>
      </c>
      <c r="AJ138" s="65">
        <v>6871.3612670240991</v>
      </c>
      <c r="AK138" s="65">
        <v>10885.25578717691</v>
      </c>
      <c r="AL138" s="65">
        <v>10975.24342881043</v>
      </c>
      <c r="AM138" s="65">
        <v>18220.3844644208</v>
      </c>
    </row>
    <row r="139" spans="1:39" x14ac:dyDescent="0.45">
      <c r="A139" s="2" t="s">
        <v>217</v>
      </c>
      <c r="B139" s="2" t="s">
        <v>64</v>
      </c>
      <c r="C139" s="2" t="s">
        <v>759</v>
      </c>
      <c r="D139" s="172">
        <v>1.0591745393400798</v>
      </c>
      <c r="E139" s="72">
        <v>4946.7560833052639</v>
      </c>
      <c r="F139" s="72">
        <v>2346.3283840214831</v>
      </c>
      <c r="G139" s="72">
        <v>1520.237274843468</v>
      </c>
      <c r="H139" s="72">
        <v>1146.9718787368356</v>
      </c>
      <c r="I139" s="72">
        <v>728.13343425855953</v>
      </c>
      <c r="J139" s="72">
        <v>594.35289683565827</v>
      </c>
      <c r="K139" s="72">
        <v>640.110269409838</v>
      </c>
      <c r="L139" s="72">
        <v>807.39821131036933</v>
      </c>
      <c r="M139" s="72">
        <v>1028.2742245550569</v>
      </c>
      <c r="N139" s="72">
        <v>1442.7714899002431</v>
      </c>
      <c r="O139" s="72">
        <v>1888.0099985665815</v>
      </c>
      <c r="P139" s="72">
        <v>2124.7894898792388</v>
      </c>
      <c r="Q139" s="72">
        <v>2511.3533637361265</v>
      </c>
      <c r="R139" s="72">
        <v>3382.5268479756164</v>
      </c>
      <c r="S139" s="72">
        <v>4961.9149474261994</v>
      </c>
      <c r="T139" s="72">
        <v>6852.096469270311</v>
      </c>
      <c r="U139" s="72">
        <v>5588.0322289504129</v>
      </c>
      <c r="V139" s="72">
        <v>9215.4512179758531</v>
      </c>
      <c r="W139" s="8">
        <v>2131.0714563872621</v>
      </c>
      <c r="X139" s="8">
        <v>1314.5668695370598</v>
      </c>
      <c r="Y139" s="8">
        <v>932.80294672136768</v>
      </c>
      <c r="Z139" s="8">
        <v>816.72482224928899</v>
      </c>
      <c r="AA139" s="8">
        <v>917.06270706268185</v>
      </c>
      <c r="AB139" s="8">
        <v>1226.2674721570195</v>
      </c>
      <c r="AC139" s="8">
        <v>1661.1200676661986</v>
      </c>
      <c r="AD139" s="8">
        <v>1944.4422699808806</v>
      </c>
      <c r="AE139" s="8">
        <v>2154.0280722957345</v>
      </c>
      <c r="AF139" s="8">
        <v>2535.0360640683725</v>
      </c>
      <c r="AG139" s="8">
        <v>2736.1629792935773</v>
      </c>
      <c r="AH139" s="8">
        <v>3155.9581644281152</v>
      </c>
      <c r="AI139" s="8">
        <v>3934.0175163241352</v>
      </c>
      <c r="AJ139" s="8">
        <v>5740.4487443405433</v>
      </c>
      <c r="AK139" s="8">
        <v>8021.1942494897567</v>
      </c>
      <c r="AL139" s="8">
        <v>7248.8818606056666</v>
      </c>
      <c r="AM139" s="8">
        <v>16239.750101019221</v>
      </c>
    </row>
    <row r="140" spans="1:39" x14ac:dyDescent="0.45">
      <c r="A140" s="3" t="s">
        <v>219</v>
      </c>
      <c r="B140" s="3" t="s">
        <v>64</v>
      </c>
      <c r="C140" s="3" t="s">
        <v>760</v>
      </c>
      <c r="D140" s="173">
        <v>1.0841040475804888</v>
      </c>
      <c r="E140" s="71">
        <v>5063.1865600224319</v>
      </c>
      <c r="F140" s="71">
        <v>207.50319739180136</v>
      </c>
      <c r="G140" s="71">
        <v>138.72637315518281</v>
      </c>
      <c r="H140" s="71">
        <v>101.10225354265087</v>
      </c>
      <c r="I140" s="71">
        <v>67.26549483050411</v>
      </c>
      <c r="J140" s="71">
        <v>53.719949563122782</v>
      </c>
      <c r="K140" s="71">
        <v>59.228782918160377</v>
      </c>
      <c r="L140" s="71">
        <v>72.781648250154987</v>
      </c>
      <c r="M140" s="71">
        <v>92.706658386317883</v>
      </c>
      <c r="N140" s="71">
        <v>124.94441362622015</v>
      </c>
      <c r="O140" s="71">
        <v>158.0293331471606</v>
      </c>
      <c r="P140" s="71">
        <v>187.38889084317555</v>
      </c>
      <c r="Q140" s="71">
        <v>234.49480558040847</v>
      </c>
      <c r="R140" s="71">
        <v>330.29554380130935</v>
      </c>
      <c r="S140" s="71">
        <v>481.48612609702889</v>
      </c>
      <c r="T140" s="71">
        <v>657.4100127447972</v>
      </c>
      <c r="U140" s="71">
        <v>510.02039416887806</v>
      </c>
      <c r="V140" s="71">
        <v>874.40869252486812</v>
      </c>
      <c r="W140" s="65">
        <v>186.45810984770651</v>
      </c>
      <c r="X140" s="65">
        <v>121.96849651873035</v>
      </c>
      <c r="Y140" s="65">
        <v>81.228150404763426</v>
      </c>
      <c r="Z140" s="65">
        <v>72.781519177934214</v>
      </c>
      <c r="AA140" s="65">
        <v>78.81825725611192</v>
      </c>
      <c r="AB140" s="65">
        <v>108.0527080687927</v>
      </c>
      <c r="AC140" s="65">
        <v>147.0985143514531</v>
      </c>
      <c r="AD140" s="65">
        <v>165.88437881501889</v>
      </c>
      <c r="AE140" s="65">
        <v>182.66517026585672</v>
      </c>
      <c r="AF140" s="65">
        <v>208.75076254182841</v>
      </c>
      <c r="AG140" s="65">
        <v>236.07828688265275</v>
      </c>
      <c r="AH140" s="65">
        <v>290.46026652987592</v>
      </c>
      <c r="AI140" s="65">
        <v>377.67606441424851</v>
      </c>
      <c r="AJ140" s="65">
        <v>561.65628765568351</v>
      </c>
      <c r="AK140" s="65">
        <v>760.74754640841877</v>
      </c>
      <c r="AL140" s="65">
        <v>685.36106973078859</v>
      </c>
      <c r="AM140" s="65">
        <v>1650.8814747831377</v>
      </c>
    </row>
    <row r="141" spans="1:39" x14ac:dyDescent="0.45">
      <c r="A141" s="3" t="s">
        <v>219</v>
      </c>
      <c r="B141" s="3" t="s">
        <v>64</v>
      </c>
      <c r="C141" s="3" t="s">
        <v>761</v>
      </c>
      <c r="D141" s="173">
        <v>1.0292878792340494</v>
      </c>
      <c r="E141" s="71">
        <v>4807.1737838843437</v>
      </c>
      <c r="F141" s="71">
        <v>1005.7787043112444</v>
      </c>
      <c r="G141" s="71">
        <v>624.70187421816763</v>
      </c>
      <c r="H141" s="71">
        <v>459.50541352032155</v>
      </c>
      <c r="I141" s="71">
        <v>289.91703061111269</v>
      </c>
      <c r="J141" s="71">
        <v>244.54198872068594</v>
      </c>
      <c r="K141" s="71">
        <v>264.12195598955753</v>
      </c>
      <c r="L141" s="71">
        <v>336.81185037836906</v>
      </c>
      <c r="M141" s="71">
        <v>427.34667806332317</v>
      </c>
      <c r="N141" s="71">
        <v>601.9474901300498</v>
      </c>
      <c r="O141" s="71">
        <v>791.57605323906091</v>
      </c>
      <c r="P141" s="71">
        <v>865.64082008835567</v>
      </c>
      <c r="Q141" s="71">
        <v>993.86399869340585</v>
      </c>
      <c r="R141" s="71">
        <v>1264.7495377201601</v>
      </c>
      <c r="S141" s="71">
        <v>1859.178750192616</v>
      </c>
      <c r="T141" s="71">
        <v>2572.4262563554726</v>
      </c>
      <c r="U141" s="71">
        <v>2125.5659705469452</v>
      </c>
      <c r="V141" s="71">
        <v>3267.5385269313797</v>
      </c>
      <c r="W141" s="65">
        <v>896.71390401318877</v>
      </c>
      <c r="X141" s="65">
        <v>541.95257230284722</v>
      </c>
      <c r="Y141" s="65">
        <v>376.62950835541881</v>
      </c>
      <c r="Z141" s="65">
        <v>326.37215043569825</v>
      </c>
      <c r="AA141" s="65">
        <v>395.74256300386037</v>
      </c>
      <c r="AB141" s="65">
        <v>540.59389257245414</v>
      </c>
      <c r="AC141" s="65">
        <v>733.09618890797776</v>
      </c>
      <c r="AD141" s="65">
        <v>841.18627751720578</v>
      </c>
      <c r="AE141" s="65">
        <v>917.84418119768009</v>
      </c>
      <c r="AF141" s="65">
        <v>1087.0134792618708</v>
      </c>
      <c r="AG141" s="65">
        <v>1143.0254009265386</v>
      </c>
      <c r="AH141" s="65">
        <v>1280.4663952050118</v>
      </c>
      <c r="AI141" s="65">
        <v>1522.7635019817876</v>
      </c>
      <c r="AJ141" s="65">
        <v>2198.6042442179728</v>
      </c>
      <c r="AK141" s="65">
        <v>3155.2288091774349</v>
      </c>
      <c r="AL141" s="65">
        <v>2772.5779309551226</v>
      </c>
      <c r="AM141" s="65">
        <v>5839.7815138762626</v>
      </c>
    </row>
    <row r="142" spans="1:39" x14ac:dyDescent="0.45">
      <c r="A142" s="3" t="s">
        <v>219</v>
      </c>
      <c r="B142" s="3" t="s">
        <v>64</v>
      </c>
      <c r="C142" s="3" t="s">
        <v>762</v>
      </c>
      <c r="D142" s="173">
        <v>1.0605527867577178</v>
      </c>
      <c r="E142" s="71">
        <v>4953.1930335379884</v>
      </c>
      <c r="F142" s="71">
        <v>212.41036760039086</v>
      </c>
      <c r="G142" s="71">
        <v>145.83077148064189</v>
      </c>
      <c r="H142" s="71">
        <v>112.3572142129556</v>
      </c>
      <c r="I142" s="71">
        <v>72.255087545301848</v>
      </c>
      <c r="J142" s="71">
        <v>58.238891070409416</v>
      </c>
      <c r="K142" s="71">
        <v>62.925648311319669</v>
      </c>
      <c r="L142" s="71">
        <v>81.2000885924312</v>
      </c>
      <c r="M142" s="71">
        <v>99.599346742177957</v>
      </c>
      <c r="N142" s="71">
        <v>142.78515757158462</v>
      </c>
      <c r="O142" s="71">
        <v>191.84254900293655</v>
      </c>
      <c r="P142" s="71">
        <v>218.46845425463584</v>
      </c>
      <c r="Q142" s="71">
        <v>255.22855722280971</v>
      </c>
      <c r="R142" s="71">
        <v>340.68248775912087</v>
      </c>
      <c r="S142" s="71">
        <v>502.55416245709193</v>
      </c>
      <c r="T142" s="71">
        <v>684.05753352844386</v>
      </c>
      <c r="U142" s="71">
        <v>575.60155314591066</v>
      </c>
      <c r="V142" s="71">
        <v>914.36938461568491</v>
      </c>
      <c r="W142" s="65">
        <v>202.75647039538615</v>
      </c>
      <c r="X142" s="65">
        <v>126.16234606293685</v>
      </c>
      <c r="Y142" s="65">
        <v>91.732502172046082</v>
      </c>
      <c r="Z142" s="65">
        <v>82.075685007229168</v>
      </c>
      <c r="AA142" s="65">
        <v>88.52454238576081</v>
      </c>
      <c r="AB142" s="65">
        <v>118.40374456149723</v>
      </c>
      <c r="AC142" s="65">
        <v>158.12844089063819</v>
      </c>
      <c r="AD142" s="65">
        <v>187.86865960488569</v>
      </c>
      <c r="AE142" s="65">
        <v>213.91954859691319</v>
      </c>
      <c r="AF142" s="65">
        <v>256.45402022081862</v>
      </c>
      <c r="AG142" s="65">
        <v>280.79245247764527</v>
      </c>
      <c r="AH142" s="65">
        <v>324.41134204177285</v>
      </c>
      <c r="AI142" s="65">
        <v>385.24689044775255</v>
      </c>
      <c r="AJ142" s="65">
        <v>581.29508971477287</v>
      </c>
      <c r="AK142" s="65">
        <v>813.25734655025587</v>
      </c>
      <c r="AL142" s="65">
        <v>754.04443046347797</v>
      </c>
      <c r="AM142" s="65">
        <v>1557.6312693499156</v>
      </c>
    </row>
    <row r="143" spans="1:39" x14ac:dyDescent="0.45">
      <c r="A143" s="3" t="s">
        <v>219</v>
      </c>
      <c r="B143" s="3" t="s">
        <v>64</v>
      </c>
      <c r="C143" s="3" t="s">
        <v>763</v>
      </c>
      <c r="D143" s="173">
        <v>1.0545076492540466</v>
      </c>
      <c r="E143" s="71">
        <v>4924.9598957405733</v>
      </c>
      <c r="F143" s="71">
        <v>458.27871389571357</v>
      </c>
      <c r="G143" s="71">
        <v>297.93420684864026</v>
      </c>
      <c r="H143" s="71">
        <v>227.31172704213537</v>
      </c>
      <c r="I143" s="71">
        <v>142.36971212889333</v>
      </c>
      <c r="J143" s="71">
        <v>120.93772963364981</v>
      </c>
      <c r="K143" s="71">
        <v>125.81182830883336</v>
      </c>
      <c r="L143" s="71">
        <v>158.39139606949294</v>
      </c>
      <c r="M143" s="71">
        <v>203.59688510190412</v>
      </c>
      <c r="N143" s="71">
        <v>287.30702473077179</v>
      </c>
      <c r="O143" s="71">
        <v>374.28863261559928</v>
      </c>
      <c r="P143" s="71">
        <v>415.64873073264113</v>
      </c>
      <c r="Q143" s="71">
        <v>487.47512467331819</v>
      </c>
      <c r="R143" s="71">
        <v>664.62530244337461</v>
      </c>
      <c r="S143" s="71">
        <v>957.17703302338214</v>
      </c>
      <c r="T143" s="71">
        <v>1342.0161717011401</v>
      </c>
      <c r="U143" s="71">
        <v>1081.4422679869647</v>
      </c>
      <c r="V143" s="71">
        <v>1825.730975203026</v>
      </c>
      <c r="W143" s="65">
        <v>417.85834075785806</v>
      </c>
      <c r="X143" s="65">
        <v>257.90598061703571</v>
      </c>
      <c r="Y143" s="65">
        <v>186.49867764426989</v>
      </c>
      <c r="Z143" s="65">
        <v>162.34037446683828</v>
      </c>
      <c r="AA143" s="65">
        <v>179.68710002460065</v>
      </c>
      <c r="AB143" s="65">
        <v>230.55832613404814</v>
      </c>
      <c r="AC143" s="65">
        <v>313.82767176967008</v>
      </c>
      <c r="AD143" s="65">
        <v>372.9769610836882</v>
      </c>
      <c r="AE143" s="65">
        <v>419.05172462218349</v>
      </c>
      <c r="AF143" s="65">
        <v>493.92475776253167</v>
      </c>
      <c r="AG143" s="65">
        <v>524.68790117760375</v>
      </c>
      <c r="AH143" s="65">
        <v>604.60943261798604</v>
      </c>
      <c r="AI143" s="65">
        <v>771.68348212934177</v>
      </c>
      <c r="AJ143" s="65">
        <v>1111.071952110151</v>
      </c>
      <c r="AK143" s="65">
        <v>1540.487999251121</v>
      </c>
      <c r="AL143" s="65">
        <v>1394.4931035130112</v>
      </c>
      <c r="AM143" s="65">
        <v>3087.640315685022</v>
      </c>
    </row>
    <row r="144" spans="1:39" x14ac:dyDescent="0.45">
      <c r="A144" s="3" t="s">
        <v>219</v>
      </c>
      <c r="B144" s="3" t="s">
        <v>64</v>
      </c>
      <c r="C144" s="3" t="s">
        <v>764</v>
      </c>
      <c r="D144" s="173">
        <v>1.1192513414854866</v>
      </c>
      <c r="E144" s="71">
        <v>5227.3380605339462</v>
      </c>
      <c r="F144" s="71">
        <v>154.86264424510986</v>
      </c>
      <c r="G144" s="71">
        <v>100.01606618182809</v>
      </c>
      <c r="H144" s="71">
        <v>81.670612043492696</v>
      </c>
      <c r="I144" s="71">
        <v>52.340104448848436</v>
      </c>
      <c r="J144" s="71">
        <v>36.033544029382213</v>
      </c>
      <c r="K144" s="71">
        <v>40.889173102985843</v>
      </c>
      <c r="L144" s="71">
        <v>50.451252703799888</v>
      </c>
      <c r="M144" s="71">
        <v>68.336081699526943</v>
      </c>
      <c r="N144" s="71">
        <v>95.597968662993324</v>
      </c>
      <c r="O144" s="71">
        <v>121.14644904668154</v>
      </c>
      <c r="P144" s="71">
        <v>141.90158280388579</v>
      </c>
      <c r="Q144" s="71">
        <v>177.71787122058063</v>
      </c>
      <c r="R144" s="71">
        <v>276.45964230568643</v>
      </c>
      <c r="S144" s="71">
        <v>426.73337830740957</v>
      </c>
      <c r="T144" s="71">
        <v>542.43379806947303</v>
      </c>
      <c r="U144" s="71">
        <v>435.58229566384063</v>
      </c>
      <c r="V144" s="71">
        <v>823.16877282777227</v>
      </c>
      <c r="W144" s="65">
        <v>142.79309912668472</v>
      </c>
      <c r="X144" s="65">
        <v>89.994335332072353</v>
      </c>
      <c r="Y144" s="65">
        <v>65.523215837175769</v>
      </c>
      <c r="Z144" s="65">
        <v>57.849348341897908</v>
      </c>
      <c r="AA144" s="65">
        <v>56.687121659671725</v>
      </c>
      <c r="AB144" s="65">
        <v>75.595601619593467</v>
      </c>
      <c r="AC144" s="65">
        <v>99.20368452802748</v>
      </c>
      <c r="AD144" s="65">
        <v>125.00478942399599</v>
      </c>
      <c r="AE144" s="65">
        <v>140.97189189401811</v>
      </c>
      <c r="AF144" s="65">
        <v>157.8128319106325</v>
      </c>
      <c r="AG144" s="65">
        <v>179.63837856170053</v>
      </c>
      <c r="AH144" s="65">
        <v>216.63589061652365</v>
      </c>
      <c r="AI144" s="65">
        <v>303.21158264185169</v>
      </c>
      <c r="AJ144" s="65">
        <v>467.22862296060737</v>
      </c>
      <c r="AK144" s="65">
        <v>574.42799369564705</v>
      </c>
      <c r="AL144" s="65">
        <v>536.10886623969145</v>
      </c>
      <c r="AM144" s="65">
        <v>1393.9141519190514</v>
      </c>
    </row>
    <row r="145" spans="1:39" x14ac:dyDescent="0.45">
      <c r="A145" s="3" t="s">
        <v>219</v>
      </c>
      <c r="B145" s="3" t="s">
        <v>64</v>
      </c>
      <c r="C145" s="3" t="s">
        <v>765</v>
      </c>
      <c r="D145" s="173">
        <v>1.0829194116572722</v>
      </c>
      <c r="E145" s="71">
        <v>5057.6538505944609</v>
      </c>
      <c r="F145" s="71">
        <v>263.20276573345825</v>
      </c>
      <c r="G145" s="71">
        <v>180.38240626348409</v>
      </c>
      <c r="H145" s="71">
        <v>139.2440647031278</v>
      </c>
      <c r="I145" s="71">
        <v>88.713512210344533</v>
      </c>
      <c r="J145" s="71">
        <v>69.459552619833985</v>
      </c>
      <c r="K145" s="71">
        <v>75.292386637190461</v>
      </c>
      <c r="L145" s="71">
        <v>92.929485189253441</v>
      </c>
      <c r="M145" s="71">
        <v>116.10897647073793</v>
      </c>
      <c r="N145" s="71">
        <v>162.44155244944196</v>
      </c>
      <c r="O145" s="71">
        <v>215.13453553144743</v>
      </c>
      <c r="P145" s="71">
        <v>249.48921054516626</v>
      </c>
      <c r="Q145" s="71">
        <v>298.7301807203774</v>
      </c>
      <c r="R145" s="71">
        <v>411.16532175855809</v>
      </c>
      <c r="S145" s="71">
        <v>602.64242688398178</v>
      </c>
      <c r="T145" s="71">
        <v>852.25041470993096</v>
      </c>
      <c r="U145" s="71">
        <v>702.48467559768039</v>
      </c>
      <c r="V145" s="71">
        <v>1177.7662045261261</v>
      </c>
      <c r="W145" s="65">
        <v>243.50237176458515</v>
      </c>
      <c r="X145" s="65">
        <v>149.68574275450146</v>
      </c>
      <c r="Y145" s="65">
        <v>111.93635360656404</v>
      </c>
      <c r="Z145" s="65">
        <v>98.118371980956908</v>
      </c>
      <c r="AA145" s="65">
        <v>99.902241759726962</v>
      </c>
      <c r="AB145" s="65">
        <v>130.62677701564863</v>
      </c>
      <c r="AC145" s="65">
        <v>180.74635572843124</v>
      </c>
      <c r="AD145" s="65">
        <v>215.80085492833382</v>
      </c>
      <c r="AE145" s="65">
        <v>239.00406959043318</v>
      </c>
      <c r="AF145" s="65">
        <v>285.50072986234073</v>
      </c>
      <c r="AG145" s="65">
        <v>318.11940015528285</v>
      </c>
      <c r="AH145" s="65">
        <v>364.69151285548782</v>
      </c>
      <c r="AI145" s="65">
        <v>469.28305941965169</v>
      </c>
      <c r="AJ145" s="65">
        <v>679.0183068101735</v>
      </c>
      <c r="AK145" s="65">
        <v>959.87227133253759</v>
      </c>
      <c r="AL145" s="65">
        <v>896.4598522583658</v>
      </c>
      <c r="AM145" s="65">
        <v>2107.0513986591518</v>
      </c>
    </row>
    <row r="146" spans="1:39" x14ac:dyDescent="0.45">
      <c r="A146" s="3" t="s">
        <v>219</v>
      </c>
      <c r="B146" s="3" t="s">
        <v>64</v>
      </c>
      <c r="C146" s="3" t="s">
        <v>766</v>
      </c>
      <c r="D146" s="173">
        <v>1.1976912006507581</v>
      </c>
      <c r="E146" s="71">
        <v>5593.6826393426218</v>
      </c>
      <c r="F146" s="71">
        <v>44.291990843765952</v>
      </c>
      <c r="G146" s="71">
        <v>32.645576695523914</v>
      </c>
      <c r="H146" s="71">
        <v>25.780593672150687</v>
      </c>
      <c r="I146" s="71">
        <v>15.272492483554513</v>
      </c>
      <c r="J146" s="71">
        <v>11.421241198573007</v>
      </c>
      <c r="K146" s="71">
        <v>11.840494141791273</v>
      </c>
      <c r="L146" s="71">
        <v>14.832490126867587</v>
      </c>
      <c r="M146" s="71">
        <v>20.579598091067901</v>
      </c>
      <c r="N146" s="71">
        <v>27.747882729184234</v>
      </c>
      <c r="O146" s="71">
        <v>35.992445983694843</v>
      </c>
      <c r="P146" s="71">
        <v>46.251800611378364</v>
      </c>
      <c r="Q146" s="71">
        <v>63.842825625224584</v>
      </c>
      <c r="R146" s="71">
        <v>94.549012187402838</v>
      </c>
      <c r="S146" s="71">
        <v>132.14307046469381</v>
      </c>
      <c r="T146" s="71">
        <v>201.50228216104827</v>
      </c>
      <c r="U146" s="71">
        <v>157.33507184019416</v>
      </c>
      <c r="V146" s="71">
        <v>332.46866134698587</v>
      </c>
      <c r="W146" s="65">
        <v>40.989160481850739</v>
      </c>
      <c r="X146" s="65">
        <v>26.897395948934022</v>
      </c>
      <c r="Y146" s="65">
        <v>19.254538701129107</v>
      </c>
      <c r="Z146" s="65">
        <v>17.187372838732909</v>
      </c>
      <c r="AA146" s="65">
        <v>17.700880972948994</v>
      </c>
      <c r="AB146" s="65">
        <v>22.436422184984963</v>
      </c>
      <c r="AC146" s="65">
        <v>29.019211489998767</v>
      </c>
      <c r="AD146" s="65">
        <v>35.7203486077508</v>
      </c>
      <c r="AE146" s="65">
        <v>40.571486128649916</v>
      </c>
      <c r="AF146" s="65">
        <v>45.579482508350281</v>
      </c>
      <c r="AG146" s="65">
        <v>53.821159112154369</v>
      </c>
      <c r="AH146" s="65">
        <v>74.683324561455905</v>
      </c>
      <c r="AI146" s="65">
        <v>104.15293528949643</v>
      </c>
      <c r="AJ146" s="65">
        <v>141.57424087117897</v>
      </c>
      <c r="AK146" s="65">
        <v>217.172283074342</v>
      </c>
      <c r="AL146" s="65">
        <v>209.83660744520051</v>
      </c>
      <c r="AM146" s="65">
        <v>602.84997674665078</v>
      </c>
    </row>
    <row r="147" spans="1:39" x14ac:dyDescent="0.45">
      <c r="A147" s="2" t="s">
        <v>217</v>
      </c>
      <c r="B147" s="2" t="s">
        <v>65</v>
      </c>
      <c r="C147" s="2" t="s">
        <v>767</v>
      </c>
      <c r="D147" s="172">
        <v>1.0516330885008833</v>
      </c>
      <c r="E147" s="72">
        <v>4911.5345816262434</v>
      </c>
      <c r="F147" s="72">
        <v>1145.2188136150703</v>
      </c>
      <c r="G147" s="72">
        <v>703.78595704108079</v>
      </c>
      <c r="H147" s="72">
        <v>541.36841805390463</v>
      </c>
      <c r="I147" s="72">
        <v>357.25483837951288</v>
      </c>
      <c r="J147" s="72">
        <v>308.31451834701562</v>
      </c>
      <c r="K147" s="72">
        <v>330.57344033421094</v>
      </c>
      <c r="L147" s="72">
        <v>383.9224521526948</v>
      </c>
      <c r="M147" s="72">
        <v>476.10424259965725</v>
      </c>
      <c r="N147" s="72">
        <v>683.4938994024443</v>
      </c>
      <c r="O147" s="72">
        <v>997.85307276671074</v>
      </c>
      <c r="P147" s="72">
        <v>1030.653601417697</v>
      </c>
      <c r="Q147" s="72">
        <v>1127.9018148188072</v>
      </c>
      <c r="R147" s="72">
        <v>1411.1405291255694</v>
      </c>
      <c r="S147" s="72">
        <v>2063.4602259589533</v>
      </c>
      <c r="T147" s="72">
        <v>3353.0418651940777</v>
      </c>
      <c r="U147" s="72">
        <v>2857.1093690904436</v>
      </c>
      <c r="V147" s="72">
        <v>4038.5005891243773</v>
      </c>
      <c r="W147" s="8">
        <v>1024.2424938209617</v>
      </c>
      <c r="X147" s="8">
        <v>603.12601678225155</v>
      </c>
      <c r="Y147" s="8">
        <v>438.97459025907472</v>
      </c>
      <c r="Z147" s="8">
        <v>396.64219465608437</v>
      </c>
      <c r="AA147" s="8">
        <v>469.40561487990942</v>
      </c>
      <c r="AB147" s="8">
        <v>590.06413878891829</v>
      </c>
      <c r="AC147" s="8">
        <v>754.53232590228765</v>
      </c>
      <c r="AD147" s="8">
        <v>880.48851940760835</v>
      </c>
      <c r="AE147" s="8">
        <v>1003.8170922798203</v>
      </c>
      <c r="AF147" s="8">
        <v>1314.878218339459</v>
      </c>
      <c r="AG147" s="8">
        <v>1338.0635882683334</v>
      </c>
      <c r="AH147" s="8">
        <v>1448.3230441739502</v>
      </c>
      <c r="AI147" s="8">
        <v>1711.0066835719963</v>
      </c>
      <c r="AJ147" s="8">
        <v>2482.2235191603791</v>
      </c>
      <c r="AK147" s="8">
        <v>4104.2725456198423</v>
      </c>
      <c r="AL147" s="8">
        <v>3754.2346012739467</v>
      </c>
      <c r="AM147" s="8">
        <v>7336.6237303870048</v>
      </c>
    </row>
    <row r="148" spans="1:39" x14ac:dyDescent="0.45">
      <c r="A148" s="3" t="s">
        <v>219</v>
      </c>
      <c r="B148" s="3" t="s">
        <v>65</v>
      </c>
      <c r="C148" s="3" t="s">
        <v>768</v>
      </c>
      <c r="D148" s="173">
        <v>1.0863212305682961</v>
      </c>
      <c r="E148" s="71">
        <v>5073.5416648945438</v>
      </c>
      <c r="F148" s="71">
        <v>114.26696342859357</v>
      </c>
      <c r="G148" s="71">
        <v>72.048995700630982</v>
      </c>
      <c r="H148" s="71">
        <v>58.848052906485897</v>
      </c>
      <c r="I148" s="71">
        <v>39.453938915849314</v>
      </c>
      <c r="J148" s="71">
        <v>33.249026547085492</v>
      </c>
      <c r="K148" s="71">
        <v>37.994830090547993</v>
      </c>
      <c r="L148" s="71">
        <v>41.231056138449667</v>
      </c>
      <c r="M148" s="71">
        <v>50.349447323282625</v>
      </c>
      <c r="N148" s="71">
        <v>71.974771204363435</v>
      </c>
      <c r="O148" s="71">
        <v>108.84434348584826</v>
      </c>
      <c r="P148" s="71">
        <v>114.82090361565972</v>
      </c>
      <c r="Q148" s="71">
        <v>132.03938223215837</v>
      </c>
      <c r="R148" s="71">
        <v>170.13257759469357</v>
      </c>
      <c r="S148" s="71">
        <v>242.6144359057119</v>
      </c>
      <c r="T148" s="71">
        <v>386.3890513628815</v>
      </c>
      <c r="U148" s="71">
        <v>345.52015776670112</v>
      </c>
      <c r="V148" s="71">
        <v>498.43443898223416</v>
      </c>
      <c r="W148" s="65">
        <v>100.77008741606305</v>
      </c>
      <c r="X148" s="65">
        <v>63.506864526556953</v>
      </c>
      <c r="Y148" s="65">
        <v>47.176715402766604</v>
      </c>
      <c r="Z148" s="65">
        <v>42.472971050785027</v>
      </c>
      <c r="AA148" s="65">
        <v>48.128675227927324</v>
      </c>
      <c r="AB148" s="65">
        <v>59.40834242355519</v>
      </c>
      <c r="AC148" s="65">
        <v>78.194300643865475</v>
      </c>
      <c r="AD148" s="65">
        <v>90.105975972817347</v>
      </c>
      <c r="AE148" s="65">
        <v>103.76578249493397</v>
      </c>
      <c r="AF148" s="65">
        <v>140.29985511889345</v>
      </c>
      <c r="AG148" s="65">
        <v>148.56516033790768</v>
      </c>
      <c r="AH148" s="65">
        <v>167.26894726234119</v>
      </c>
      <c r="AI148" s="65">
        <v>196.08439426776422</v>
      </c>
      <c r="AJ148" s="65">
        <v>288.12543842856508</v>
      </c>
      <c r="AK148" s="65">
        <v>489.17476662412065</v>
      </c>
      <c r="AL148" s="65">
        <v>454.38302965577122</v>
      </c>
      <c r="AM148" s="65">
        <v>933.81259775990475</v>
      </c>
    </row>
    <row r="149" spans="1:39" x14ac:dyDescent="0.45">
      <c r="A149" s="3" t="s">
        <v>219</v>
      </c>
      <c r="B149" s="3" t="s">
        <v>65</v>
      </c>
      <c r="C149" s="3" t="s">
        <v>769</v>
      </c>
      <c r="D149" s="173">
        <v>1.0255811192180257</v>
      </c>
      <c r="E149" s="71">
        <v>4789.8617762996055</v>
      </c>
      <c r="F149" s="71">
        <v>580.06575634526246</v>
      </c>
      <c r="G149" s="71">
        <v>343.43701173316549</v>
      </c>
      <c r="H149" s="71">
        <v>263.28912268909141</v>
      </c>
      <c r="I149" s="71">
        <v>171.71430232693515</v>
      </c>
      <c r="J149" s="71">
        <v>151.85059320829973</v>
      </c>
      <c r="K149" s="71">
        <v>163.56984851654593</v>
      </c>
      <c r="L149" s="71">
        <v>190.37256096766436</v>
      </c>
      <c r="M149" s="71">
        <v>235.00785060932378</v>
      </c>
      <c r="N149" s="71">
        <v>332.4812093446418</v>
      </c>
      <c r="O149" s="71">
        <v>482.19567282062116</v>
      </c>
      <c r="P149" s="71">
        <v>508.44636756004797</v>
      </c>
      <c r="Q149" s="71">
        <v>533.47479053744144</v>
      </c>
      <c r="R149" s="71">
        <v>644.50059852511549</v>
      </c>
      <c r="S149" s="71">
        <v>933.93578947431138</v>
      </c>
      <c r="T149" s="71">
        <v>1464.829892489304</v>
      </c>
      <c r="U149" s="71">
        <v>1290.1276858547044</v>
      </c>
      <c r="V149" s="71">
        <v>1784.6960709592281</v>
      </c>
      <c r="W149" s="65">
        <v>523.25035131430786</v>
      </c>
      <c r="X149" s="65">
        <v>297.60565412196877</v>
      </c>
      <c r="Y149" s="65">
        <v>213.47154161251729</v>
      </c>
      <c r="Z149" s="65">
        <v>190.42789031860389</v>
      </c>
      <c r="AA149" s="65">
        <v>228.72196369824275</v>
      </c>
      <c r="AB149" s="65">
        <v>298.1428862127446</v>
      </c>
      <c r="AC149" s="65">
        <v>379.28503343376104</v>
      </c>
      <c r="AD149" s="65">
        <v>437.71393142156228</v>
      </c>
      <c r="AE149" s="65">
        <v>490.56598012545021</v>
      </c>
      <c r="AF149" s="65">
        <v>644.68012141380689</v>
      </c>
      <c r="AG149" s="65">
        <v>650.85689290893049</v>
      </c>
      <c r="AH149" s="65">
        <v>688.74119230858389</v>
      </c>
      <c r="AI149" s="65">
        <v>779.90323610857718</v>
      </c>
      <c r="AJ149" s="65">
        <v>1120.2187914253434</v>
      </c>
      <c r="AK149" s="65">
        <v>1826.7566478148833</v>
      </c>
      <c r="AL149" s="65">
        <v>1733.0715693606787</v>
      </c>
      <c r="AM149" s="65">
        <v>3174.0353708809912</v>
      </c>
    </row>
    <row r="150" spans="1:39" x14ac:dyDescent="0.45">
      <c r="A150" s="3" t="s">
        <v>219</v>
      </c>
      <c r="B150" s="3" t="s">
        <v>65</v>
      </c>
      <c r="C150" s="3" t="s">
        <v>770</v>
      </c>
      <c r="D150" s="173">
        <v>1.0662549252534324</v>
      </c>
      <c r="E150" s="71">
        <v>4979.8242328765782</v>
      </c>
      <c r="F150" s="71">
        <v>328.01565017678166</v>
      </c>
      <c r="G150" s="71">
        <v>202.97785849860242</v>
      </c>
      <c r="H150" s="71">
        <v>154.85190546173411</v>
      </c>
      <c r="I150" s="71">
        <v>102.51082076082845</v>
      </c>
      <c r="J150" s="71">
        <v>87.700501889455794</v>
      </c>
      <c r="K150" s="71">
        <v>91.329678147016736</v>
      </c>
      <c r="L150" s="71">
        <v>109.06854101298228</v>
      </c>
      <c r="M150" s="71">
        <v>137.13167595611117</v>
      </c>
      <c r="N150" s="71">
        <v>198.00462832283435</v>
      </c>
      <c r="O150" s="71">
        <v>297.24230293175054</v>
      </c>
      <c r="P150" s="71">
        <v>296.15266100305269</v>
      </c>
      <c r="Q150" s="71">
        <v>328.31413960428529</v>
      </c>
      <c r="R150" s="71">
        <v>411.53628404276566</v>
      </c>
      <c r="S150" s="71">
        <v>612.66332669994313</v>
      </c>
      <c r="T150" s="71">
        <v>1043.6423139854244</v>
      </c>
      <c r="U150" s="71">
        <v>877.33459414494246</v>
      </c>
      <c r="V150" s="71">
        <v>1196.8871808491535</v>
      </c>
      <c r="W150" s="65">
        <v>284.85642091541393</v>
      </c>
      <c r="X150" s="65">
        <v>170.74958858555433</v>
      </c>
      <c r="Y150" s="65">
        <v>124.38060530729396</v>
      </c>
      <c r="Z150" s="65">
        <v>115.30574481968964</v>
      </c>
      <c r="AA150" s="65">
        <v>137.15665563908496</v>
      </c>
      <c r="AB150" s="65">
        <v>165.64411323564968</v>
      </c>
      <c r="AC150" s="65">
        <v>212.32608587931216</v>
      </c>
      <c r="AD150" s="65">
        <v>251.42261931729593</v>
      </c>
      <c r="AE150" s="65">
        <v>290.82463904661182</v>
      </c>
      <c r="AF150" s="65">
        <v>383.88053045921765</v>
      </c>
      <c r="AG150" s="65">
        <v>390.15454630176134</v>
      </c>
      <c r="AH150" s="65">
        <v>418.35319945019035</v>
      </c>
      <c r="AI150" s="65">
        <v>511.30114390560124</v>
      </c>
      <c r="AJ150" s="65">
        <v>747.95588253129415</v>
      </c>
      <c r="AK150" s="65">
        <v>1286.3611923453689</v>
      </c>
      <c r="AL150" s="65">
        <v>1133.3280427178067</v>
      </c>
      <c r="AM150" s="65">
        <v>2197.3780841382586</v>
      </c>
    </row>
    <row r="151" spans="1:39" x14ac:dyDescent="0.45">
      <c r="A151" s="3" t="s">
        <v>219</v>
      </c>
      <c r="B151" s="3" t="s">
        <v>65</v>
      </c>
      <c r="C151" s="3" t="s">
        <v>771</v>
      </c>
      <c r="D151" s="173">
        <v>1.0858370712855385</v>
      </c>
      <c r="E151" s="71">
        <v>5071.280453178897</v>
      </c>
      <c r="F151" s="71">
        <v>122.87044366443267</v>
      </c>
      <c r="G151" s="71">
        <v>85.322091108683694</v>
      </c>
      <c r="H151" s="71">
        <v>64.37933699659304</v>
      </c>
      <c r="I151" s="71">
        <v>43.575776375899508</v>
      </c>
      <c r="J151" s="71">
        <v>35.514396702174373</v>
      </c>
      <c r="K151" s="71">
        <v>37.679083580100205</v>
      </c>
      <c r="L151" s="71">
        <v>43.250294033598934</v>
      </c>
      <c r="M151" s="71">
        <v>53.615268710940114</v>
      </c>
      <c r="N151" s="71">
        <v>81.033290530604944</v>
      </c>
      <c r="O151" s="71">
        <v>109.57075352848813</v>
      </c>
      <c r="P151" s="71">
        <v>111.23366923893504</v>
      </c>
      <c r="Q151" s="71">
        <v>134.07350244492395</v>
      </c>
      <c r="R151" s="71">
        <v>184.9710689629961</v>
      </c>
      <c r="S151" s="71">
        <v>274.24667387898694</v>
      </c>
      <c r="T151" s="71">
        <v>458.18060735647174</v>
      </c>
      <c r="U151" s="71">
        <v>344.12693132409413</v>
      </c>
      <c r="V151" s="71">
        <v>558.4828983337577</v>
      </c>
      <c r="W151" s="65">
        <v>115.36563417517932</v>
      </c>
      <c r="X151" s="65">
        <v>71.26390954817208</v>
      </c>
      <c r="Y151" s="65">
        <v>53.945727936496887</v>
      </c>
      <c r="Z151" s="65">
        <v>48.435588467005473</v>
      </c>
      <c r="AA151" s="65">
        <v>55.398320314656019</v>
      </c>
      <c r="AB151" s="65">
        <v>66.868796916967455</v>
      </c>
      <c r="AC151" s="65">
        <v>84.726905945347056</v>
      </c>
      <c r="AD151" s="65">
        <v>101.24599269593378</v>
      </c>
      <c r="AE151" s="65">
        <v>118.66069061282514</v>
      </c>
      <c r="AF151" s="65">
        <v>146.01771134753946</v>
      </c>
      <c r="AG151" s="65">
        <v>148.48698871973471</v>
      </c>
      <c r="AH151" s="65">
        <v>173.95970515283454</v>
      </c>
      <c r="AI151" s="65">
        <v>223.71790929005519</v>
      </c>
      <c r="AJ151" s="65">
        <v>325.92340677516972</v>
      </c>
      <c r="AK151" s="65">
        <v>501.97993883546866</v>
      </c>
      <c r="AL151" s="65">
        <v>433.45195953968368</v>
      </c>
      <c r="AM151" s="65">
        <v>1031.3976776078557</v>
      </c>
    </row>
    <row r="152" spans="1:39" x14ac:dyDescent="0.45">
      <c r="A152" s="2" t="s">
        <v>217</v>
      </c>
      <c r="B152" s="2" t="s">
        <v>66</v>
      </c>
      <c r="C152" s="2" t="s">
        <v>772</v>
      </c>
      <c r="D152" s="172">
        <v>1.0170878158832115</v>
      </c>
      <c r="E152" s="72">
        <v>4750.1947541249347</v>
      </c>
      <c r="F152" s="72">
        <v>1371.3947495928078</v>
      </c>
      <c r="G152" s="72">
        <v>839.98247128037133</v>
      </c>
      <c r="H152" s="72">
        <v>614.40541710457899</v>
      </c>
      <c r="I152" s="72">
        <v>410.01435786815517</v>
      </c>
      <c r="J152" s="72">
        <v>370.90716768423675</v>
      </c>
      <c r="K152" s="72">
        <v>362.99008207351397</v>
      </c>
      <c r="L152" s="72">
        <v>427.02427281165041</v>
      </c>
      <c r="M152" s="72">
        <v>522.23602109566343</v>
      </c>
      <c r="N152" s="72">
        <v>743.54852752826844</v>
      </c>
      <c r="O152" s="72">
        <v>1062.6910272178047</v>
      </c>
      <c r="P152" s="72">
        <v>1091.7836036243455</v>
      </c>
      <c r="Q152" s="72">
        <v>1201.6654372712064</v>
      </c>
      <c r="R152" s="72">
        <v>1506.2459847392836</v>
      </c>
      <c r="S152" s="72">
        <v>2122.8008555920301</v>
      </c>
      <c r="T152" s="72">
        <v>3428.2819238773131</v>
      </c>
      <c r="U152" s="72">
        <v>2867.3595350610499</v>
      </c>
      <c r="V152" s="72">
        <v>3873.9312872880009</v>
      </c>
      <c r="W152" s="8">
        <v>1226.9381494381878</v>
      </c>
      <c r="X152" s="8">
        <v>726.07202710451804</v>
      </c>
      <c r="Y152" s="8">
        <v>512.40186646338066</v>
      </c>
      <c r="Z152" s="8">
        <v>449.9982238562468</v>
      </c>
      <c r="AA152" s="8">
        <v>552.21110129716408</v>
      </c>
      <c r="AB152" s="8">
        <v>699.21802095267992</v>
      </c>
      <c r="AC152" s="8">
        <v>887.84343207975826</v>
      </c>
      <c r="AD152" s="8">
        <v>1007.3664089885884</v>
      </c>
      <c r="AE152" s="8">
        <v>1126.6533429089577</v>
      </c>
      <c r="AF152" s="8">
        <v>1435.4106276393184</v>
      </c>
      <c r="AG152" s="8">
        <v>1458.6433093002827</v>
      </c>
      <c r="AH152" s="8">
        <v>1583.4492288677716</v>
      </c>
      <c r="AI152" s="8">
        <v>1860.3682657472755</v>
      </c>
      <c r="AJ152" s="8">
        <v>2561.9893384825732</v>
      </c>
      <c r="AK152" s="8">
        <v>4192.3618175435467</v>
      </c>
      <c r="AL152" s="8">
        <v>3727.7289245440247</v>
      </c>
      <c r="AM152" s="8">
        <v>6981.3656504446681</v>
      </c>
    </row>
    <row r="153" spans="1:39" x14ac:dyDescent="0.45">
      <c r="A153" s="3" t="s">
        <v>219</v>
      </c>
      <c r="B153" s="3" t="s">
        <v>66</v>
      </c>
      <c r="C153" s="3" t="s">
        <v>773</v>
      </c>
      <c r="D153" s="173">
        <v>1.01558562367561</v>
      </c>
      <c r="E153" s="71">
        <v>4743.1789336295924</v>
      </c>
      <c r="F153" s="71">
        <v>276.71341617788744</v>
      </c>
      <c r="G153" s="71">
        <v>174.45629839200356</v>
      </c>
      <c r="H153" s="71">
        <v>129.7687345661619</v>
      </c>
      <c r="I153" s="71">
        <v>84.533824399977775</v>
      </c>
      <c r="J153" s="71">
        <v>77.801306263833027</v>
      </c>
      <c r="K153" s="71">
        <v>77.976231975996598</v>
      </c>
      <c r="L153" s="71">
        <v>87.064786890842399</v>
      </c>
      <c r="M153" s="71">
        <v>103.34109184964485</v>
      </c>
      <c r="N153" s="71">
        <v>148.74522911085467</v>
      </c>
      <c r="O153" s="71">
        <v>220.64119230629674</v>
      </c>
      <c r="P153" s="71">
        <v>223.61407733600336</v>
      </c>
      <c r="Q153" s="71">
        <v>244.59403400519244</v>
      </c>
      <c r="R153" s="71">
        <v>289.67517368058122</v>
      </c>
      <c r="S153" s="71">
        <v>403.55250162470384</v>
      </c>
      <c r="T153" s="71">
        <v>684.68453401747081</v>
      </c>
      <c r="U153" s="71">
        <v>605.3568893130315</v>
      </c>
      <c r="V153" s="71">
        <v>799.75094789283082</v>
      </c>
      <c r="W153" s="65">
        <v>241.86037275418445</v>
      </c>
      <c r="X153" s="65">
        <v>148.04604218082676</v>
      </c>
      <c r="Y153" s="65">
        <v>109.58370900642619</v>
      </c>
      <c r="Z153" s="65">
        <v>93.949665248699631</v>
      </c>
      <c r="AA153" s="65">
        <v>108.62178835959833</v>
      </c>
      <c r="AB153" s="65">
        <v>138.85805337553882</v>
      </c>
      <c r="AC153" s="65">
        <v>171.16082433128256</v>
      </c>
      <c r="AD153" s="65">
        <v>194.9667233576676</v>
      </c>
      <c r="AE153" s="65">
        <v>219.46618802156723</v>
      </c>
      <c r="AF153" s="65">
        <v>290.76115759269533</v>
      </c>
      <c r="AG153" s="65">
        <v>296.81763420312308</v>
      </c>
      <c r="AH153" s="65">
        <v>324.04967945309755</v>
      </c>
      <c r="AI153" s="65">
        <v>364.85973748610161</v>
      </c>
      <c r="AJ153" s="65">
        <v>502.94164999271896</v>
      </c>
      <c r="AK153" s="65">
        <v>857.00118987627093</v>
      </c>
      <c r="AL153" s="65">
        <v>778.13093828550871</v>
      </c>
      <c r="AM153" s="65">
        <v>1394.11577398486</v>
      </c>
    </row>
    <row r="154" spans="1:39" x14ac:dyDescent="0.45">
      <c r="A154" s="3" t="s">
        <v>219</v>
      </c>
      <c r="B154" s="3" t="s">
        <v>66</v>
      </c>
      <c r="C154" s="3" t="s">
        <v>774</v>
      </c>
      <c r="D154" s="173">
        <v>0.97351307965172917</v>
      </c>
      <c r="E154" s="71">
        <v>4546.6838279032672</v>
      </c>
      <c r="F154" s="71">
        <v>948.10352198950284</v>
      </c>
      <c r="G154" s="71">
        <v>567.55478720020676</v>
      </c>
      <c r="H154" s="71">
        <v>407.17465621565788</v>
      </c>
      <c r="I154" s="71">
        <v>266.11161145587579</v>
      </c>
      <c r="J154" s="71">
        <v>248.75416135280452</v>
      </c>
      <c r="K154" s="71">
        <v>242.41438339627362</v>
      </c>
      <c r="L154" s="71">
        <v>289.25582848011476</v>
      </c>
      <c r="M154" s="71">
        <v>355.90888660366033</v>
      </c>
      <c r="N154" s="71">
        <v>495.61349856187979</v>
      </c>
      <c r="O154" s="71">
        <v>699.55630364402987</v>
      </c>
      <c r="P154" s="71">
        <v>709.97837098686944</v>
      </c>
      <c r="Q154" s="71">
        <v>755.0868347703331</v>
      </c>
      <c r="R154" s="71">
        <v>914.23654942954158</v>
      </c>
      <c r="S154" s="71">
        <v>1244.4629500363887</v>
      </c>
      <c r="T154" s="71">
        <v>1975.6001658629141</v>
      </c>
      <c r="U154" s="71">
        <v>1649.1820433495941</v>
      </c>
      <c r="V154" s="71">
        <v>2092.8875376488959</v>
      </c>
      <c r="W154" s="65">
        <v>860.28585189356147</v>
      </c>
      <c r="X154" s="65">
        <v>495.0319097330767</v>
      </c>
      <c r="Y154" s="65">
        <v>336.22180548638249</v>
      </c>
      <c r="Z154" s="65">
        <v>290.27183352889671</v>
      </c>
      <c r="AA154" s="65">
        <v>370.93313711231036</v>
      </c>
      <c r="AB154" s="65">
        <v>479.80908253018663</v>
      </c>
      <c r="AC154" s="65">
        <v>617.93850349291426</v>
      </c>
      <c r="AD154" s="65">
        <v>694.23006870960569</v>
      </c>
      <c r="AE154" s="65">
        <v>765.65436687177908</v>
      </c>
      <c r="AF154" s="65">
        <v>958.96617320435985</v>
      </c>
      <c r="AG154" s="65">
        <v>957.32872195642574</v>
      </c>
      <c r="AH154" s="65">
        <v>1003.3876444561241</v>
      </c>
      <c r="AI154" s="65">
        <v>1135.0290544087443</v>
      </c>
      <c r="AJ154" s="65">
        <v>1507.5470827208915</v>
      </c>
      <c r="AK154" s="65">
        <v>2450.6865152939949</v>
      </c>
      <c r="AL154" s="65">
        <v>2133.6017955016978</v>
      </c>
      <c r="AM154" s="65">
        <v>3716.8019720187726</v>
      </c>
    </row>
    <row r="155" spans="1:39" x14ac:dyDescent="0.45">
      <c r="A155" s="3" t="s">
        <v>219</v>
      </c>
      <c r="B155" s="3" t="s">
        <v>66</v>
      </c>
      <c r="C155" s="3" t="s">
        <v>775</v>
      </c>
      <c r="D155" s="173">
        <v>1.1447017905416321</v>
      </c>
      <c r="E155" s="71">
        <v>5346.2015329978694</v>
      </c>
      <c r="F155" s="71">
        <v>104.51635249464202</v>
      </c>
      <c r="G155" s="71">
        <v>71.806406489517514</v>
      </c>
      <c r="H155" s="71">
        <v>55.649527758728468</v>
      </c>
      <c r="I155" s="71">
        <v>38.022142745516113</v>
      </c>
      <c r="J155" s="71">
        <v>30.004355752036361</v>
      </c>
      <c r="K155" s="71">
        <v>30.298508898383659</v>
      </c>
      <c r="L155" s="71">
        <v>35.633609914396573</v>
      </c>
      <c r="M155" s="71">
        <v>43.128535712381492</v>
      </c>
      <c r="N155" s="71">
        <v>67.968497951145437</v>
      </c>
      <c r="O155" s="71">
        <v>102.0957598639055</v>
      </c>
      <c r="P155" s="71">
        <v>108.61675235755381</v>
      </c>
      <c r="Q155" s="71">
        <v>132.03938223215837</v>
      </c>
      <c r="R155" s="71">
        <v>190.76735465373957</v>
      </c>
      <c r="S155" s="71">
        <v>292.47746752007311</v>
      </c>
      <c r="T155" s="71">
        <v>488.27663082976665</v>
      </c>
      <c r="U155" s="71">
        <v>389.70533923225889</v>
      </c>
      <c r="V155" s="71">
        <v>575.34802913552721</v>
      </c>
      <c r="W155" s="65">
        <v>89.093650008770751</v>
      </c>
      <c r="X155" s="65">
        <v>59.849070939128879</v>
      </c>
      <c r="Y155" s="65">
        <v>48.559410036180928</v>
      </c>
      <c r="Z155" s="65">
        <v>44.711088189824778</v>
      </c>
      <c r="AA155" s="65">
        <v>53.223468044942308</v>
      </c>
      <c r="AB155" s="65">
        <v>58.527403147580536</v>
      </c>
      <c r="AC155" s="65">
        <v>71.13646074527982</v>
      </c>
      <c r="AD155" s="65">
        <v>83.533694720241257</v>
      </c>
      <c r="AE155" s="65">
        <v>100.02647501763883</v>
      </c>
      <c r="AF155" s="65">
        <v>133.2423868595362</v>
      </c>
      <c r="AG155" s="65">
        <v>140.39622623882263</v>
      </c>
      <c r="AH155" s="65">
        <v>170.97598879626298</v>
      </c>
      <c r="AI155" s="65">
        <v>229.88272477448047</v>
      </c>
      <c r="AJ155" s="65">
        <v>351.41349574912505</v>
      </c>
      <c r="AK155" s="65">
        <v>560.50559169404721</v>
      </c>
      <c r="AL155" s="65">
        <v>501.18868896059098</v>
      </c>
      <c r="AM155" s="65">
        <v>1074.4439886564865</v>
      </c>
    </row>
    <row r="156" spans="1:39" x14ac:dyDescent="0.45">
      <c r="A156" s="3" t="s">
        <v>219</v>
      </c>
      <c r="B156" s="3" t="s">
        <v>66</v>
      </c>
      <c r="C156" s="3" t="s">
        <v>776</v>
      </c>
      <c r="D156" s="173">
        <v>1.2687448513435116</v>
      </c>
      <c r="E156" s="71">
        <v>5925.5307585623486</v>
      </c>
      <c r="F156" s="71">
        <v>42.06145893077052</v>
      </c>
      <c r="G156" s="71">
        <v>26.164979198641781</v>
      </c>
      <c r="H156" s="71">
        <v>21.812498564030562</v>
      </c>
      <c r="I156" s="71">
        <v>21.346779266786463</v>
      </c>
      <c r="J156" s="71">
        <v>14.347344315562731</v>
      </c>
      <c r="K156" s="71">
        <v>12.300957802860937</v>
      </c>
      <c r="L156" s="71">
        <v>15.07004752629688</v>
      </c>
      <c r="M156" s="71">
        <v>19.857506929977834</v>
      </c>
      <c r="N156" s="71">
        <v>31.221301904387971</v>
      </c>
      <c r="O156" s="71">
        <v>40.397771403574325</v>
      </c>
      <c r="P156" s="71">
        <v>49.574402943918606</v>
      </c>
      <c r="Q156" s="71">
        <v>69.945186263521691</v>
      </c>
      <c r="R156" s="71">
        <v>111.56690697542474</v>
      </c>
      <c r="S156" s="71">
        <v>182.30793641086098</v>
      </c>
      <c r="T156" s="71">
        <v>279.72059316716536</v>
      </c>
      <c r="U156" s="71">
        <v>223.11526316617048</v>
      </c>
      <c r="V156" s="71">
        <v>405.94477261074712</v>
      </c>
      <c r="W156" s="65">
        <v>35.698274781671152</v>
      </c>
      <c r="X156" s="65">
        <v>23.145004251486029</v>
      </c>
      <c r="Y156" s="65">
        <v>18.036941934391042</v>
      </c>
      <c r="Z156" s="65">
        <v>21.065636888824628</v>
      </c>
      <c r="AA156" s="65">
        <v>19.432707780313759</v>
      </c>
      <c r="AB156" s="65">
        <v>22.023481899371767</v>
      </c>
      <c r="AC156" s="65">
        <v>27.607643510281637</v>
      </c>
      <c r="AD156" s="65">
        <v>34.635922201075566</v>
      </c>
      <c r="AE156" s="65">
        <v>41.506312997973467</v>
      </c>
      <c r="AF156" s="65">
        <v>52.440909982725614</v>
      </c>
      <c r="AG156" s="65">
        <v>64.100726901912367</v>
      </c>
      <c r="AH156" s="65">
        <v>85.035916162287407</v>
      </c>
      <c r="AI156" s="65">
        <v>130.59674907795076</v>
      </c>
      <c r="AJ156" s="65">
        <v>200.08711001983687</v>
      </c>
      <c r="AK156" s="65">
        <v>324.16852067923105</v>
      </c>
      <c r="AL156" s="65">
        <v>314.80750179623232</v>
      </c>
      <c r="AM156" s="65">
        <v>796.00391578454139</v>
      </c>
    </row>
    <row r="157" spans="1:39" x14ac:dyDescent="0.45">
      <c r="A157" s="2" t="s">
        <v>217</v>
      </c>
      <c r="B157" s="2" t="s">
        <v>67</v>
      </c>
      <c r="C157" s="2" t="s">
        <v>777</v>
      </c>
      <c r="D157" s="172">
        <v>1.0282007523591989</v>
      </c>
      <c r="E157" s="72">
        <v>4802.0964795480422</v>
      </c>
      <c r="F157" s="72">
        <v>935.10270741090119</v>
      </c>
      <c r="G157" s="72">
        <v>581.2090942257239</v>
      </c>
      <c r="H157" s="72">
        <v>441.46861757432151</v>
      </c>
      <c r="I157" s="72">
        <v>275.43998044440997</v>
      </c>
      <c r="J157" s="72">
        <v>229.12095334203485</v>
      </c>
      <c r="K157" s="72">
        <v>251.03163191057723</v>
      </c>
      <c r="L157" s="72">
        <v>298.00091024660571</v>
      </c>
      <c r="M157" s="72">
        <v>357.38589125134376</v>
      </c>
      <c r="N157" s="72">
        <v>493.91625964672329</v>
      </c>
      <c r="O157" s="72">
        <v>669.98438513398958</v>
      </c>
      <c r="P157" s="72">
        <v>714.50651929847322</v>
      </c>
      <c r="Q157" s="72">
        <v>863.28775556165908</v>
      </c>
      <c r="R157" s="72">
        <v>1108.5744160687768</v>
      </c>
      <c r="S157" s="72">
        <v>1568.0897205988481</v>
      </c>
      <c r="T157" s="72">
        <v>2269.6633952165689</v>
      </c>
      <c r="U157" s="72">
        <v>1908.5211940235656</v>
      </c>
      <c r="V157" s="72">
        <v>2943.7709840235225</v>
      </c>
      <c r="W157" s="8">
        <v>850.79874650013755</v>
      </c>
      <c r="X157" s="8">
        <v>496.1986197566531</v>
      </c>
      <c r="Y157" s="8">
        <v>359.64506532108999</v>
      </c>
      <c r="Z157" s="8">
        <v>310.58573641682335</v>
      </c>
      <c r="AA157" s="8">
        <v>361.46850223485211</v>
      </c>
      <c r="AB157" s="8">
        <v>466.09946504782937</v>
      </c>
      <c r="AC157" s="8">
        <v>615.34515766971242</v>
      </c>
      <c r="AD157" s="8">
        <v>691.07537370836769</v>
      </c>
      <c r="AE157" s="8">
        <v>743.28084379929544</v>
      </c>
      <c r="AF157" s="8">
        <v>902.63712098615508</v>
      </c>
      <c r="AG157" s="8">
        <v>953.34196942959761</v>
      </c>
      <c r="AH157" s="8">
        <v>1116.5428268879177</v>
      </c>
      <c r="AI157" s="8">
        <v>1339.6576666286032</v>
      </c>
      <c r="AJ157" s="8">
        <v>1835.6226869819843</v>
      </c>
      <c r="AK157" s="8">
        <v>2676.4528736779648</v>
      </c>
      <c r="AL157" s="8">
        <v>2455.2460789941397</v>
      </c>
      <c r="AM157" s="8">
        <v>5115.8574866157714</v>
      </c>
    </row>
    <row r="158" spans="1:39" x14ac:dyDescent="0.45">
      <c r="A158" s="3" t="s">
        <v>219</v>
      </c>
      <c r="B158" s="3" t="s">
        <v>67</v>
      </c>
      <c r="C158" s="3" t="s">
        <v>778</v>
      </c>
      <c r="D158" s="173">
        <v>1.0174951818955005</v>
      </c>
      <c r="E158" s="71">
        <v>4752.0973114699009</v>
      </c>
      <c r="F158" s="71">
        <v>486.44714548268377</v>
      </c>
      <c r="G158" s="71">
        <v>302.2315014455034</v>
      </c>
      <c r="H158" s="71">
        <v>229.64448598448482</v>
      </c>
      <c r="I158" s="71">
        <v>142.54326317984274</v>
      </c>
      <c r="J158" s="71">
        <v>120.17080744572971</v>
      </c>
      <c r="K158" s="71">
        <v>127.36424865186821</v>
      </c>
      <c r="L158" s="71">
        <v>152.94242322008375</v>
      </c>
      <c r="M158" s="71">
        <v>186.29951956124677</v>
      </c>
      <c r="N158" s="71">
        <v>252.57283297873445</v>
      </c>
      <c r="O158" s="71">
        <v>350.926348341025</v>
      </c>
      <c r="P158" s="71">
        <v>375.60108137937016</v>
      </c>
      <c r="Q158" s="71">
        <v>445.50801291520651</v>
      </c>
      <c r="R158" s="71">
        <v>552.50195204164061</v>
      </c>
      <c r="S158" s="71">
        <v>768.28910817914618</v>
      </c>
      <c r="T158" s="71">
        <v>1133.3817589774094</v>
      </c>
      <c r="U158" s="71">
        <v>979.04012445530282</v>
      </c>
      <c r="V158" s="71">
        <v>1458.6726825301191</v>
      </c>
      <c r="W158" s="65">
        <v>441.81936335407363</v>
      </c>
      <c r="X158" s="65">
        <v>259.00962523393224</v>
      </c>
      <c r="Y158" s="65">
        <v>185.96210957757177</v>
      </c>
      <c r="Z158" s="65">
        <v>159.26509900861578</v>
      </c>
      <c r="AA158" s="65">
        <v>190.50094881012234</v>
      </c>
      <c r="AB158" s="65">
        <v>246.00229281598251</v>
      </c>
      <c r="AC158" s="65">
        <v>323.70864762768991</v>
      </c>
      <c r="AD158" s="65">
        <v>366.14178858101133</v>
      </c>
      <c r="AE158" s="65">
        <v>388.91913853431384</v>
      </c>
      <c r="AF158" s="65">
        <v>483.37122883766011</v>
      </c>
      <c r="AG158" s="65">
        <v>510.14798019741477</v>
      </c>
      <c r="AH158" s="65">
        <v>589.01273348136158</v>
      </c>
      <c r="AI158" s="65">
        <v>686.83615322528158</v>
      </c>
      <c r="AJ158" s="65">
        <v>920.53521843412227</v>
      </c>
      <c r="AK158" s="65">
        <v>1369.7237228487763</v>
      </c>
      <c r="AL158" s="65">
        <v>1256.4952945064476</v>
      </c>
      <c r="AM158" s="65">
        <v>2491.2422450440172</v>
      </c>
    </row>
    <row r="159" spans="1:39" x14ac:dyDescent="0.45">
      <c r="A159" s="3" t="s">
        <v>219</v>
      </c>
      <c r="B159" s="3" t="s">
        <v>67</v>
      </c>
      <c r="C159" s="3" t="s">
        <v>779</v>
      </c>
      <c r="D159" s="173">
        <v>1.1149442817281126</v>
      </c>
      <c r="E159" s="71">
        <v>5207.2224202267089</v>
      </c>
      <c r="F159" s="71">
        <v>52.576823663463145</v>
      </c>
      <c r="G159" s="71">
        <v>34.898190798718197</v>
      </c>
      <c r="H159" s="71">
        <v>26.766605183865561</v>
      </c>
      <c r="I159" s="71">
        <v>17.543118733477048</v>
      </c>
      <c r="J159" s="71">
        <v>13.969782623048014</v>
      </c>
      <c r="K159" s="71">
        <v>15.23476912910483</v>
      </c>
      <c r="L159" s="71">
        <v>18.470087805628932</v>
      </c>
      <c r="M159" s="71">
        <v>22.713049248834036</v>
      </c>
      <c r="N159" s="71">
        <v>31.773891318624855</v>
      </c>
      <c r="O159" s="71">
        <v>40.327473657512385</v>
      </c>
      <c r="P159" s="71">
        <v>42.57635555325875</v>
      </c>
      <c r="Q159" s="71">
        <v>60.30987999252639</v>
      </c>
      <c r="R159" s="71">
        <v>90.978500201904879</v>
      </c>
      <c r="S159" s="71">
        <v>140.35296428981854</v>
      </c>
      <c r="T159" s="71">
        <v>191.31352421436006</v>
      </c>
      <c r="U159" s="71">
        <v>147.98055143982859</v>
      </c>
      <c r="V159" s="71">
        <v>260.49644709739664</v>
      </c>
      <c r="W159" s="65">
        <v>49.989747649972273</v>
      </c>
      <c r="X159" s="65">
        <v>29.388479512786066</v>
      </c>
      <c r="Y159" s="65">
        <v>22.164388601299837</v>
      </c>
      <c r="Z159" s="65">
        <v>19.664678068967635</v>
      </c>
      <c r="AA159" s="65">
        <v>24.446950513265122</v>
      </c>
      <c r="AB159" s="65">
        <v>27.942292659827881</v>
      </c>
      <c r="AC159" s="65">
        <v>37.094693420473462</v>
      </c>
      <c r="AD159" s="65">
        <v>44.06714579852229</v>
      </c>
      <c r="AE159" s="65">
        <v>47.70733123115415</v>
      </c>
      <c r="AF159" s="65">
        <v>53.323093515145402</v>
      </c>
      <c r="AG159" s="65">
        <v>61.521063502201194</v>
      </c>
      <c r="AH159" s="65">
        <v>82.368654570806612</v>
      </c>
      <c r="AI159" s="65">
        <v>110.64221474678578</v>
      </c>
      <c r="AJ159" s="65">
        <v>159.66615098725799</v>
      </c>
      <c r="AK159" s="65">
        <v>207.1172149620748</v>
      </c>
      <c r="AL159" s="65">
        <v>198.58221296067018</v>
      </c>
      <c r="AM159" s="65">
        <v>475.52564219296897</v>
      </c>
    </row>
    <row r="160" spans="1:39" x14ac:dyDescent="0.45">
      <c r="A160" s="3" t="s">
        <v>219</v>
      </c>
      <c r="B160" s="3" t="s">
        <v>67</v>
      </c>
      <c r="C160" s="3" t="s">
        <v>780</v>
      </c>
      <c r="D160" s="173">
        <v>1.0148940618674331</v>
      </c>
      <c r="E160" s="71">
        <v>4739.9490716431901</v>
      </c>
      <c r="F160" s="71">
        <v>226.62204236033367</v>
      </c>
      <c r="G160" s="71">
        <v>142.71176733775732</v>
      </c>
      <c r="H160" s="71">
        <v>109.0624928201527</v>
      </c>
      <c r="I160" s="71">
        <v>68.147712672830693</v>
      </c>
      <c r="J160" s="71">
        <v>56.445473030964074</v>
      </c>
      <c r="K160" s="71">
        <v>62.570433487065891</v>
      </c>
      <c r="L160" s="71">
        <v>74.028824597158874</v>
      </c>
      <c r="M160" s="71">
        <v>87.602786770430939</v>
      </c>
      <c r="N160" s="71">
        <v>122.1814665550353</v>
      </c>
      <c r="O160" s="71">
        <v>164.82478193314481</v>
      </c>
      <c r="P160" s="71">
        <v>173.06935689674097</v>
      </c>
      <c r="Q160" s="71">
        <v>196.7743658454379</v>
      </c>
      <c r="R160" s="71">
        <v>251.23420697957243</v>
      </c>
      <c r="S160" s="71">
        <v>365.88357701530742</v>
      </c>
      <c r="T160" s="71">
        <v>533.34229097858167</v>
      </c>
      <c r="U160" s="71">
        <v>448.91746304308458</v>
      </c>
      <c r="V160" s="71">
        <v>698.88242672810713</v>
      </c>
      <c r="W160" s="65">
        <v>209.50691077147746</v>
      </c>
      <c r="X160" s="65">
        <v>118.72062807472064</v>
      </c>
      <c r="Y160" s="65">
        <v>88.967112905217249</v>
      </c>
      <c r="Z160" s="65">
        <v>77.906978274971891</v>
      </c>
      <c r="AA160" s="65">
        <v>90.276506714141462</v>
      </c>
      <c r="AB160" s="65">
        <v>117.46774658077395</v>
      </c>
      <c r="AC160" s="65">
        <v>151.66148991379455</v>
      </c>
      <c r="AD160" s="65">
        <v>165.78579459623023</v>
      </c>
      <c r="AE160" s="65">
        <v>181.79266518782103</v>
      </c>
      <c r="AF160" s="65">
        <v>213.880496415528</v>
      </c>
      <c r="AG160" s="65">
        <v>219.81859030265528</v>
      </c>
      <c r="AH160" s="65">
        <v>253.84192942649869</v>
      </c>
      <c r="AI160" s="65">
        <v>304.67167051974144</v>
      </c>
      <c r="AJ160" s="65">
        <v>432.2554138142828</v>
      </c>
      <c r="AK160" s="65">
        <v>622.46887467647707</v>
      </c>
      <c r="AL160" s="65">
        <v>557.67102389696777</v>
      </c>
      <c r="AM160" s="65">
        <v>1193.300196446505</v>
      </c>
    </row>
    <row r="161" spans="1:39" x14ac:dyDescent="0.45">
      <c r="A161" s="3" t="s">
        <v>219</v>
      </c>
      <c r="B161" s="3" t="s">
        <v>67</v>
      </c>
      <c r="C161" s="3" t="s">
        <v>781</v>
      </c>
      <c r="D161" s="173">
        <v>1.0426624677306493</v>
      </c>
      <c r="E161" s="71">
        <v>4869.6383018177921</v>
      </c>
      <c r="F161" s="71">
        <v>169.45669590442222</v>
      </c>
      <c r="G161" s="71">
        <v>101.36763464374464</v>
      </c>
      <c r="H161" s="71">
        <v>75.995033585817481</v>
      </c>
      <c r="I161" s="71">
        <v>47.205885858259641</v>
      </c>
      <c r="J161" s="71">
        <v>38.534890242292803</v>
      </c>
      <c r="K161" s="71">
        <v>45.862180642538192</v>
      </c>
      <c r="L161" s="71">
        <v>52.559574623735038</v>
      </c>
      <c r="M161" s="71">
        <v>60.770535670832807</v>
      </c>
      <c r="N161" s="71">
        <v>87.388068794329868</v>
      </c>
      <c r="O161" s="71">
        <v>113.90578120230545</v>
      </c>
      <c r="P161" s="71">
        <v>123.2597254691027</v>
      </c>
      <c r="Q161" s="71">
        <v>160.69549680848857</v>
      </c>
      <c r="R161" s="71">
        <v>213.85975684566031</v>
      </c>
      <c r="S161" s="71">
        <v>293.5640711145748</v>
      </c>
      <c r="T161" s="71">
        <v>411.6258210462176</v>
      </c>
      <c r="U161" s="71">
        <v>332.58305508534465</v>
      </c>
      <c r="V161" s="71">
        <v>525.71942766789937</v>
      </c>
      <c r="W161" s="65">
        <v>149.48272472461286</v>
      </c>
      <c r="X161" s="65">
        <v>89.079886935215256</v>
      </c>
      <c r="Y161" s="65">
        <v>62.551454237001536</v>
      </c>
      <c r="Z161" s="65">
        <v>53.748981064267909</v>
      </c>
      <c r="AA161" s="65">
        <v>56.24409619732252</v>
      </c>
      <c r="AB161" s="65">
        <v>74.687132991244496</v>
      </c>
      <c r="AC161" s="65">
        <v>102.88032670775574</v>
      </c>
      <c r="AD161" s="65">
        <v>115.08064473260613</v>
      </c>
      <c r="AE161" s="65">
        <v>124.86170884600614</v>
      </c>
      <c r="AF161" s="65">
        <v>152.06230221782266</v>
      </c>
      <c r="AG161" s="65">
        <v>161.85433542732838</v>
      </c>
      <c r="AH161" s="65">
        <v>191.31950940925063</v>
      </c>
      <c r="AI161" s="65">
        <v>237.50762813679549</v>
      </c>
      <c r="AJ161" s="65">
        <v>323.16590374632449</v>
      </c>
      <c r="AK161" s="65">
        <v>477.14306119063963</v>
      </c>
      <c r="AL161" s="65">
        <v>442.49754763005302</v>
      </c>
      <c r="AM161" s="65">
        <v>955.78940293227436</v>
      </c>
    </row>
    <row r="162" spans="1:39" x14ac:dyDescent="0.45">
      <c r="A162" s="2" t="s">
        <v>217</v>
      </c>
      <c r="B162" s="2" t="s">
        <v>68</v>
      </c>
      <c r="C162" s="2" t="s">
        <v>782</v>
      </c>
      <c r="D162" s="172">
        <v>1.0346846690547757</v>
      </c>
      <c r="E162" s="72">
        <v>4832.3788864282842</v>
      </c>
      <c r="F162" s="72">
        <v>907.31665272330497</v>
      </c>
      <c r="G162" s="72">
        <v>563.25749260334396</v>
      </c>
      <c r="H162" s="72">
        <v>428.89095853464272</v>
      </c>
      <c r="I162" s="72">
        <v>295.03678661412204</v>
      </c>
      <c r="J162" s="72">
        <v>251.82185010448725</v>
      </c>
      <c r="K162" s="72">
        <v>259.66203652948263</v>
      </c>
      <c r="L162" s="72">
        <v>300.628888977793</v>
      </c>
      <c r="M162" s="72">
        <v>371.2205014513209</v>
      </c>
      <c r="N162" s="72">
        <v>505.61931402681307</v>
      </c>
      <c r="O162" s="72">
        <v>722.12188012990146</v>
      </c>
      <c r="P162" s="72">
        <v>856.40810210235838</v>
      </c>
      <c r="Q162" s="72">
        <v>994.1851755691074</v>
      </c>
      <c r="R162" s="72">
        <v>1222.3207264639207</v>
      </c>
      <c r="S162" s="72">
        <v>1717.6788154419314</v>
      </c>
      <c r="T162" s="72">
        <v>2376.1751032900279</v>
      </c>
      <c r="U162" s="72">
        <v>2111.9322546442763</v>
      </c>
      <c r="V162" s="72">
        <v>3275.8099605093234</v>
      </c>
      <c r="W162" s="8">
        <v>840.09534554344941</v>
      </c>
      <c r="X162" s="8">
        <v>488.75690176843744</v>
      </c>
      <c r="Y162" s="8">
        <v>350.39958478721553</v>
      </c>
      <c r="Z162" s="8">
        <v>322.10093452150107</v>
      </c>
      <c r="AA162" s="8">
        <v>383.94197568856072</v>
      </c>
      <c r="AB162" s="8">
        <v>477.00108858801809</v>
      </c>
      <c r="AC162" s="8">
        <v>607.33533006387722</v>
      </c>
      <c r="AD162" s="8">
        <v>697.25331808579097</v>
      </c>
      <c r="AE162" s="8">
        <v>762.50711641172052</v>
      </c>
      <c r="AF162" s="8">
        <v>954.75129632724327</v>
      </c>
      <c r="AG162" s="8">
        <v>1105.8157106761605</v>
      </c>
      <c r="AH162" s="8">
        <v>1236.2983515630378</v>
      </c>
      <c r="AI162" s="8">
        <v>1436.2397758845943</v>
      </c>
      <c r="AJ162" s="8">
        <v>1959.037761565648</v>
      </c>
      <c r="AK162" s="8">
        <v>2799.8637951242513</v>
      </c>
      <c r="AL162" s="8">
        <v>2668.0277616315479</v>
      </c>
      <c r="AM162" s="8">
        <v>5427.0611451804753</v>
      </c>
    </row>
    <row r="163" spans="1:39" x14ac:dyDescent="0.45">
      <c r="A163" s="3" t="s">
        <v>219</v>
      </c>
      <c r="B163" s="3" t="s">
        <v>68</v>
      </c>
      <c r="C163" s="3" t="s">
        <v>783</v>
      </c>
      <c r="D163" s="173">
        <v>1.0101238685779494</v>
      </c>
      <c r="E163" s="71">
        <v>4717.6704180343168</v>
      </c>
      <c r="F163" s="71">
        <v>552.21597217443434</v>
      </c>
      <c r="G163" s="71">
        <v>335.46622336801641</v>
      </c>
      <c r="H163" s="71">
        <v>250.15833524040357</v>
      </c>
      <c r="I163" s="71">
        <v>171.48290092566859</v>
      </c>
      <c r="J163" s="71">
        <v>141.53843948148955</v>
      </c>
      <c r="K163" s="71">
        <v>150.13746571791287</v>
      </c>
      <c r="L163" s="71">
        <v>175.13919272925995</v>
      </c>
      <c r="M163" s="71">
        <v>219.30236785561394</v>
      </c>
      <c r="N163" s="71">
        <v>303.68735379565226</v>
      </c>
      <c r="O163" s="71">
        <v>423.47362227691207</v>
      </c>
      <c r="P163" s="71">
        <v>487.5698396299278</v>
      </c>
      <c r="Q163" s="71">
        <v>545.32264861881447</v>
      </c>
      <c r="R163" s="71">
        <v>642.87763853170588</v>
      </c>
      <c r="S163" s="71">
        <v>891.25641495693696</v>
      </c>
      <c r="T163" s="71">
        <v>1278.7674973705398</v>
      </c>
      <c r="U163" s="71">
        <v>1142.7442314617049</v>
      </c>
      <c r="V163" s="71">
        <v>1686.0833953157669</v>
      </c>
      <c r="W163" s="65">
        <v>510.29680356559288</v>
      </c>
      <c r="X163" s="65">
        <v>287.32599283316188</v>
      </c>
      <c r="Y163" s="65">
        <v>206.57870567877987</v>
      </c>
      <c r="Z163" s="65">
        <v>183.45726594663279</v>
      </c>
      <c r="AA163" s="65">
        <v>216.7804137358323</v>
      </c>
      <c r="AB163" s="65">
        <v>280.0836310552603</v>
      </c>
      <c r="AC163" s="65">
        <v>360.70485956120734</v>
      </c>
      <c r="AD163" s="65">
        <v>419.01579125798389</v>
      </c>
      <c r="AE163" s="65">
        <v>456.257834021267</v>
      </c>
      <c r="AF163" s="65">
        <v>563.74795068034177</v>
      </c>
      <c r="AG163" s="65">
        <v>623.22322588475026</v>
      </c>
      <c r="AH163" s="65">
        <v>678.61463982567591</v>
      </c>
      <c r="AI163" s="65">
        <v>767.78991445496627</v>
      </c>
      <c r="AJ163" s="65">
        <v>1050.070604618388</v>
      </c>
      <c r="AK163" s="65">
        <v>1544.4412738935468</v>
      </c>
      <c r="AL163" s="65">
        <v>1445.0852880649629</v>
      </c>
      <c r="AM163" s="65">
        <v>2785.1064059497853</v>
      </c>
    </row>
    <row r="164" spans="1:39" x14ac:dyDescent="0.45">
      <c r="A164" s="3" t="s">
        <v>219</v>
      </c>
      <c r="B164" s="3" t="s">
        <v>68</v>
      </c>
      <c r="C164" s="3" t="s">
        <v>784</v>
      </c>
      <c r="D164" s="173">
        <v>1.0609828143360727</v>
      </c>
      <c r="E164" s="71">
        <v>4955.2014291897012</v>
      </c>
      <c r="F164" s="71">
        <v>134.34175064555166</v>
      </c>
      <c r="G164" s="71">
        <v>90.832331761112755</v>
      </c>
      <c r="H164" s="71">
        <v>70.82448541463053</v>
      </c>
      <c r="I164" s="71">
        <v>48.131491463323471</v>
      </c>
      <c r="J164" s="71">
        <v>38.865256723243228</v>
      </c>
      <c r="K164" s="71">
        <v>36.324004806095296</v>
      </c>
      <c r="L164" s="71">
        <v>44.467775705674036</v>
      </c>
      <c r="M164" s="71">
        <v>55.666664054946025</v>
      </c>
      <c r="N164" s="71">
        <v>77.994048752301552</v>
      </c>
      <c r="O164" s="71">
        <v>115.92098325607998</v>
      </c>
      <c r="P164" s="71">
        <v>139.784526450409</v>
      </c>
      <c r="Q164" s="71">
        <v>154.30764561401418</v>
      </c>
      <c r="R164" s="71">
        <v>202.35992603522561</v>
      </c>
      <c r="S164" s="71">
        <v>281.61143157505512</v>
      </c>
      <c r="T164" s="71">
        <v>402.84781419984</v>
      </c>
      <c r="U164" s="71">
        <v>361.54226185668972</v>
      </c>
      <c r="V164" s="71">
        <v>585.23078094293362</v>
      </c>
      <c r="W164" s="65">
        <v>129.83955137796917</v>
      </c>
      <c r="X164" s="65">
        <v>79.557010526565662</v>
      </c>
      <c r="Y164" s="65">
        <v>55.245873636573137</v>
      </c>
      <c r="Z164" s="65">
        <v>52.894737881428291</v>
      </c>
      <c r="AA164" s="65">
        <v>61.96315216582942</v>
      </c>
      <c r="AB164" s="65">
        <v>74.411839467502404</v>
      </c>
      <c r="AC164" s="65">
        <v>92.736733551183818</v>
      </c>
      <c r="AD164" s="65">
        <v>108.90270035518479</v>
      </c>
      <c r="AE164" s="65">
        <v>122.4934807770527</v>
      </c>
      <c r="AF164" s="65">
        <v>156.37519948743008</v>
      </c>
      <c r="AG164" s="65">
        <v>183.82056013395939</v>
      </c>
      <c r="AH164" s="65">
        <v>201.03919147990015</v>
      </c>
      <c r="AI164" s="65">
        <v>236.48015888939116</v>
      </c>
      <c r="AJ164" s="65">
        <v>329.6897523755427</v>
      </c>
      <c r="AK164" s="65">
        <v>479.97910604281708</v>
      </c>
      <c r="AL164" s="65">
        <v>464.58561157165309</v>
      </c>
      <c r="AM164" s="65">
        <v>948.0269533989142</v>
      </c>
    </row>
    <row r="165" spans="1:39" x14ac:dyDescent="0.45">
      <c r="A165" s="3" t="s">
        <v>219</v>
      </c>
      <c r="B165" s="3" t="s">
        <v>68</v>
      </c>
      <c r="C165" s="3" t="s">
        <v>785</v>
      </c>
      <c r="D165" s="173">
        <v>1.167397246075033</v>
      </c>
      <c r="E165" s="71">
        <v>5452.1981167084114</v>
      </c>
      <c r="F165" s="71">
        <v>37.727854071236571</v>
      </c>
      <c r="G165" s="71">
        <v>24.189609908148284</v>
      </c>
      <c r="H165" s="71">
        <v>23.159245994665291</v>
      </c>
      <c r="I165" s="71">
        <v>14.592750867335713</v>
      </c>
      <c r="J165" s="71">
        <v>12.8252987426125</v>
      </c>
      <c r="K165" s="71">
        <v>12.932450823756472</v>
      </c>
      <c r="L165" s="71">
        <v>14.995810838975236</v>
      </c>
      <c r="M165" s="71">
        <v>17.740466934963646</v>
      </c>
      <c r="N165" s="71">
        <v>27.353176004729338</v>
      </c>
      <c r="O165" s="71">
        <v>37.609294143118703</v>
      </c>
      <c r="P165" s="71">
        <v>45.928361446264063</v>
      </c>
      <c r="Q165" s="71">
        <v>64.306747779013236</v>
      </c>
      <c r="R165" s="71">
        <v>88.010801928244646</v>
      </c>
      <c r="S165" s="71">
        <v>130.33206447385714</v>
      </c>
      <c r="T165" s="71">
        <v>172.58188460467872</v>
      </c>
      <c r="U165" s="71">
        <v>149.37377788243657</v>
      </c>
      <c r="V165" s="71">
        <v>284.66622053942285</v>
      </c>
      <c r="W165" s="65">
        <v>35.029312221878342</v>
      </c>
      <c r="X165" s="65">
        <v>22.009826931249648</v>
      </c>
      <c r="Y165" s="65">
        <v>17.541648334362009</v>
      </c>
      <c r="Z165" s="65">
        <v>16.008517246414169</v>
      </c>
      <c r="AA165" s="65">
        <v>17.902256183107689</v>
      </c>
      <c r="AB165" s="65">
        <v>22.326304775488126</v>
      </c>
      <c r="AC165" s="65">
        <v>27.870260808833674</v>
      </c>
      <c r="AD165" s="65">
        <v>32.335623762674032</v>
      </c>
      <c r="AE165" s="65">
        <v>36.333604321049059</v>
      </c>
      <c r="AF165" s="65">
        <v>47.703257678990191</v>
      </c>
      <c r="AG165" s="65">
        <v>61.130205411335943</v>
      </c>
      <c r="AH165" s="65">
        <v>74.547701090702603</v>
      </c>
      <c r="AI165" s="65">
        <v>97.339191859342435</v>
      </c>
      <c r="AJ165" s="65">
        <v>134.64685521334911</v>
      </c>
      <c r="AK165" s="65">
        <v>190.53064961448987</v>
      </c>
      <c r="AL165" s="65">
        <v>199.73920678618273</v>
      </c>
      <c r="AM165" s="65">
        <v>516.65654361648581</v>
      </c>
    </row>
    <row r="166" spans="1:39" x14ac:dyDescent="0.45">
      <c r="A166" s="3" t="s">
        <v>219</v>
      </c>
      <c r="B166" s="3" t="s">
        <v>68</v>
      </c>
      <c r="C166" s="3" t="s">
        <v>786</v>
      </c>
      <c r="D166" s="173">
        <v>1.041677625646408</v>
      </c>
      <c r="E166" s="71">
        <v>4865.0387071425357</v>
      </c>
      <c r="F166" s="71">
        <v>183.03107583208009</v>
      </c>
      <c r="G166" s="71">
        <v>112.76932756606683</v>
      </c>
      <c r="H166" s="71">
        <v>84.74889188494349</v>
      </c>
      <c r="I166" s="71">
        <v>60.829643357794133</v>
      </c>
      <c r="J166" s="71">
        <v>58.592855157142097</v>
      </c>
      <c r="K166" s="71">
        <v>60.268115181717633</v>
      </c>
      <c r="L166" s="71">
        <v>66.026109703884046</v>
      </c>
      <c r="M166" s="71">
        <v>78.511002605796449</v>
      </c>
      <c r="N166" s="71">
        <v>96.584735474130554</v>
      </c>
      <c r="O166" s="71">
        <v>145.11798045379086</v>
      </c>
      <c r="P166" s="71">
        <v>183.12537457575664</v>
      </c>
      <c r="Q166" s="71">
        <v>230.2481335572663</v>
      </c>
      <c r="R166" s="71">
        <v>289.07235996874391</v>
      </c>
      <c r="S166" s="71">
        <v>414.47890443608316</v>
      </c>
      <c r="T166" s="71">
        <v>521.97790711496725</v>
      </c>
      <c r="U166" s="71">
        <v>458.27198344345118</v>
      </c>
      <c r="V166" s="71">
        <v>719.82956371119724</v>
      </c>
      <c r="W166" s="65">
        <v>164.92967837801049</v>
      </c>
      <c r="X166" s="65">
        <v>99.864071477460897</v>
      </c>
      <c r="Y166" s="65">
        <v>71.033357137498854</v>
      </c>
      <c r="Z166" s="65">
        <v>69.740413447025247</v>
      </c>
      <c r="AA166" s="65">
        <v>87.296153603792945</v>
      </c>
      <c r="AB166" s="65">
        <v>100.17931328976728</v>
      </c>
      <c r="AC166" s="65">
        <v>126.02347614265318</v>
      </c>
      <c r="AD166" s="65">
        <v>136.99920270994727</v>
      </c>
      <c r="AE166" s="65">
        <v>147.42219729235211</v>
      </c>
      <c r="AF166" s="65">
        <v>186.92488848048194</v>
      </c>
      <c r="AG166" s="65">
        <v>237.64171924611375</v>
      </c>
      <c r="AH166" s="65">
        <v>282.09681916675868</v>
      </c>
      <c r="AI166" s="65">
        <v>334.63051068089464</v>
      </c>
      <c r="AJ166" s="65">
        <v>444.63054935836692</v>
      </c>
      <c r="AK166" s="65">
        <v>584.91276557339563</v>
      </c>
      <c r="AL166" s="65">
        <v>558.6176552087511</v>
      </c>
      <c r="AM166" s="65">
        <v>1177.2712422152788</v>
      </c>
    </row>
    <row r="167" spans="1:39" x14ac:dyDescent="0.45">
      <c r="A167" s="2" t="s">
        <v>217</v>
      </c>
      <c r="B167" s="2" t="s">
        <v>69</v>
      </c>
      <c r="C167" s="2" t="s">
        <v>787</v>
      </c>
      <c r="D167" s="172">
        <v>1.0516923038431569</v>
      </c>
      <c r="E167" s="72">
        <v>4911.8111402516042</v>
      </c>
      <c r="F167" s="72">
        <v>2342.1222381284038</v>
      </c>
      <c r="G167" s="72">
        <v>1496.9833661781872</v>
      </c>
      <c r="H167" s="72">
        <v>1137.4003523548231</v>
      </c>
      <c r="I167" s="72">
        <v>727.09212795286203</v>
      </c>
      <c r="J167" s="72">
        <v>577.1974374320157</v>
      </c>
      <c r="K167" s="72">
        <v>618.54741396717634</v>
      </c>
      <c r="L167" s="72">
        <v>736.69519030522065</v>
      </c>
      <c r="M167" s="72">
        <v>919.43539318347541</v>
      </c>
      <c r="N167" s="72">
        <v>1334.0495226491239</v>
      </c>
      <c r="O167" s="72">
        <v>1857.8288329240054</v>
      </c>
      <c r="P167" s="72">
        <v>2070.3340958981366</v>
      </c>
      <c r="Q167" s="72">
        <v>2331.9939218175273</v>
      </c>
      <c r="R167" s="72">
        <v>2925.408573260846</v>
      </c>
      <c r="S167" s="72">
        <v>4126.8600850515522</v>
      </c>
      <c r="T167" s="72">
        <v>6085.9018716793289</v>
      </c>
      <c r="U167" s="72">
        <v>5646.9458042378246</v>
      </c>
      <c r="V167" s="72">
        <v>9159.3773435903458</v>
      </c>
      <c r="W167" s="8">
        <v>2128.7604948170633</v>
      </c>
      <c r="X167" s="8">
        <v>1290.3182206686756</v>
      </c>
      <c r="Y167" s="8">
        <v>931.11069358793566</v>
      </c>
      <c r="Z167" s="8">
        <v>818.51873293325218</v>
      </c>
      <c r="AA167" s="8">
        <v>894.28717079373394</v>
      </c>
      <c r="AB167" s="8">
        <v>1156.3153877741381</v>
      </c>
      <c r="AC167" s="8">
        <v>1517.7966769814302</v>
      </c>
      <c r="AD167" s="8">
        <v>1755.5877681881061</v>
      </c>
      <c r="AE167" s="8">
        <v>2014.3026162274812</v>
      </c>
      <c r="AF167" s="8">
        <v>2471.420829341665</v>
      </c>
      <c r="AG167" s="8">
        <v>2660.1019948111866</v>
      </c>
      <c r="AH167" s="8">
        <v>2936.0673105135152</v>
      </c>
      <c r="AI167" s="8">
        <v>3466.3026994399902</v>
      </c>
      <c r="AJ167" s="8">
        <v>4740.8875244700175</v>
      </c>
      <c r="AK167" s="8">
        <v>7166.0837561816024</v>
      </c>
      <c r="AL167" s="8">
        <v>7024.1095146856705</v>
      </c>
      <c r="AM167" s="8">
        <v>14701.071305854657</v>
      </c>
    </row>
    <row r="168" spans="1:39" x14ac:dyDescent="0.45">
      <c r="A168" s="3" t="s">
        <v>219</v>
      </c>
      <c r="B168" s="3" t="s">
        <v>69</v>
      </c>
      <c r="C168" s="3" t="s">
        <v>788</v>
      </c>
      <c r="D168" s="173">
        <v>1.052565316948239</v>
      </c>
      <c r="E168" s="71">
        <v>4915.8884502019173</v>
      </c>
      <c r="F168" s="71">
        <v>242.49068368421521</v>
      </c>
      <c r="G168" s="71">
        <v>149.40029844416529</v>
      </c>
      <c r="H168" s="71">
        <v>111.0826139661048</v>
      </c>
      <c r="I168" s="71">
        <v>71.445182640870868</v>
      </c>
      <c r="J168" s="71">
        <v>56.587058665657196</v>
      </c>
      <c r="K168" s="71">
        <v>62.780931160697747</v>
      </c>
      <c r="L168" s="71">
        <v>77.280391501847632</v>
      </c>
      <c r="M168" s="71">
        <v>95.28321093838936</v>
      </c>
      <c r="N168" s="71">
        <v>132.20701735619159</v>
      </c>
      <c r="O168" s="71">
        <v>173.77602826502718</v>
      </c>
      <c r="P168" s="71">
        <v>201.59081054775018</v>
      </c>
      <c r="Q168" s="71">
        <v>240.20461670396125</v>
      </c>
      <c r="R168" s="71">
        <v>315.92075528826621</v>
      </c>
      <c r="S168" s="71">
        <v>458.12414881523938</v>
      </c>
      <c r="T168" s="71">
        <v>633.97586946741353</v>
      </c>
      <c r="U168" s="71">
        <v>553.90702711101972</v>
      </c>
      <c r="V168" s="71">
        <v>909.85769357317326</v>
      </c>
      <c r="W168" s="65">
        <v>217.8385353798063</v>
      </c>
      <c r="X168" s="65">
        <v>130.32466290380361</v>
      </c>
      <c r="Y168" s="65">
        <v>93.03264787212234</v>
      </c>
      <c r="Z168" s="65">
        <v>79.273767367515177</v>
      </c>
      <c r="AA168" s="65">
        <v>88.323167175602151</v>
      </c>
      <c r="AB168" s="65">
        <v>116.5042192476766</v>
      </c>
      <c r="AC168" s="65">
        <v>156.61839142396389</v>
      </c>
      <c r="AD168" s="65">
        <v>178.70032725754203</v>
      </c>
      <c r="AE168" s="65">
        <v>200.39571988736338</v>
      </c>
      <c r="AF168" s="65">
        <v>232.96179948712401</v>
      </c>
      <c r="AG168" s="65">
        <v>268.24590776086836</v>
      </c>
      <c r="AH168" s="65">
        <v>300.08953295335675</v>
      </c>
      <c r="AI168" s="65">
        <v>366.04943871993822</v>
      </c>
      <c r="AJ168" s="65">
        <v>505.36287216438814</v>
      </c>
      <c r="AK168" s="65">
        <v>703.8547678586699</v>
      </c>
      <c r="AL168" s="65">
        <v>662.22119322054107</v>
      </c>
      <c r="AM168" s="65">
        <v>1467.8086390353251</v>
      </c>
    </row>
    <row r="169" spans="1:39" x14ac:dyDescent="0.45">
      <c r="A169" s="3" t="s">
        <v>219</v>
      </c>
      <c r="B169" s="3" t="s">
        <v>69</v>
      </c>
      <c r="C169" s="3" t="s">
        <v>789</v>
      </c>
      <c r="D169" s="173">
        <v>1.042299222897918</v>
      </c>
      <c r="E169" s="71">
        <v>4867.9418075014137</v>
      </c>
      <c r="F169" s="71">
        <v>215.2144648624427</v>
      </c>
      <c r="G169" s="71">
        <v>141.46416568060363</v>
      </c>
      <c r="H169" s="71">
        <v>106.53734138771253</v>
      </c>
      <c r="I169" s="71">
        <v>68.5960528877835</v>
      </c>
      <c r="J169" s="71">
        <v>57.707944940310561</v>
      </c>
      <c r="K169" s="71">
        <v>61.544257328110682</v>
      </c>
      <c r="L169" s="71">
        <v>73.910045897444206</v>
      </c>
      <c r="M169" s="71">
        <v>87.520730956670718</v>
      </c>
      <c r="N169" s="71">
        <v>124.76679560021533</v>
      </c>
      <c r="O169" s="71">
        <v>176.35361228729698</v>
      </c>
      <c r="P169" s="71">
        <v>189.97640416409175</v>
      </c>
      <c r="Q169" s="71">
        <v>221.71910319145931</v>
      </c>
      <c r="R169" s="71">
        <v>277.34067773067954</v>
      </c>
      <c r="S169" s="71">
        <v>394.37673793779959</v>
      </c>
      <c r="T169" s="71">
        <v>575.35132374339003</v>
      </c>
      <c r="U169" s="71">
        <v>542.7612155701587</v>
      </c>
      <c r="V169" s="71">
        <v>822.63166675128286</v>
      </c>
      <c r="W169" s="65">
        <v>199.65491670907434</v>
      </c>
      <c r="X169" s="65">
        <v>123.86045871912425</v>
      </c>
      <c r="Y169" s="65">
        <v>86.758928938420922</v>
      </c>
      <c r="Z169" s="65">
        <v>79.752143549905469</v>
      </c>
      <c r="AA169" s="65">
        <v>87.034365830586452</v>
      </c>
      <c r="AB169" s="65">
        <v>109.89717467786495</v>
      </c>
      <c r="AC169" s="65">
        <v>151.33321829060455</v>
      </c>
      <c r="AD169" s="65">
        <v>165.58862615865283</v>
      </c>
      <c r="AE169" s="65">
        <v>187.3393046124751</v>
      </c>
      <c r="AF169" s="65">
        <v>226.88453515267733</v>
      </c>
      <c r="AG169" s="65">
        <v>250.14917815380394</v>
      </c>
      <c r="AH169" s="65">
        <v>280.42412969413522</v>
      </c>
      <c r="AI169" s="65">
        <v>332.73780417251891</v>
      </c>
      <c r="AJ169" s="65">
        <v>448.5314073016109</v>
      </c>
      <c r="AK169" s="65">
        <v>677.12719364572217</v>
      </c>
      <c r="AL169" s="65">
        <v>648.96835485558097</v>
      </c>
      <c r="AM169" s="65">
        <v>1333.8307763101927</v>
      </c>
    </row>
    <row r="170" spans="1:39" x14ac:dyDescent="0.45">
      <c r="A170" s="3" t="s">
        <v>219</v>
      </c>
      <c r="B170" s="3" t="s">
        <v>69</v>
      </c>
      <c r="C170" s="3" t="s">
        <v>790</v>
      </c>
      <c r="D170" s="173">
        <v>1.0654312054281443</v>
      </c>
      <c r="E170" s="71">
        <v>4975.9771416698532</v>
      </c>
      <c r="F170" s="71">
        <v>215.46938279535618</v>
      </c>
      <c r="G170" s="71">
        <v>138.48378394406967</v>
      </c>
      <c r="H170" s="71">
        <v>107.499303838166</v>
      </c>
      <c r="I170" s="71">
        <v>68.856379464207691</v>
      </c>
      <c r="J170" s="71">
        <v>57.873128180785713</v>
      </c>
      <c r="K170" s="71">
        <v>56.347596010324438</v>
      </c>
      <c r="L170" s="71">
        <v>67.154507351173265</v>
      </c>
      <c r="M170" s="71">
        <v>83.647696547187451</v>
      </c>
      <c r="N170" s="71">
        <v>126.68112321382192</v>
      </c>
      <c r="O170" s="71">
        <v>182.9616004171161</v>
      </c>
      <c r="P170" s="71">
        <v>202.7375494058835</v>
      </c>
      <c r="Q170" s="71">
        <v>212.29791483759698</v>
      </c>
      <c r="R170" s="71">
        <v>261.5747806518583</v>
      </c>
      <c r="S170" s="71">
        <v>362.62376623180165</v>
      </c>
      <c r="T170" s="71">
        <v>588.04808364618634</v>
      </c>
      <c r="U170" s="71">
        <v>577.79090898429456</v>
      </c>
      <c r="V170" s="71">
        <v>918.45139079700539</v>
      </c>
      <c r="W170" s="65">
        <v>198.80350981479236</v>
      </c>
      <c r="X170" s="65">
        <v>118.18457211794221</v>
      </c>
      <c r="Y170" s="65">
        <v>87.543143805133681</v>
      </c>
      <c r="Z170" s="65">
        <v>77.667790183776745</v>
      </c>
      <c r="AA170" s="65">
        <v>82.483286081000188</v>
      </c>
      <c r="AB170" s="65">
        <v>103.29013010805357</v>
      </c>
      <c r="AC170" s="65">
        <v>136.16706929922509</v>
      </c>
      <c r="AD170" s="65">
        <v>157.14324474909264</v>
      </c>
      <c r="AE170" s="65">
        <v>189.39592372498734</v>
      </c>
      <c r="AF170" s="65">
        <v>237.24202329256767</v>
      </c>
      <c r="AG170" s="65">
        <v>246.24059724515112</v>
      </c>
      <c r="AH170" s="65">
        <v>259.35728390379734</v>
      </c>
      <c r="AI170" s="65">
        <v>306.18583572644263</v>
      </c>
      <c r="AJ170" s="65">
        <v>435.81999090035055</v>
      </c>
      <c r="AK170" s="65">
        <v>707.37833873561794</v>
      </c>
      <c r="AL170" s="65">
        <v>748.25946133591606</v>
      </c>
      <c r="AM170" s="65">
        <v>1400.9709242221127</v>
      </c>
    </row>
    <row r="171" spans="1:39" x14ac:dyDescent="0.45">
      <c r="A171" s="3" t="s">
        <v>219</v>
      </c>
      <c r="B171" s="3" t="s">
        <v>69</v>
      </c>
      <c r="C171" s="3" t="s">
        <v>791</v>
      </c>
      <c r="D171" s="173">
        <v>1.0462952075177214</v>
      </c>
      <c r="E171" s="71">
        <v>4886.6046062117412</v>
      </c>
      <c r="F171" s="71">
        <v>214.32225209724436</v>
      </c>
      <c r="G171" s="71">
        <v>135.98858062976197</v>
      </c>
      <c r="H171" s="71">
        <v>106.44114514266732</v>
      </c>
      <c r="I171" s="71">
        <v>66.498977688810527</v>
      </c>
      <c r="J171" s="71">
        <v>51.171408138647891</v>
      </c>
      <c r="K171" s="71">
        <v>55.084609968533421</v>
      </c>
      <c r="L171" s="71">
        <v>64.808628031808794</v>
      </c>
      <c r="M171" s="71">
        <v>80.611631438058694</v>
      </c>
      <c r="N171" s="71">
        <v>121.49072978723903</v>
      </c>
      <c r="O171" s="71">
        <v>164.98881000728917</v>
      </c>
      <c r="P171" s="71">
        <v>177.71511945020436</v>
      </c>
      <c r="Q171" s="71">
        <v>202.98378544230167</v>
      </c>
      <c r="R171" s="71">
        <v>260.69374522686519</v>
      </c>
      <c r="S171" s="71">
        <v>358.03588438834953</v>
      </c>
      <c r="T171" s="71">
        <v>515.31602691905596</v>
      </c>
      <c r="U171" s="71">
        <v>500.26780907062505</v>
      </c>
      <c r="V171" s="71">
        <v>811.13759671440823</v>
      </c>
      <c r="W171" s="65">
        <v>192.05306943870102</v>
      </c>
      <c r="X171" s="65">
        <v>119.79273998827721</v>
      </c>
      <c r="Y171" s="65">
        <v>87.212948071780957</v>
      </c>
      <c r="Z171" s="65">
        <v>73.44782886054908</v>
      </c>
      <c r="AA171" s="65">
        <v>78.858532298143615</v>
      </c>
      <c r="AB171" s="65">
        <v>101.06025256574222</v>
      </c>
      <c r="AC171" s="65">
        <v>128.0915873687504</v>
      </c>
      <c r="AD171" s="65">
        <v>150.76813193409393</v>
      </c>
      <c r="AE171" s="65">
        <v>178.17800129310254</v>
      </c>
      <c r="AF171" s="65">
        <v>216.82110819026005</v>
      </c>
      <c r="AG171" s="65">
        <v>226.26774880193301</v>
      </c>
      <c r="AH171" s="65">
        <v>251.6719538944466</v>
      </c>
      <c r="AI171" s="65">
        <v>299.48024695391001</v>
      </c>
      <c r="AJ171" s="65">
        <v>405.15117672588161</v>
      </c>
      <c r="AK171" s="65">
        <v>624.1876897384027</v>
      </c>
      <c r="AL171" s="65">
        <v>617.09843402555862</v>
      </c>
      <c r="AM171" s="65">
        <v>1272.9409124381207</v>
      </c>
    </row>
    <row r="172" spans="1:39" x14ac:dyDescent="0.45">
      <c r="A172" s="3" t="s">
        <v>219</v>
      </c>
      <c r="B172" s="3" t="s">
        <v>69</v>
      </c>
      <c r="C172" s="3" t="s">
        <v>792</v>
      </c>
      <c r="D172" s="173">
        <v>1.0847707177486241</v>
      </c>
      <c r="E172" s="71">
        <v>5066.3001683912998</v>
      </c>
      <c r="F172" s="71">
        <v>187.04603327547184</v>
      </c>
      <c r="G172" s="71">
        <v>120.0470038994639</v>
      </c>
      <c r="H172" s="71">
        <v>90.352323158834423</v>
      </c>
      <c r="I172" s="71">
        <v>55.86897581815461</v>
      </c>
      <c r="J172" s="71">
        <v>40.800260397381692</v>
      </c>
      <c r="K172" s="71">
        <v>43.980857684453632</v>
      </c>
      <c r="L172" s="71">
        <v>53.999766357775236</v>
      </c>
      <c r="M172" s="71">
        <v>65.513361706174635</v>
      </c>
      <c r="N172" s="71">
        <v>93.624435040718467</v>
      </c>
      <c r="O172" s="71">
        <v>126.60624065748938</v>
      </c>
      <c r="P172" s="71">
        <v>143.84221779457306</v>
      </c>
      <c r="Q172" s="71">
        <v>173.8994350317044</v>
      </c>
      <c r="R172" s="71">
        <v>227.7708425034441</v>
      </c>
      <c r="S172" s="71">
        <v>330.02565839674713</v>
      </c>
      <c r="T172" s="71">
        <v>465.15598779689697</v>
      </c>
      <c r="U172" s="71">
        <v>435.08471479147988</v>
      </c>
      <c r="V172" s="71">
        <v>802.0067934140867</v>
      </c>
      <c r="W172" s="65">
        <v>161.09834735374253</v>
      </c>
      <c r="X172" s="65">
        <v>103.45879965820926</v>
      </c>
      <c r="Y172" s="65">
        <v>75.140166571072996</v>
      </c>
      <c r="Z172" s="65">
        <v>65.913403987903749</v>
      </c>
      <c r="AA172" s="65">
        <v>67.13849506690778</v>
      </c>
      <c r="AB172" s="65">
        <v>83.964524741354694</v>
      </c>
      <c r="AC172" s="65">
        <v>108.65790727590031</v>
      </c>
      <c r="AD172" s="65">
        <v>126.74644395592868</v>
      </c>
      <c r="AE172" s="65">
        <v>142.99735011088643</v>
      </c>
      <c r="AF172" s="65">
        <v>173.65946203002304</v>
      </c>
      <c r="AG172" s="65">
        <v>186.2829661064109</v>
      </c>
      <c r="AH172" s="65">
        <v>219.71002262026391</v>
      </c>
      <c r="AI172" s="65">
        <v>279.90425392442006</v>
      </c>
      <c r="AJ172" s="65">
        <v>376.70181620877526</v>
      </c>
      <c r="AK172" s="65">
        <v>534.63742501206218</v>
      </c>
      <c r="AL172" s="65">
        <v>546.20626689870812</v>
      </c>
      <c r="AM172" s="65">
        <v>1306.1077422624739</v>
      </c>
    </row>
    <row r="173" spans="1:39" x14ac:dyDescent="0.45">
      <c r="A173" s="3" t="s">
        <v>219</v>
      </c>
      <c r="B173" s="3" t="s">
        <v>69</v>
      </c>
      <c r="C173" s="3" t="s">
        <v>793</v>
      </c>
      <c r="D173" s="173">
        <v>1.2077143499184029</v>
      </c>
      <c r="E173" s="71">
        <v>5640.4946356397486</v>
      </c>
      <c r="F173" s="71">
        <v>17.844255303963276</v>
      </c>
      <c r="G173" s="71">
        <v>13.411717814403145</v>
      </c>
      <c r="H173" s="71">
        <v>12.361217488326032</v>
      </c>
      <c r="I173" s="71">
        <v>7.6796340045146625</v>
      </c>
      <c r="J173" s="71">
        <v>5.6988217963954177</v>
      </c>
      <c r="K173" s="71">
        <v>6.2886179997513683</v>
      </c>
      <c r="L173" s="71">
        <v>7.5572947693449484</v>
      </c>
      <c r="M173" s="71">
        <v>8.3204595152882117</v>
      </c>
      <c r="N173" s="71">
        <v>12.966115898345704</v>
      </c>
      <c r="O173" s="71">
        <v>18.066520737909379</v>
      </c>
      <c r="P173" s="71">
        <v>23.669866174290942</v>
      </c>
      <c r="Q173" s="71">
        <v>32.29611916759545</v>
      </c>
      <c r="R173" s="71">
        <v>43.727179250966515</v>
      </c>
      <c r="S173" s="71">
        <v>68.033458389085922</v>
      </c>
      <c r="T173" s="71">
        <v>98.517451838365602</v>
      </c>
      <c r="U173" s="71">
        <v>81.105682194660645</v>
      </c>
      <c r="V173" s="71">
        <v>164.03219575988629</v>
      </c>
      <c r="W173" s="65">
        <v>18.061989114406039</v>
      </c>
      <c r="X173" s="65">
        <v>12.959941072698571</v>
      </c>
      <c r="Y173" s="65">
        <v>9.0597454338646202</v>
      </c>
      <c r="Z173" s="65">
        <v>8.5936864193664206</v>
      </c>
      <c r="AA173" s="65">
        <v>8.5584464317443985</v>
      </c>
      <c r="AB173" s="65">
        <v>9.8004494452204298</v>
      </c>
      <c r="AC173" s="65">
        <v>14.706568718913399</v>
      </c>
      <c r="AD173" s="65">
        <v>15.674890787393824</v>
      </c>
      <c r="AE173" s="65">
        <v>19.008146342915822</v>
      </c>
      <c r="AF173" s="65">
        <v>22.315976023801628</v>
      </c>
      <c r="AG173" s="65">
        <v>28.376297396822171</v>
      </c>
      <c r="AH173" s="65">
        <v>37.793740516572164</v>
      </c>
      <c r="AI173" s="65">
        <v>47.317662709402562</v>
      </c>
      <c r="AJ173" s="65">
        <v>72.905689835799521</v>
      </c>
      <c r="AK173" s="65">
        <v>108.54317116062312</v>
      </c>
      <c r="AL173" s="65">
        <v>114.43720746886069</v>
      </c>
      <c r="AM173" s="65">
        <v>292.15037334645376</v>
      </c>
    </row>
    <row r="174" spans="1:39" x14ac:dyDescent="0.45">
      <c r="A174" s="3" t="s">
        <v>219</v>
      </c>
      <c r="B174" s="3" t="s">
        <v>69</v>
      </c>
      <c r="C174" s="3" t="s">
        <v>794</v>
      </c>
      <c r="D174" s="173">
        <v>1.019687658340457</v>
      </c>
      <c r="E174" s="71">
        <v>4762.3370272001803</v>
      </c>
      <c r="F174" s="71">
        <v>508.30635823003928</v>
      </c>
      <c r="G174" s="71">
        <v>321.11880431074803</v>
      </c>
      <c r="H174" s="71">
        <v>238.75908020253078</v>
      </c>
      <c r="I174" s="71">
        <v>150.555536698677</v>
      </c>
      <c r="J174" s="71">
        <v>121.88163386493687</v>
      </c>
      <c r="K174" s="71">
        <v>138.96793291082366</v>
      </c>
      <c r="L174" s="71">
        <v>158.07960198274259</v>
      </c>
      <c r="M174" s="71">
        <v>199.49409441389292</v>
      </c>
      <c r="N174" s="71">
        <v>286.0044925400698</v>
      </c>
      <c r="O174" s="71">
        <v>404.352635348072</v>
      </c>
      <c r="P174" s="71">
        <v>449.16878966269428</v>
      </c>
      <c r="Q174" s="71">
        <v>470.80961345645056</v>
      </c>
      <c r="R174" s="71">
        <v>556.99986973765863</v>
      </c>
      <c r="S174" s="71">
        <v>768.16837444642579</v>
      </c>
      <c r="T174" s="71">
        <v>1152.5052738927286</v>
      </c>
      <c r="U174" s="71">
        <v>1085.72146348926</v>
      </c>
      <c r="V174" s="71">
        <v>1715.1945446614977</v>
      </c>
      <c r="W174" s="65">
        <v>465.5979416158001</v>
      </c>
      <c r="X174" s="65">
        <v>271.27584683315314</v>
      </c>
      <c r="Y174" s="65">
        <v>191.24524131121501</v>
      </c>
      <c r="Z174" s="65">
        <v>164.64683106050529</v>
      </c>
      <c r="AA174" s="65">
        <v>191.83002519716976</v>
      </c>
      <c r="AB174" s="65">
        <v>256.16062384206765</v>
      </c>
      <c r="AC174" s="65">
        <v>327.35246264509942</v>
      </c>
      <c r="AD174" s="65">
        <v>384.01839358801789</v>
      </c>
      <c r="AE174" s="65">
        <v>434.47636796602455</v>
      </c>
      <c r="AF174" s="65">
        <v>537.11907738693242</v>
      </c>
      <c r="AG174" s="65">
        <v>572.13807340865537</v>
      </c>
      <c r="AH174" s="65">
        <v>591.99644983793462</v>
      </c>
      <c r="AI174" s="65">
        <v>666.34084560601093</v>
      </c>
      <c r="AJ174" s="65">
        <v>896.32299671743124</v>
      </c>
      <c r="AK174" s="65">
        <v>1395.5059487776691</v>
      </c>
      <c r="AL174" s="65">
        <v>1358.6262949221295</v>
      </c>
      <c r="AM174" s="65">
        <v>2744.1771265920775</v>
      </c>
    </row>
    <row r="175" spans="1:39" x14ac:dyDescent="0.45">
      <c r="A175" s="3" t="s">
        <v>219</v>
      </c>
      <c r="B175" s="3" t="s">
        <v>69</v>
      </c>
      <c r="C175" s="3" t="s">
        <v>795</v>
      </c>
      <c r="D175" s="173">
        <v>1.1155326681926392</v>
      </c>
      <c r="E175" s="71">
        <v>5209.9704133238092</v>
      </c>
      <c r="F175" s="71">
        <v>51.493422448579686</v>
      </c>
      <c r="G175" s="71">
        <v>36.041825651109356</v>
      </c>
      <c r="H175" s="71">
        <v>27.70451857305758</v>
      </c>
      <c r="I175" s="71">
        <v>18.483186926120055</v>
      </c>
      <c r="J175" s="71">
        <v>14.65411319073112</v>
      </c>
      <c r="K175" s="71">
        <v>15.195300815298841</v>
      </c>
      <c r="L175" s="71">
        <v>16.569628610194478</v>
      </c>
      <c r="M175" s="71">
        <v>22.319181342785029</v>
      </c>
      <c r="N175" s="71">
        <v>36.174871296297752</v>
      </c>
      <c r="O175" s="71">
        <v>49.044394169188458</v>
      </c>
      <c r="P175" s="71">
        <v>58.895331611310148</v>
      </c>
      <c r="Q175" s="71">
        <v>68.160870287411427</v>
      </c>
      <c r="R175" s="71">
        <v>86.248731078258487</v>
      </c>
      <c r="S175" s="71">
        <v>131.84123613288719</v>
      </c>
      <c r="T175" s="71">
        <v>206.67503619552105</v>
      </c>
      <c r="U175" s="71">
        <v>177.53685525800574</v>
      </c>
      <c r="V175" s="71">
        <v>296.80481786808514</v>
      </c>
      <c r="W175" s="65">
        <v>45.246194953259554</v>
      </c>
      <c r="X175" s="65">
        <v>30.019133579584057</v>
      </c>
      <c r="Y175" s="65">
        <v>21.875467334616157</v>
      </c>
      <c r="Z175" s="65">
        <v>22.500765435995167</v>
      </c>
      <c r="AA175" s="65">
        <v>22.7956737899638</v>
      </c>
      <c r="AB175" s="65">
        <v>27.171470793349908</v>
      </c>
      <c r="AC175" s="65">
        <v>34.73113773350542</v>
      </c>
      <c r="AD175" s="65">
        <v>42.686966735481327</v>
      </c>
      <c r="AE175" s="65">
        <v>51.695925873602313</v>
      </c>
      <c r="AF175" s="65">
        <v>66.849907678913837</v>
      </c>
      <c r="AG175" s="65">
        <v>72.855948137295272</v>
      </c>
      <c r="AH175" s="65">
        <v>84.809877044365379</v>
      </c>
      <c r="AI175" s="65">
        <v>99.880826313447443</v>
      </c>
      <c r="AJ175" s="65">
        <v>145.0715617858113</v>
      </c>
      <c r="AK175" s="65">
        <v>232.81350013786746</v>
      </c>
      <c r="AL175" s="65">
        <v>215.83193908649167</v>
      </c>
      <c r="AM175" s="65">
        <v>475.22320909426651</v>
      </c>
    </row>
    <row r="176" spans="1:39" x14ac:dyDescent="0.45">
      <c r="A176" s="3" t="s">
        <v>219</v>
      </c>
      <c r="B176" s="3" t="s">
        <v>69</v>
      </c>
      <c r="C176" s="3" t="s">
        <v>796</v>
      </c>
      <c r="D176" s="173">
        <v>1.044943440897228</v>
      </c>
      <c r="E176" s="71">
        <v>4880.2913315768528</v>
      </c>
      <c r="F176" s="71">
        <v>608.1067289657766</v>
      </c>
      <c r="G176" s="71">
        <v>383.91475438748716</v>
      </c>
      <c r="H176" s="71">
        <v>293.25425302071511</v>
      </c>
      <c r="I176" s="71">
        <v>189.87931232631399</v>
      </c>
      <c r="J176" s="71">
        <v>148.78290445661699</v>
      </c>
      <c r="K176" s="71">
        <v>155.59724912773993</v>
      </c>
      <c r="L176" s="71">
        <v>190.43195031752074</v>
      </c>
      <c r="M176" s="71">
        <v>240.62046827052515</v>
      </c>
      <c r="N176" s="71">
        <v>350.61798333334804</v>
      </c>
      <c r="O176" s="71">
        <v>494.05255932306255</v>
      </c>
      <c r="P176" s="71">
        <v>542.52509413893506</v>
      </c>
      <c r="Q176" s="71">
        <v>606.0607644456054</v>
      </c>
      <c r="R176" s="71">
        <v>756.20661635711815</v>
      </c>
      <c r="S176" s="71">
        <v>1050.4438415514544</v>
      </c>
      <c r="T176" s="71">
        <v>1552.0613355251824</v>
      </c>
      <c r="U176" s="71">
        <v>1464.2809911806598</v>
      </c>
      <c r="V176" s="71">
        <v>2289.468361644042</v>
      </c>
      <c r="W176" s="65">
        <v>552.01574138539911</v>
      </c>
      <c r="X176" s="65">
        <v>332.54388942257657</v>
      </c>
      <c r="Y176" s="65">
        <v>245.02587138103536</v>
      </c>
      <c r="Z176" s="65">
        <v>214.32961457445691</v>
      </c>
      <c r="AA176" s="65">
        <v>231.13846622014617</v>
      </c>
      <c r="AB176" s="65">
        <v>303.53863927809141</v>
      </c>
      <c r="AC176" s="65">
        <v>404.16802247156642</v>
      </c>
      <c r="AD176" s="65">
        <v>464.92317580722693</v>
      </c>
      <c r="AE176" s="65">
        <v>532.32158028857384</v>
      </c>
      <c r="AF176" s="65">
        <v>665.6891588710605</v>
      </c>
      <c r="AG176" s="65">
        <v>707.37497284805522</v>
      </c>
      <c r="AH176" s="65">
        <v>783.76803748303075</v>
      </c>
      <c r="AI176" s="65">
        <v>905.68710292236904</v>
      </c>
      <c r="AJ176" s="65">
        <v>1232.133060693586</v>
      </c>
      <c r="AK176" s="65">
        <v>1869.2113798444543</v>
      </c>
      <c r="AL176" s="65">
        <v>1820.6875563290271</v>
      </c>
      <c r="AM176" s="65">
        <v>3695.0267889122047</v>
      </c>
    </row>
    <row r="177" spans="1:39" x14ac:dyDescent="0.45">
      <c r="A177" s="3" t="s">
        <v>219</v>
      </c>
      <c r="B177" s="3" t="s">
        <v>69</v>
      </c>
      <c r="C177" s="3" t="s">
        <v>797</v>
      </c>
      <c r="D177" s="173">
        <v>1.100375787382841</v>
      </c>
      <c r="E177" s="71">
        <v>5139.1818987164661</v>
      </c>
      <c r="F177" s="71">
        <v>81.828656465317508</v>
      </c>
      <c r="G177" s="71">
        <v>57.112431416373127</v>
      </c>
      <c r="H177" s="71">
        <v>43.408555576709105</v>
      </c>
      <c r="I177" s="71">
        <v>29.228889497408961</v>
      </c>
      <c r="J177" s="71">
        <v>22.040163800552051</v>
      </c>
      <c r="K177" s="71">
        <v>22.76006096144329</v>
      </c>
      <c r="L177" s="71">
        <v>26.903375485369391</v>
      </c>
      <c r="M177" s="71">
        <v>36.10455805450502</v>
      </c>
      <c r="N177" s="71">
        <v>49.515958582875804</v>
      </c>
      <c r="O177" s="71">
        <v>67.626431711551874</v>
      </c>
      <c r="P177" s="71">
        <v>80.212912948404593</v>
      </c>
      <c r="Q177" s="71">
        <v>103.56169925343876</v>
      </c>
      <c r="R177" s="71">
        <v>138.92537543573252</v>
      </c>
      <c r="S177" s="71">
        <v>205.18697876176009</v>
      </c>
      <c r="T177" s="71">
        <v>298.29548265458936</v>
      </c>
      <c r="U177" s="71">
        <v>228.48913658765775</v>
      </c>
      <c r="V177" s="71">
        <v>429.79228240687951</v>
      </c>
      <c r="W177" s="65">
        <v>78.39024905208565</v>
      </c>
      <c r="X177" s="65">
        <v>47.898176373306931</v>
      </c>
      <c r="Y177" s="65">
        <v>34.216532868673184</v>
      </c>
      <c r="Z177" s="65">
        <v>32.392901493277726</v>
      </c>
      <c r="AA177" s="65">
        <v>36.126712702469256</v>
      </c>
      <c r="AB177" s="65">
        <v>44.927903074718401</v>
      </c>
      <c r="AC177" s="65">
        <v>55.970311753900333</v>
      </c>
      <c r="AD177" s="65">
        <v>69.337567214677151</v>
      </c>
      <c r="AE177" s="65">
        <v>78.494296127549134</v>
      </c>
      <c r="AF177" s="65">
        <v>91.877781228301913</v>
      </c>
      <c r="AG177" s="65">
        <v>102.17030495219454</v>
      </c>
      <c r="AH177" s="65">
        <v>126.44628256561299</v>
      </c>
      <c r="AI177" s="65">
        <v>162.71868239153397</v>
      </c>
      <c r="AJ177" s="65">
        <v>222.88695213638317</v>
      </c>
      <c r="AK177" s="65">
        <v>312.8243412705196</v>
      </c>
      <c r="AL177" s="65">
        <v>291.77280654284999</v>
      </c>
      <c r="AM177" s="65">
        <v>712.83481364140027</v>
      </c>
    </row>
    <row r="178" spans="1:39" x14ac:dyDescent="0.45">
      <c r="A178" s="2" t="s">
        <v>217</v>
      </c>
      <c r="B178" s="2" t="s">
        <v>70</v>
      </c>
      <c r="C178" s="2" t="s">
        <v>798</v>
      </c>
      <c r="D178" s="172">
        <v>1.0235697617601023</v>
      </c>
      <c r="E178" s="72">
        <v>4780.4679565171891</v>
      </c>
      <c r="F178" s="72">
        <v>2295.7909038213324</v>
      </c>
      <c r="G178" s="72">
        <v>1506.1671005989028</v>
      </c>
      <c r="H178" s="72">
        <v>1136.0055068016668</v>
      </c>
      <c r="I178" s="72">
        <v>721.24924257089674</v>
      </c>
      <c r="J178" s="72">
        <v>618.67022959418944</v>
      </c>
      <c r="K178" s="72">
        <v>629.98006886630628</v>
      </c>
      <c r="L178" s="72">
        <v>753.6211550145598</v>
      </c>
      <c r="M178" s="72">
        <v>928.33024339508574</v>
      </c>
      <c r="N178" s="72">
        <v>1297.9930633701622</v>
      </c>
      <c r="O178" s="72">
        <v>1831.350015240688</v>
      </c>
      <c r="P178" s="72">
        <v>1987.2396340241676</v>
      </c>
      <c r="Q178" s="72">
        <v>2249.7012689993198</v>
      </c>
      <c r="R178" s="72">
        <v>2734.5948483215811</v>
      </c>
      <c r="S178" s="72">
        <v>3884.3663828785589</v>
      </c>
      <c r="T178" s="72">
        <v>5969.9067812093399</v>
      </c>
      <c r="U178" s="72">
        <v>5286.8962849982108</v>
      </c>
      <c r="V178" s="72">
        <v>7722.0814829045057</v>
      </c>
      <c r="W178" s="8">
        <v>2096.7719215033353</v>
      </c>
      <c r="X178" s="8">
        <v>1294.6066683229019</v>
      </c>
      <c r="Y178" s="8">
        <v>927.33407988771353</v>
      </c>
      <c r="Z178" s="8">
        <v>819.15087288855352</v>
      </c>
      <c r="AA178" s="8">
        <v>991.51112225835118</v>
      </c>
      <c r="AB178" s="8">
        <v>1202.9501106960599</v>
      </c>
      <c r="AC178" s="8">
        <v>1542.7781475061909</v>
      </c>
      <c r="AD178" s="8">
        <v>1782.8955967925613</v>
      </c>
      <c r="AE178" s="8">
        <v>1940.9810287768564</v>
      </c>
      <c r="AF178" s="8">
        <v>2469.4604214918427</v>
      </c>
      <c r="AG178" s="8">
        <v>2622.2669316154261</v>
      </c>
      <c r="AH178" s="8">
        <v>2930.4163325654595</v>
      </c>
      <c r="AI178" s="8">
        <v>3358.9051244218517</v>
      </c>
      <c r="AJ178" s="8">
        <v>4679.7516646353852</v>
      </c>
      <c r="AK178" s="8">
        <v>7139.5280634748469</v>
      </c>
      <c r="AL178" s="8">
        <v>6726.3413765015212</v>
      </c>
      <c r="AM178" s="8">
        <v>12339.472049120959</v>
      </c>
    </row>
    <row r="179" spans="1:39" x14ac:dyDescent="0.45">
      <c r="A179" s="3" t="s">
        <v>219</v>
      </c>
      <c r="B179" s="3" t="s">
        <v>70</v>
      </c>
      <c r="C179" s="3" t="s">
        <v>799</v>
      </c>
      <c r="D179" s="173">
        <v>0.99822100160179539</v>
      </c>
      <c r="E179" s="71">
        <v>4662.0794106638514</v>
      </c>
      <c r="F179" s="71">
        <v>985.76764657751301</v>
      </c>
      <c r="G179" s="71">
        <v>614.54778295300082</v>
      </c>
      <c r="H179" s="71">
        <v>459.64970788788963</v>
      </c>
      <c r="I179" s="71">
        <v>289.6133162719517</v>
      </c>
      <c r="J179" s="71">
        <v>256.34079161177391</v>
      </c>
      <c r="K179" s="71">
        <v>260.47771501480599</v>
      </c>
      <c r="L179" s="71">
        <v>310.57660507889466</v>
      </c>
      <c r="M179" s="71">
        <v>377.25980934407352</v>
      </c>
      <c r="N179" s="71">
        <v>529.12409946810692</v>
      </c>
      <c r="O179" s="71">
        <v>761.76980890881555</v>
      </c>
      <c r="P179" s="71">
        <v>825.1521173281086</v>
      </c>
      <c r="Q179" s="71">
        <v>891.19445742802475</v>
      </c>
      <c r="R179" s="71">
        <v>1012.6342953155954</v>
      </c>
      <c r="S179" s="71">
        <v>1403.5900097645458</v>
      </c>
      <c r="T179" s="71">
        <v>2204.6120944800214</v>
      </c>
      <c r="U179" s="71">
        <v>2057.29787485917</v>
      </c>
      <c r="V179" s="71">
        <v>2836.1349262950334</v>
      </c>
      <c r="W179" s="65">
        <v>905.95775029396452</v>
      </c>
      <c r="X179" s="65">
        <v>526.69074388633703</v>
      </c>
      <c r="Y179" s="65">
        <v>374.02921695526715</v>
      </c>
      <c r="Z179" s="65">
        <v>331.17299712325769</v>
      </c>
      <c r="AA179" s="65">
        <v>419.62566292868121</v>
      </c>
      <c r="AB179" s="65">
        <v>524.13133985267336</v>
      </c>
      <c r="AC179" s="65">
        <v>657.69219706122703</v>
      </c>
      <c r="AD179" s="65">
        <v>748.81286451224992</v>
      </c>
      <c r="AE179" s="65">
        <v>810.37025212109654</v>
      </c>
      <c r="AF179" s="65">
        <v>1053.2617907807744</v>
      </c>
      <c r="AG179" s="65">
        <v>1104.6040505944782</v>
      </c>
      <c r="AH179" s="65">
        <v>1160.1231688232951</v>
      </c>
      <c r="AI179" s="65">
        <v>1236.4240459288899</v>
      </c>
      <c r="AJ179" s="65">
        <v>1739.3118494867203</v>
      </c>
      <c r="AK179" s="65">
        <v>2747.2680542293183</v>
      </c>
      <c r="AL179" s="65">
        <v>2661.1909799353439</v>
      </c>
      <c r="AM179" s="65">
        <v>4420.1605485675054</v>
      </c>
    </row>
    <row r="180" spans="1:39" x14ac:dyDescent="0.45">
      <c r="A180" s="3" t="s">
        <v>219</v>
      </c>
      <c r="B180" s="3" t="s">
        <v>70</v>
      </c>
      <c r="C180" s="3" t="s">
        <v>800</v>
      </c>
      <c r="D180" s="173">
        <v>1.0179709347184567</v>
      </c>
      <c r="E180" s="71">
        <v>4754.31926175637</v>
      </c>
      <c r="F180" s="71">
        <v>390.53427322388148</v>
      </c>
      <c r="G180" s="71">
        <v>271.45732723570995</v>
      </c>
      <c r="H180" s="71">
        <v>206.48523998981952</v>
      </c>
      <c r="I180" s="71">
        <v>134.77685364985339</v>
      </c>
      <c r="J180" s="71">
        <v>115.92323840493782</v>
      </c>
      <c r="K180" s="71">
        <v>115.03697863980327</v>
      </c>
      <c r="L180" s="71">
        <v>137.07061947071227</v>
      </c>
      <c r="M180" s="71">
        <v>168.28006285949792</v>
      </c>
      <c r="N180" s="71">
        <v>237.21874139743608</v>
      </c>
      <c r="O180" s="71">
        <v>338.74140569029538</v>
      </c>
      <c r="P180" s="71">
        <v>358.57641987015887</v>
      </c>
      <c r="Q180" s="71">
        <v>405.89619824555797</v>
      </c>
      <c r="R180" s="71">
        <v>502.83937624335016</v>
      </c>
      <c r="S180" s="71">
        <v>739.49411292484933</v>
      </c>
      <c r="T180" s="71">
        <v>1111.5934919837214</v>
      </c>
      <c r="U180" s="71">
        <v>964.70979533133846</v>
      </c>
      <c r="V180" s="71">
        <v>1351.3588884475187</v>
      </c>
      <c r="W180" s="65">
        <v>348.89438232103493</v>
      </c>
      <c r="X180" s="65">
        <v>230.66172493136293</v>
      </c>
      <c r="Y180" s="65">
        <v>169.88570480996236</v>
      </c>
      <c r="Z180" s="65">
        <v>156.63403000546967</v>
      </c>
      <c r="AA180" s="65">
        <v>184.31872985825052</v>
      </c>
      <c r="AB180" s="65">
        <v>211.78330781483373</v>
      </c>
      <c r="AC180" s="65">
        <v>269.6094841259727</v>
      </c>
      <c r="AD180" s="65">
        <v>315.50236152991192</v>
      </c>
      <c r="AE180" s="65">
        <v>350.43543241382321</v>
      </c>
      <c r="AF180" s="65">
        <v>447.52843865008856</v>
      </c>
      <c r="AG180" s="65">
        <v>469.06879484747026</v>
      </c>
      <c r="AH180" s="65">
        <v>533.09065570743962</v>
      </c>
      <c r="AI180" s="65">
        <v>632.48843777048046</v>
      </c>
      <c r="AJ180" s="65">
        <v>883.14078711612922</v>
      </c>
      <c r="AK180" s="65">
        <v>1307.5885583601541</v>
      </c>
      <c r="AL180" s="65">
        <v>1202.5373097348254</v>
      </c>
      <c r="AM180" s="65">
        <v>2144.0490477337435</v>
      </c>
    </row>
    <row r="181" spans="1:39" x14ac:dyDescent="0.45">
      <c r="A181" s="3" t="s">
        <v>219</v>
      </c>
      <c r="B181" s="3" t="s">
        <v>70</v>
      </c>
      <c r="C181" s="3" t="s">
        <v>801</v>
      </c>
      <c r="D181" s="173">
        <v>1.0243022135830531</v>
      </c>
      <c r="E181" s="71">
        <v>4783.8887907388716</v>
      </c>
      <c r="F181" s="71">
        <v>420.9332367238473</v>
      </c>
      <c r="G181" s="71">
        <v>286.53251392631807</v>
      </c>
      <c r="H181" s="71">
        <v>214.06069428713997</v>
      </c>
      <c r="I181" s="71">
        <v>134.28512567216319</v>
      </c>
      <c r="J181" s="71">
        <v>115.20351142858145</v>
      </c>
      <c r="K181" s="71">
        <v>117.58926293258938</v>
      </c>
      <c r="L181" s="71">
        <v>141.85146213422709</v>
      </c>
      <c r="M181" s="71">
        <v>175.8784312136961</v>
      </c>
      <c r="N181" s="71">
        <v>243.1590776004839</v>
      </c>
      <c r="O181" s="71">
        <v>327.47033373836979</v>
      </c>
      <c r="P181" s="71">
        <v>350.37282650043613</v>
      </c>
      <c r="Q181" s="71">
        <v>402.89854740569484</v>
      </c>
      <c r="R181" s="71">
        <v>533.16554297731909</v>
      </c>
      <c r="S181" s="71">
        <v>770.76414969995812</v>
      </c>
      <c r="T181" s="71">
        <v>1158.3834034773633</v>
      </c>
      <c r="U181" s="71">
        <v>973.16867016145579</v>
      </c>
      <c r="V181" s="71">
        <v>1442.77434266603</v>
      </c>
      <c r="W181" s="65">
        <v>391.34309747879735</v>
      </c>
      <c r="X181" s="65">
        <v>251.34717832233687</v>
      </c>
      <c r="Y181" s="65">
        <v>175.78795354364183</v>
      </c>
      <c r="Z181" s="65">
        <v>149.39004781498991</v>
      </c>
      <c r="AA181" s="65">
        <v>177.3914226287915</v>
      </c>
      <c r="AB181" s="65">
        <v>214.59130175700361</v>
      </c>
      <c r="AC181" s="65">
        <v>286.48264555794026</v>
      </c>
      <c r="AD181" s="65">
        <v>332.82032263045136</v>
      </c>
      <c r="AE181" s="65">
        <v>356.88573781215536</v>
      </c>
      <c r="AF181" s="65">
        <v>430.17882917916802</v>
      </c>
      <c r="AG181" s="65">
        <v>454.13801577641442</v>
      </c>
      <c r="AH181" s="65">
        <v>533.90439653195949</v>
      </c>
      <c r="AI181" s="65">
        <v>650.55026559326916</v>
      </c>
      <c r="AJ181" s="65">
        <v>907.15124031850439</v>
      </c>
      <c r="AK181" s="65">
        <v>1306.6432100760931</v>
      </c>
      <c r="AL181" s="65">
        <v>1152.1554876965995</v>
      </c>
      <c r="AM181" s="65">
        <v>2276.716367031167</v>
      </c>
    </row>
    <row r="182" spans="1:39" x14ac:dyDescent="0.45">
      <c r="A182" s="3" t="s">
        <v>219</v>
      </c>
      <c r="B182" s="3" t="s">
        <v>70</v>
      </c>
      <c r="C182" s="3" t="s">
        <v>802</v>
      </c>
      <c r="D182" s="173">
        <v>1.054314223848122</v>
      </c>
      <c r="E182" s="71">
        <v>4924.0565240413071</v>
      </c>
      <c r="F182" s="71">
        <v>345.92363496397348</v>
      </c>
      <c r="G182" s="71">
        <v>234.58376714649842</v>
      </c>
      <c r="H182" s="71">
        <v>179.38194794829545</v>
      </c>
      <c r="I182" s="71">
        <v>113.09743486874697</v>
      </c>
      <c r="J182" s="71">
        <v>95.676492643831125</v>
      </c>
      <c r="K182" s="71">
        <v>100.68366851903184</v>
      </c>
      <c r="L182" s="71">
        <v>119.29835652590693</v>
      </c>
      <c r="M182" s="71">
        <v>149.14464709061014</v>
      </c>
      <c r="N182" s="71">
        <v>203.6489344825398</v>
      </c>
      <c r="O182" s="71">
        <v>283.393646957557</v>
      </c>
      <c r="P182" s="71">
        <v>322.26302269593583</v>
      </c>
      <c r="Q182" s="71">
        <v>387.23225313544714</v>
      </c>
      <c r="R182" s="71">
        <v>478.91230891196477</v>
      </c>
      <c r="S182" s="71">
        <v>675.86743578012943</v>
      </c>
      <c r="T182" s="71">
        <v>1028.2808020042612</v>
      </c>
      <c r="U182" s="71">
        <v>890.37121300077138</v>
      </c>
      <c r="V182" s="71">
        <v>1372.5208678612053</v>
      </c>
      <c r="W182" s="65">
        <v>312.77040409222326</v>
      </c>
      <c r="X182" s="65">
        <v>200.42186242839941</v>
      </c>
      <c r="Y182" s="65">
        <v>143.55259507508475</v>
      </c>
      <c r="Z182" s="65">
        <v>125.19788087697238</v>
      </c>
      <c r="AA182" s="65">
        <v>154.63602388085937</v>
      </c>
      <c r="AB182" s="65">
        <v>185.76806982120081</v>
      </c>
      <c r="AC182" s="65">
        <v>237.24190207943565</v>
      </c>
      <c r="AD182" s="65">
        <v>273.76837557605415</v>
      </c>
      <c r="AE182" s="65">
        <v>297.61771429703094</v>
      </c>
      <c r="AF182" s="65">
        <v>377.34583762648049</v>
      </c>
      <c r="AG182" s="65">
        <v>420.83690643468896</v>
      </c>
      <c r="AH182" s="65">
        <v>489.3294824777231</v>
      </c>
      <c r="AI182" s="65">
        <v>593.12014239626217</v>
      </c>
      <c r="AJ182" s="65">
        <v>794.16087230730216</v>
      </c>
      <c r="AK182" s="65">
        <v>1220.272753214321</v>
      </c>
      <c r="AL182" s="65">
        <v>1156.5731004849215</v>
      </c>
      <c r="AM182" s="65">
        <v>2294.9631639862046</v>
      </c>
    </row>
    <row r="183" spans="1:39" x14ac:dyDescent="0.45">
      <c r="A183" s="3" t="s">
        <v>219</v>
      </c>
      <c r="B183" s="3" t="s">
        <v>70</v>
      </c>
      <c r="C183" s="3" t="s">
        <v>803</v>
      </c>
      <c r="D183" s="173">
        <v>1.1075257077457086</v>
      </c>
      <c r="E183" s="71">
        <v>5172.5748011480136</v>
      </c>
      <c r="F183" s="71">
        <v>152.63211233211425</v>
      </c>
      <c r="G183" s="71">
        <v>99.045709337375257</v>
      </c>
      <c r="H183" s="71">
        <v>76.427916688521705</v>
      </c>
      <c r="I183" s="71">
        <v>49.476512108182035</v>
      </c>
      <c r="J183" s="71">
        <v>35.526195505065388</v>
      </c>
      <c r="K183" s="71">
        <v>36.192443760075292</v>
      </c>
      <c r="L183" s="71">
        <v>44.824111804818024</v>
      </c>
      <c r="M183" s="71">
        <v>57.767292887208093</v>
      </c>
      <c r="N183" s="71">
        <v>84.842210421595297</v>
      </c>
      <c r="O183" s="71">
        <v>119.97481994564977</v>
      </c>
      <c r="P183" s="71">
        <v>130.87524762952665</v>
      </c>
      <c r="Q183" s="71">
        <v>162.47981278459886</v>
      </c>
      <c r="R183" s="71">
        <v>207.04332487334634</v>
      </c>
      <c r="S183" s="71">
        <v>294.65067470907655</v>
      </c>
      <c r="T183" s="71">
        <v>467.03698926397806</v>
      </c>
      <c r="U183" s="71">
        <v>401.34873164548071</v>
      </c>
      <c r="V183" s="71">
        <v>719.29245763470669</v>
      </c>
      <c r="W183" s="65">
        <v>137.80628731731994</v>
      </c>
      <c r="X183" s="65">
        <v>85.485158754466923</v>
      </c>
      <c r="Y183" s="65">
        <v>64.07860950375759</v>
      </c>
      <c r="Z183" s="65">
        <v>56.755917067863329</v>
      </c>
      <c r="AA183" s="65">
        <v>55.539282961767235</v>
      </c>
      <c r="AB183" s="65">
        <v>66.676091450348039</v>
      </c>
      <c r="AC183" s="65">
        <v>91.751918681613915</v>
      </c>
      <c r="AD183" s="65">
        <v>111.99167254389548</v>
      </c>
      <c r="AE183" s="65">
        <v>125.67189213275334</v>
      </c>
      <c r="AF183" s="65">
        <v>161.14552525532901</v>
      </c>
      <c r="AG183" s="65">
        <v>173.61916396237476</v>
      </c>
      <c r="AH183" s="65">
        <v>213.9686290250433</v>
      </c>
      <c r="AI183" s="65">
        <v>246.32223273294713</v>
      </c>
      <c r="AJ183" s="65">
        <v>355.98691540672127</v>
      </c>
      <c r="AK183" s="65">
        <v>557.75548759496564</v>
      </c>
      <c r="AL183" s="65">
        <v>553.88449864983659</v>
      </c>
      <c r="AM183" s="65">
        <v>1203.5829218023894</v>
      </c>
    </row>
    <row r="184" spans="1:39" x14ac:dyDescent="0.45">
      <c r="A184" s="2" t="s">
        <v>217</v>
      </c>
      <c r="B184" s="2" t="s">
        <v>71</v>
      </c>
      <c r="C184" s="2" t="s">
        <v>804</v>
      </c>
      <c r="D184" s="172">
        <v>1.0200793005917408</v>
      </c>
      <c r="E184" s="72">
        <v>4764.1661484800634</v>
      </c>
      <c r="F184" s="72">
        <v>4193.7823733307368</v>
      </c>
      <c r="G184" s="72">
        <v>2701.9586333792113</v>
      </c>
      <c r="H184" s="72">
        <v>2024.546173224199</v>
      </c>
      <c r="I184" s="72">
        <v>1276.1353402191342</v>
      </c>
      <c r="J184" s="72">
        <v>1075.7086583833675</v>
      </c>
      <c r="K184" s="72">
        <v>1209.3617594333573</v>
      </c>
      <c r="L184" s="72">
        <v>1454.6530407304549</v>
      </c>
      <c r="M184" s="72">
        <v>1808.821947367949</v>
      </c>
      <c r="N184" s="72">
        <v>2429.1238589769955</v>
      </c>
      <c r="O184" s="72">
        <v>3413.6351161840416</v>
      </c>
      <c r="P184" s="72">
        <v>3809.4958902794469</v>
      </c>
      <c r="Q184" s="72">
        <v>4241.3190752140563</v>
      </c>
      <c r="R184" s="72">
        <v>5223.9372564964478</v>
      </c>
      <c r="S184" s="72">
        <v>7381.0567499853978</v>
      </c>
      <c r="T184" s="72">
        <v>10669.432196588888</v>
      </c>
      <c r="U184" s="72">
        <v>9717.555404839537</v>
      </c>
      <c r="V184" s="72">
        <v>13943.488588097385</v>
      </c>
      <c r="W184" s="8">
        <v>3792.1663071309831</v>
      </c>
      <c r="X184" s="8">
        <v>2326.8297121545024</v>
      </c>
      <c r="Y184" s="8">
        <v>1654.3425357970134</v>
      </c>
      <c r="Z184" s="8">
        <v>1407.5364923648158</v>
      </c>
      <c r="AA184" s="8">
        <v>1647.3096316611447</v>
      </c>
      <c r="AB184" s="8">
        <v>2178.3150653144853</v>
      </c>
      <c r="AC184" s="8">
        <v>2891.0881854346071</v>
      </c>
      <c r="AD184" s="8">
        <v>3347.6571788121191</v>
      </c>
      <c r="AE184" s="8">
        <v>3586.4321232648354</v>
      </c>
      <c r="AF184" s="8">
        <v>4471.4289177295668</v>
      </c>
      <c r="AG184" s="8">
        <v>4806.9291446980424</v>
      </c>
      <c r="AH184" s="8">
        <v>5219.15281717372</v>
      </c>
      <c r="AI184" s="8">
        <v>6071.6402468841261</v>
      </c>
      <c r="AJ184" s="8">
        <v>8491.5624368990138</v>
      </c>
      <c r="AK184" s="8">
        <v>12701.527663114119</v>
      </c>
      <c r="AL184" s="8">
        <v>12248.778086928967</v>
      </c>
      <c r="AM184" s="8">
        <v>22215.626509311467</v>
      </c>
    </row>
    <row r="185" spans="1:39" x14ac:dyDescent="0.45">
      <c r="A185" s="3" t="s">
        <v>219</v>
      </c>
      <c r="B185" s="3" t="s">
        <v>71</v>
      </c>
      <c r="C185" s="3" t="s">
        <v>805</v>
      </c>
      <c r="D185" s="173">
        <v>1.2356597812035823</v>
      </c>
      <c r="E185" s="71">
        <v>5771.0106432249395</v>
      </c>
      <c r="F185" s="71">
        <v>35.561051641469632</v>
      </c>
      <c r="G185" s="71">
        <v>28.694838114536957</v>
      </c>
      <c r="H185" s="71">
        <v>23.327589423494651</v>
      </c>
      <c r="I185" s="71">
        <v>16.675363478729505</v>
      </c>
      <c r="J185" s="71">
        <v>12.29435261251353</v>
      </c>
      <c r="K185" s="71">
        <v>11.80102582798531</v>
      </c>
      <c r="L185" s="71">
        <v>14.773100777010255</v>
      </c>
      <c r="M185" s="71">
        <v>18.938481815863106</v>
      </c>
      <c r="N185" s="71">
        <v>29.34644496322683</v>
      </c>
      <c r="O185" s="71">
        <v>49.559910973642516</v>
      </c>
      <c r="P185" s="71">
        <v>60.571334557812953</v>
      </c>
      <c r="Q185" s="71">
        <v>73.264013979086556</v>
      </c>
      <c r="R185" s="71">
        <v>102.89566358207283</v>
      </c>
      <c r="S185" s="71">
        <v>164.07714276977484</v>
      </c>
      <c r="T185" s="71">
        <v>268.74808460919274</v>
      </c>
      <c r="U185" s="71">
        <v>240.92865839665444</v>
      </c>
      <c r="V185" s="71">
        <v>371.24772006952679</v>
      </c>
      <c r="W185" s="65">
        <v>33.144054098825912</v>
      </c>
      <c r="X185" s="65">
        <v>25.289228078599184</v>
      </c>
      <c r="Y185" s="65">
        <v>20.761056734550895</v>
      </c>
      <c r="Z185" s="65">
        <v>18.451652749335384</v>
      </c>
      <c r="AA185" s="65">
        <v>18.969544796948753</v>
      </c>
      <c r="AB185" s="65">
        <v>21.170071975771105</v>
      </c>
      <c r="AC185" s="65">
        <v>25.900631069693464</v>
      </c>
      <c r="AD185" s="65">
        <v>35.326011732596051</v>
      </c>
      <c r="AE185" s="65">
        <v>42.534622554229749</v>
      </c>
      <c r="AF185" s="65">
        <v>61.916214590196482</v>
      </c>
      <c r="AG185" s="65">
        <v>76.490928382342901</v>
      </c>
      <c r="AH185" s="65">
        <v>86.572982164157565</v>
      </c>
      <c r="AI185" s="65">
        <v>113.83277714662005</v>
      </c>
      <c r="AJ185" s="65">
        <v>192.4199064762193</v>
      </c>
      <c r="AK185" s="65">
        <v>314.88691934483086</v>
      </c>
      <c r="AL185" s="65">
        <v>327.32407136313935</v>
      </c>
      <c r="AM185" s="65">
        <v>612.42702487222482</v>
      </c>
    </row>
    <row r="186" spans="1:39" x14ac:dyDescent="0.45">
      <c r="A186" s="3" t="s">
        <v>219</v>
      </c>
      <c r="B186" s="3" t="s">
        <v>71</v>
      </c>
      <c r="C186" s="3" t="s">
        <v>806</v>
      </c>
      <c r="D186" s="173">
        <v>1.2336529015342286</v>
      </c>
      <c r="E186" s="71">
        <v>5761.6377364526315</v>
      </c>
      <c r="F186" s="71">
        <v>64.68542547686674</v>
      </c>
      <c r="G186" s="71">
        <v>46.750406541679233</v>
      </c>
      <c r="H186" s="71">
        <v>39.079724549668953</v>
      </c>
      <c r="I186" s="71">
        <v>25.960344704526996</v>
      </c>
      <c r="J186" s="71">
        <v>21.721596122492645</v>
      </c>
      <c r="K186" s="71">
        <v>20.931362421766639</v>
      </c>
      <c r="L186" s="71">
        <v>24.557496166004913</v>
      </c>
      <c r="M186" s="71">
        <v>30.705285509081403</v>
      </c>
      <c r="N186" s="71">
        <v>47.187188908591494</v>
      </c>
      <c r="O186" s="71">
        <v>82.178065146365967</v>
      </c>
      <c r="P186" s="71">
        <v>103.70635775990597</v>
      </c>
      <c r="Q186" s="71">
        <v>116.37308796191027</v>
      </c>
      <c r="R186" s="71">
        <v>161.46133420134211</v>
      </c>
      <c r="S186" s="71">
        <v>250.03956046814091</v>
      </c>
      <c r="T186" s="71">
        <v>434.90321420134467</v>
      </c>
      <c r="U186" s="71">
        <v>433.09439130204072</v>
      </c>
      <c r="V186" s="71">
        <v>579.64487774744316</v>
      </c>
      <c r="W186" s="65">
        <v>56.496928913411473</v>
      </c>
      <c r="X186" s="65">
        <v>39.699673504933095</v>
      </c>
      <c r="Y186" s="65">
        <v>32.255995701891507</v>
      </c>
      <c r="Z186" s="65">
        <v>30.889433491480101</v>
      </c>
      <c r="AA186" s="65">
        <v>35.603137156056675</v>
      </c>
      <c r="AB186" s="65">
        <v>42.340143951542267</v>
      </c>
      <c r="AC186" s="65">
        <v>50.783620107497761</v>
      </c>
      <c r="AD186" s="65">
        <v>60.892185805116966</v>
      </c>
      <c r="AE186" s="65">
        <v>74.225253424304043</v>
      </c>
      <c r="AF186" s="65">
        <v>112.42939018726412</v>
      </c>
      <c r="AG186" s="65">
        <v>140.82617013877456</v>
      </c>
      <c r="AH186" s="65">
        <v>157.1876026030163</v>
      </c>
      <c r="AI186" s="65">
        <v>187.54017631566626</v>
      </c>
      <c r="AJ186" s="65">
        <v>307.22619111617325</v>
      </c>
      <c r="AK186" s="65">
        <v>556.0366725330399</v>
      </c>
      <c r="AL186" s="65">
        <v>601.53160800957346</v>
      </c>
      <c r="AM186" s="65">
        <v>1009.4208724354889</v>
      </c>
    </row>
    <row r="187" spans="1:39" x14ac:dyDescent="0.45">
      <c r="A187" s="3" t="s">
        <v>219</v>
      </c>
      <c r="B187" s="3" t="s">
        <v>71</v>
      </c>
      <c r="C187" s="3" t="s">
        <v>807</v>
      </c>
      <c r="D187" s="173">
        <v>1.0175360889793879</v>
      </c>
      <c r="E187" s="71">
        <v>4752.2883634245636</v>
      </c>
      <c r="F187" s="71">
        <v>715.10853130632449</v>
      </c>
      <c r="G187" s="71">
        <v>460.81553431038543</v>
      </c>
      <c r="H187" s="71">
        <v>350.65936225152001</v>
      </c>
      <c r="I187" s="71">
        <v>230.04191803354101</v>
      </c>
      <c r="J187" s="71">
        <v>195.32918186195886</v>
      </c>
      <c r="K187" s="71">
        <v>213.31308001667119</v>
      </c>
      <c r="L187" s="71">
        <v>258.65546596612609</v>
      </c>
      <c r="M187" s="71">
        <v>313.74860949364944</v>
      </c>
      <c r="N187" s="71">
        <v>433.28930677044082</v>
      </c>
      <c r="O187" s="71">
        <v>614.40230058104385</v>
      </c>
      <c r="P187" s="71">
        <v>704.50930874038772</v>
      </c>
      <c r="Q187" s="71">
        <v>760.68958693532136</v>
      </c>
      <c r="R187" s="71">
        <v>903.29316204541476</v>
      </c>
      <c r="S187" s="71">
        <v>1296.9821237706444</v>
      </c>
      <c r="T187" s="71">
        <v>1854.1971961750619</v>
      </c>
      <c r="U187" s="71">
        <v>1748.7977339960419</v>
      </c>
      <c r="V187" s="71">
        <v>2394.3114677747876</v>
      </c>
      <c r="W187" s="65">
        <v>659.53626917755594</v>
      </c>
      <c r="X187" s="65">
        <v>399.10942617310468</v>
      </c>
      <c r="Y187" s="65">
        <v>289.45783475030851</v>
      </c>
      <c r="Z187" s="65">
        <v>251.81380543745846</v>
      </c>
      <c r="AA187" s="65">
        <v>281.22048098661361</v>
      </c>
      <c r="AB187" s="65">
        <v>376.4914230697604</v>
      </c>
      <c r="AC187" s="65">
        <v>502.02579334451622</v>
      </c>
      <c r="AD187" s="65">
        <v>566.1034456906367</v>
      </c>
      <c r="AE187" s="65">
        <v>636.1496845747979</v>
      </c>
      <c r="AF187" s="65">
        <v>809.81180929710592</v>
      </c>
      <c r="AG187" s="65">
        <v>883.57380021014194</v>
      </c>
      <c r="AH187" s="65">
        <v>929.42764507201798</v>
      </c>
      <c r="AI187" s="65">
        <v>1052.885591945221</v>
      </c>
      <c r="AJ187" s="65">
        <v>1507.3453142065821</v>
      </c>
      <c r="AK187" s="65">
        <v>2240.3035517142634</v>
      </c>
      <c r="AL187" s="65">
        <v>2227.1079328544724</v>
      </c>
      <c r="AM187" s="65">
        <v>3847.2514485923848</v>
      </c>
    </row>
    <row r="188" spans="1:39" x14ac:dyDescent="0.45">
      <c r="A188" s="3" t="s">
        <v>219</v>
      </c>
      <c r="B188" s="3" t="s">
        <v>71</v>
      </c>
      <c r="C188" s="3" t="s">
        <v>808</v>
      </c>
      <c r="D188" s="173">
        <v>0.99919808346742023</v>
      </c>
      <c r="E188" s="71">
        <v>4666.6427621070216</v>
      </c>
      <c r="F188" s="71">
        <v>432.1496257720529</v>
      </c>
      <c r="G188" s="71">
        <v>284.97301185487618</v>
      </c>
      <c r="H188" s="71">
        <v>216.70609102588674</v>
      </c>
      <c r="I188" s="71">
        <v>138.98546663537837</v>
      </c>
      <c r="J188" s="71">
        <v>110.55478308949283</v>
      </c>
      <c r="K188" s="71">
        <v>129.37713265597264</v>
      </c>
      <c r="L188" s="71">
        <v>152.15551433447354</v>
      </c>
      <c r="M188" s="71">
        <v>191.81367024593419</v>
      </c>
      <c r="N188" s="71">
        <v>257.01328362885204</v>
      </c>
      <c r="O188" s="71">
        <v>366.86050411505647</v>
      </c>
      <c r="P188" s="71">
        <v>421.76467130935333</v>
      </c>
      <c r="Q188" s="71">
        <v>449.11233118694804</v>
      </c>
      <c r="R188" s="71">
        <v>538.68360695491003</v>
      </c>
      <c r="S188" s="71">
        <v>770.52268223451119</v>
      </c>
      <c r="T188" s="71">
        <v>1054.2229472377483</v>
      </c>
      <c r="U188" s="71">
        <v>975.9551230466717</v>
      </c>
      <c r="V188" s="71">
        <v>1295.499856492615</v>
      </c>
      <c r="W188" s="65">
        <v>387.81584034534421</v>
      </c>
      <c r="X188" s="65">
        <v>245.22983387439612</v>
      </c>
      <c r="Y188" s="65">
        <v>180.72025231059774</v>
      </c>
      <c r="Z188" s="65">
        <v>154.25923395717561</v>
      </c>
      <c r="AA188" s="65">
        <v>175.80055846853779</v>
      </c>
      <c r="AB188" s="65">
        <v>225.87833623043144</v>
      </c>
      <c r="AC188" s="65">
        <v>304.20931321020225</v>
      </c>
      <c r="AD188" s="65">
        <v>342.67874450931356</v>
      </c>
      <c r="AE188" s="65">
        <v>371.62484145182748</v>
      </c>
      <c r="AF188" s="65">
        <v>475.49692397421029</v>
      </c>
      <c r="AG188" s="65">
        <v>522.85086815053512</v>
      </c>
      <c r="AH188" s="65">
        <v>556.14664573548953</v>
      </c>
      <c r="AI188" s="65">
        <v>638.32878928204377</v>
      </c>
      <c r="AJ188" s="65">
        <v>871.50546945783287</v>
      </c>
      <c r="AK188" s="65">
        <v>1293.1505118399782</v>
      </c>
      <c r="AL188" s="65">
        <v>1249.0274252690442</v>
      </c>
      <c r="AM188" s="65">
        <v>2115.2170923241238</v>
      </c>
    </row>
    <row r="189" spans="1:39" x14ac:dyDescent="0.45">
      <c r="A189" s="3" t="s">
        <v>219</v>
      </c>
      <c r="B189" s="3" t="s">
        <v>71</v>
      </c>
      <c r="C189" s="3" t="s">
        <v>809</v>
      </c>
      <c r="D189" s="173">
        <v>1.032512847737163</v>
      </c>
      <c r="E189" s="71">
        <v>4822.2356381573754</v>
      </c>
      <c r="F189" s="71">
        <v>760.6751118146608</v>
      </c>
      <c r="G189" s="71">
        <v>479.91077078515502</v>
      </c>
      <c r="H189" s="71">
        <v>356.81592193442305</v>
      </c>
      <c r="I189" s="71">
        <v>225.32711448274642</v>
      </c>
      <c r="J189" s="71">
        <v>207.41115602243309</v>
      </c>
      <c r="K189" s="71">
        <v>228.95568838843704</v>
      </c>
      <c r="L189" s="71">
        <v>267.29661637036696</v>
      </c>
      <c r="M189" s="71">
        <v>326.72983923051913</v>
      </c>
      <c r="N189" s="71">
        <v>442.01232538089647</v>
      </c>
      <c r="O189" s="71">
        <v>644.77092687978461</v>
      </c>
      <c r="P189" s="71">
        <v>728.70843900304715</v>
      </c>
      <c r="Q189" s="71">
        <v>805.51160425520959</v>
      </c>
      <c r="R189" s="71">
        <v>946.88123043980738</v>
      </c>
      <c r="S189" s="71">
        <v>1338.6956284262428</v>
      </c>
      <c r="T189" s="71">
        <v>1994.0966802892085</v>
      </c>
      <c r="U189" s="71">
        <v>1893.4942516782917</v>
      </c>
      <c r="V189" s="71">
        <v>2716.3602712378747</v>
      </c>
      <c r="W189" s="65">
        <v>682.46344054500048</v>
      </c>
      <c r="X189" s="65">
        <v>412.03783454246218</v>
      </c>
      <c r="Y189" s="65">
        <v>289.43719751697228</v>
      </c>
      <c r="Z189" s="65">
        <v>254.03483771284132</v>
      </c>
      <c r="AA189" s="65">
        <v>320.99208499295378</v>
      </c>
      <c r="AB189" s="65">
        <v>432.01812680854999</v>
      </c>
      <c r="AC189" s="65">
        <v>545.5546105795122</v>
      </c>
      <c r="AD189" s="65">
        <v>626.07551212039152</v>
      </c>
      <c r="AE189" s="65">
        <v>670.80060053106399</v>
      </c>
      <c r="AF189" s="65">
        <v>864.73590255627164</v>
      </c>
      <c r="AG189" s="65">
        <v>955.7262037838766</v>
      </c>
      <c r="AH189" s="65">
        <v>1017.9445636503057</v>
      </c>
      <c r="AI189" s="65">
        <v>1124.3758206330267</v>
      </c>
      <c r="AJ189" s="65">
        <v>1570.4316030128377</v>
      </c>
      <c r="AK189" s="65">
        <v>2465.3823840734649</v>
      </c>
      <c r="AL189" s="65">
        <v>2468.8144611296952</v>
      </c>
      <c r="AM189" s="65">
        <v>4418.5475720410886</v>
      </c>
    </row>
    <row r="190" spans="1:39" x14ac:dyDescent="0.45">
      <c r="A190" s="3" t="s">
        <v>219</v>
      </c>
      <c r="B190" s="3" t="s">
        <v>71</v>
      </c>
      <c r="C190" s="3" t="s">
        <v>810</v>
      </c>
      <c r="D190" s="173">
        <v>1.0274694622909026</v>
      </c>
      <c r="E190" s="71">
        <v>4798.6810711713842</v>
      </c>
      <c r="F190" s="71">
        <v>512.1301272237456</v>
      </c>
      <c r="G190" s="71">
        <v>343.15976692046462</v>
      </c>
      <c r="H190" s="71">
        <v>261.19685435935548</v>
      </c>
      <c r="I190" s="71">
        <v>164.20821937336999</v>
      </c>
      <c r="J190" s="71">
        <v>129.39747130655968</v>
      </c>
      <c r="K190" s="71">
        <v>140.02042127898298</v>
      </c>
      <c r="L190" s="71">
        <v>175.13919272925995</v>
      </c>
      <c r="M190" s="71">
        <v>222.30561063923929</v>
      </c>
      <c r="N190" s="71">
        <v>305.52274006436772</v>
      </c>
      <c r="O190" s="71">
        <v>417.70920709983551</v>
      </c>
      <c r="P190" s="71">
        <v>450.2567213998978</v>
      </c>
      <c r="Q190" s="71">
        <v>520.77046078753517</v>
      </c>
      <c r="R190" s="71">
        <v>677.00616867880103</v>
      </c>
      <c r="S190" s="71">
        <v>929.10644016542005</v>
      </c>
      <c r="T190" s="71">
        <v>1362.8639379612869</v>
      </c>
      <c r="U190" s="71">
        <v>1235.194757546167</v>
      </c>
      <c r="V190" s="71">
        <v>1813.2701142284784</v>
      </c>
      <c r="W190" s="65">
        <v>467.17912584803759</v>
      </c>
      <c r="X190" s="65">
        <v>300.82198986263847</v>
      </c>
      <c r="Y190" s="65">
        <v>212.46031717912658</v>
      </c>
      <c r="Z190" s="65">
        <v>176.19619889249583</v>
      </c>
      <c r="AA190" s="65">
        <v>209.36980600199161</v>
      </c>
      <c r="AB190" s="65">
        <v>267.11730608700503</v>
      </c>
      <c r="AC190" s="65">
        <v>363.82343998151134</v>
      </c>
      <c r="AD190" s="65">
        <v>424.01072500994297</v>
      </c>
      <c r="AE190" s="65">
        <v>451.89530863109161</v>
      </c>
      <c r="AF190" s="65">
        <v>541.52999504903141</v>
      </c>
      <c r="AG190" s="65">
        <v>579.68163456235504</v>
      </c>
      <c r="AH190" s="65">
        <v>652.1228552052072</v>
      </c>
      <c r="AI190" s="65">
        <v>788.55560871829709</v>
      </c>
      <c r="AJ190" s="65">
        <v>1112.0135385102492</v>
      </c>
      <c r="AK190" s="65">
        <v>1628.5772711748257</v>
      </c>
      <c r="AL190" s="65">
        <v>1511.1391173760371</v>
      </c>
      <c r="AM190" s="65">
        <v>2798.4134622926945</v>
      </c>
    </row>
    <row r="191" spans="1:39" x14ac:dyDescent="0.45">
      <c r="A191" s="3" t="s">
        <v>219</v>
      </c>
      <c r="B191" s="3" t="s">
        <v>71</v>
      </c>
      <c r="C191" s="3" t="s">
        <v>811</v>
      </c>
      <c r="D191" s="173">
        <v>0.98520116221582543</v>
      </c>
      <c r="E191" s="71">
        <v>4601.271708728028</v>
      </c>
      <c r="F191" s="71">
        <v>603.39074720687188</v>
      </c>
      <c r="G191" s="71">
        <v>386.40995770179592</v>
      </c>
      <c r="H191" s="71">
        <v>282.5283716981603</v>
      </c>
      <c r="I191" s="71">
        <v>168.15650578247048</v>
      </c>
      <c r="J191" s="71">
        <v>140.88950532247961</v>
      </c>
      <c r="K191" s="71">
        <v>170.39786680497886</v>
      </c>
      <c r="L191" s="71">
        <v>208.85749611075678</v>
      </c>
      <c r="M191" s="71">
        <v>260.90466543205605</v>
      </c>
      <c r="N191" s="71">
        <v>333.23115212110594</v>
      </c>
      <c r="O191" s="71">
        <v>433.57306512780383</v>
      </c>
      <c r="P191" s="71">
        <v>444.78765915341592</v>
      </c>
      <c r="Q191" s="71">
        <v>514.70378646876225</v>
      </c>
      <c r="R191" s="71">
        <v>683.68348979454026</v>
      </c>
      <c r="S191" s="71">
        <v>1000.3393424716504</v>
      </c>
      <c r="T191" s="71">
        <v>1361.1396866164594</v>
      </c>
      <c r="U191" s="71">
        <v>1092.5880795278247</v>
      </c>
      <c r="V191" s="71">
        <v>1612.177599190808</v>
      </c>
      <c r="W191" s="65">
        <v>553.29285172682182</v>
      </c>
      <c r="X191" s="65">
        <v>331.28258128898216</v>
      </c>
      <c r="Y191" s="65">
        <v>229.38284851345077</v>
      </c>
      <c r="Z191" s="65">
        <v>186.61796572313943</v>
      </c>
      <c r="AA191" s="65">
        <v>209.32953095996052</v>
      </c>
      <c r="AB191" s="65">
        <v>285.53444282535463</v>
      </c>
      <c r="AC191" s="65">
        <v>399.24394812371685</v>
      </c>
      <c r="AD191" s="65">
        <v>463.93733361934005</v>
      </c>
      <c r="AE191" s="65">
        <v>479.62850575436198</v>
      </c>
      <c r="AF191" s="65">
        <v>541.46464812070508</v>
      </c>
      <c r="AG191" s="65">
        <v>542.2765152665437</v>
      </c>
      <c r="AH191" s="65">
        <v>625.81190187907782</v>
      </c>
      <c r="AI191" s="65">
        <v>793.80110961293565</v>
      </c>
      <c r="AJ191" s="65">
        <v>1093.0472981655096</v>
      </c>
      <c r="AK191" s="65">
        <v>1492.0174145048036</v>
      </c>
      <c r="AL191" s="65">
        <v>1265.646063853681</v>
      </c>
      <c r="AM191" s="65">
        <v>2550.2166992909752</v>
      </c>
    </row>
    <row r="192" spans="1:39" x14ac:dyDescent="0.45">
      <c r="A192" s="3" t="s">
        <v>219</v>
      </c>
      <c r="B192" s="3" t="s">
        <v>71</v>
      </c>
      <c r="C192" s="3" t="s">
        <v>812</v>
      </c>
      <c r="D192" s="173">
        <v>0.99525671873867738</v>
      </c>
      <c r="E192" s="71">
        <v>4648.2350594817481</v>
      </c>
      <c r="F192" s="71">
        <v>1070.0817528887385</v>
      </c>
      <c r="G192" s="71">
        <v>671.24434715031975</v>
      </c>
      <c r="H192" s="71">
        <v>494.23225798168937</v>
      </c>
      <c r="I192" s="71">
        <v>306.78040772837124</v>
      </c>
      <c r="J192" s="71">
        <v>258.11061204543671</v>
      </c>
      <c r="K192" s="71">
        <v>294.56518203856359</v>
      </c>
      <c r="L192" s="71">
        <v>353.21815827645605</v>
      </c>
      <c r="M192" s="71">
        <v>443.67578500161227</v>
      </c>
      <c r="N192" s="71">
        <v>581.52141713950425</v>
      </c>
      <c r="O192" s="71">
        <v>804.58113626051352</v>
      </c>
      <c r="P192" s="71">
        <v>895.19139835563601</v>
      </c>
      <c r="Q192" s="71">
        <v>1000.8942036392805</v>
      </c>
      <c r="R192" s="71">
        <v>1210.0326007995445</v>
      </c>
      <c r="S192" s="71">
        <v>1631.2938296790346</v>
      </c>
      <c r="T192" s="71">
        <v>2339.2604494985662</v>
      </c>
      <c r="U192" s="71">
        <v>2097.5024093458446</v>
      </c>
      <c r="V192" s="71">
        <v>3160.976681355874</v>
      </c>
      <c r="W192" s="65">
        <v>952.2377964759936</v>
      </c>
      <c r="X192" s="65">
        <v>573.35914482938608</v>
      </c>
      <c r="Y192" s="65">
        <v>399.86703309011631</v>
      </c>
      <c r="Z192" s="65">
        <v>335.27336440088811</v>
      </c>
      <c r="AA192" s="65">
        <v>396.02448829808401</v>
      </c>
      <c r="AB192" s="65">
        <v>527.76521436606856</v>
      </c>
      <c r="AC192" s="65">
        <v>699.54682901795798</v>
      </c>
      <c r="AD192" s="65">
        <v>828.63322032478504</v>
      </c>
      <c r="AE192" s="65">
        <v>859.57330634316997</v>
      </c>
      <c r="AF192" s="65">
        <v>1064.0440339547947</v>
      </c>
      <c r="AG192" s="65">
        <v>1105.5030242034693</v>
      </c>
      <c r="AH192" s="65">
        <v>1193.938620864438</v>
      </c>
      <c r="AI192" s="65">
        <v>1372.320373230295</v>
      </c>
      <c r="AJ192" s="65">
        <v>1837.5731159536083</v>
      </c>
      <c r="AK192" s="65">
        <v>2711.1729379288736</v>
      </c>
      <c r="AL192" s="65">
        <v>2598.1874070733511</v>
      </c>
      <c r="AM192" s="65">
        <v>4864.1323374625317</v>
      </c>
    </row>
    <row r="193" spans="1:39" x14ac:dyDescent="0.45">
      <c r="A193" s="2" t="s">
        <v>217</v>
      </c>
      <c r="B193" s="2" t="s">
        <v>72</v>
      </c>
      <c r="C193" s="2" t="s">
        <v>813</v>
      </c>
      <c r="D193" s="172">
        <v>0.95236078507139355</v>
      </c>
      <c r="E193" s="72">
        <v>4447.8944046262186</v>
      </c>
      <c r="F193" s="72">
        <v>9999.5382954416364</v>
      </c>
      <c r="G193" s="72">
        <v>6018.7076389225222</v>
      </c>
      <c r="H193" s="72">
        <v>4346.6994795574165</v>
      </c>
      <c r="I193" s="72">
        <v>2685.9049896693655</v>
      </c>
      <c r="J193" s="72">
        <v>2597.9902073915123</v>
      </c>
      <c r="K193" s="72">
        <v>2997.1185015886176</v>
      </c>
      <c r="L193" s="72">
        <v>3460.0235226879022</v>
      </c>
      <c r="M193" s="72">
        <v>4099.3443438340173</v>
      </c>
      <c r="N193" s="72">
        <v>5354.8479833269821</v>
      </c>
      <c r="O193" s="72">
        <v>7547.0488542959383</v>
      </c>
      <c r="P193" s="72">
        <v>8247.8751317834322</v>
      </c>
      <c r="Q193" s="72">
        <v>8609.8598795247835</v>
      </c>
      <c r="R193" s="72">
        <v>9303.1312742138634</v>
      </c>
      <c r="S193" s="72">
        <v>12239.442521602128</v>
      </c>
      <c r="T193" s="72">
        <v>18926.323261524132</v>
      </c>
      <c r="U193" s="72">
        <v>17833.796046250511</v>
      </c>
      <c r="V193" s="72">
        <v>23601.407791885325</v>
      </c>
      <c r="W193" s="8">
        <v>9060.611354168399</v>
      </c>
      <c r="X193" s="8">
        <v>5198.5760707258114</v>
      </c>
      <c r="Y193" s="8">
        <v>3538.9759583741979</v>
      </c>
      <c r="Z193" s="8">
        <v>2982.8805155666359</v>
      </c>
      <c r="AA193" s="8">
        <v>4010.4879979154257</v>
      </c>
      <c r="AB193" s="8">
        <v>5490.4265081610156</v>
      </c>
      <c r="AC193" s="8">
        <v>6770.4380924828129</v>
      </c>
      <c r="AD193" s="8">
        <v>7447.7419768254158</v>
      </c>
      <c r="AE193" s="8">
        <v>7813.7503872423777</v>
      </c>
      <c r="AF193" s="8">
        <v>9786.1599455240648</v>
      </c>
      <c r="AG193" s="8">
        <v>10177.202055760257</v>
      </c>
      <c r="AH193" s="8">
        <v>10337.853850342863</v>
      </c>
      <c r="AI193" s="8">
        <v>10664.644092095956</v>
      </c>
      <c r="AJ193" s="8">
        <v>14270.212686614783</v>
      </c>
      <c r="AK193" s="8">
        <v>22946.095135958109</v>
      </c>
      <c r="AL193" s="8">
        <v>22206.498036829755</v>
      </c>
      <c r="AM193" s="8">
        <v>35660.390723156605</v>
      </c>
    </row>
    <row r="194" spans="1:39" x14ac:dyDescent="0.45">
      <c r="A194" s="3" t="s">
        <v>219</v>
      </c>
      <c r="B194" s="3" t="s">
        <v>72</v>
      </c>
      <c r="C194" s="3" t="s">
        <v>814</v>
      </c>
      <c r="D194" s="173">
        <v>0.98179556708674309</v>
      </c>
      <c r="E194" s="71">
        <v>4585.3662580243517</v>
      </c>
      <c r="F194" s="71">
        <v>390.53427322388148</v>
      </c>
      <c r="G194" s="71">
        <v>246.53994969422195</v>
      </c>
      <c r="H194" s="71">
        <v>190.97359547625868</v>
      </c>
      <c r="I194" s="71">
        <v>123.3080216996083</v>
      </c>
      <c r="J194" s="71">
        <v>110.05923336806713</v>
      </c>
      <c r="K194" s="71">
        <v>117.48401409577346</v>
      </c>
      <c r="L194" s="71">
        <v>129.52817203883154</v>
      </c>
      <c r="M194" s="71">
        <v>158.82723311431832</v>
      </c>
      <c r="N194" s="71">
        <v>226.87742521671558</v>
      </c>
      <c r="O194" s="71">
        <v>355.07391535867816</v>
      </c>
      <c r="P194" s="71">
        <v>379.01189439330591</v>
      </c>
      <c r="Q194" s="71">
        <v>385.48362347885887</v>
      </c>
      <c r="R194" s="71">
        <v>404.07066807308826</v>
      </c>
      <c r="S194" s="71">
        <v>532.67722877133633</v>
      </c>
      <c r="T194" s="71">
        <v>896.84582449197467</v>
      </c>
      <c r="U194" s="71">
        <v>910.57299641858287</v>
      </c>
      <c r="V194" s="71">
        <v>1151.9851128546295</v>
      </c>
      <c r="W194" s="65">
        <v>353.8203793522365</v>
      </c>
      <c r="X194" s="65">
        <v>209.1564212535514</v>
      </c>
      <c r="Y194" s="65">
        <v>159.1543434759997</v>
      </c>
      <c r="Z194" s="65">
        <v>139.5833360759913</v>
      </c>
      <c r="AA194" s="65">
        <v>181.11686401672739</v>
      </c>
      <c r="AB194" s="65">
        <v>217.64705987054123</v>
      </c>
      <c r="AC194" s="65">
        <v>256.54427352300951</v>
      </c>
      <c r="AD194" s="65">
        <v>292.86085261478769</v>
      </c>
      <c r="AE194" s="65">
        <v>336.94276459991454</v>
      </c>
      <c r="AF194" s="65">
        <v>456.28492704595999</v>
      </c>
      <c r="AG194" s="65">
        <v>461.13437560290379</v>
      </c>
      <c r="AH194" s="65">
        <v>463.199360445933</v>
      </c>
      <c r="AI194" s="65">
        <v>466.57919297911434</v>
      </c>
      <c r="AJ194" s="65">
        <v>653.79724252196138</v>
      </c>
      <c r="AK194" s="65">
        <v>1145.4183572674463</v>
      </c>
      <c r="AL194" s="65">
        <v>1134.8005803139213</v>
      </c>
      <c r="AM194" s="65">
        <v>1633.0379219596964</v>
      </c>
    </row>
    <row r="195" spans="1:39" x14ac:dyDescent="0.45">
      <c r="A195" s="3" t="s">
        <v>219</v>
      </c>
      <c r="B195" s="3" t="s">
        <v>72</v>
      </c>
      <c r="C195" s="3" t="s">
        <v>815</v>
      </c>
      <c r="D195" s="173">
        <v>0.94945250598188691</v>
      </c>
      <c r="E195" s="71">
        <v>4434.3116127976591</v>
      </c>
      <c r="F195" s="71">
        <v>680.63088087974199</v>
      </c>
      <c r="G195" s="71">
        <v>422.8329949703683</v>
      </c>
      <c r="H195" s="71">
        <v>299.14627302974293</v>
      </c>
      <c r="I195" s="71">
        <v>176.64604469141602</v>
      </c>
      <c r="J195" s="71">
        <v>153.76199927665687</v>
      </c>
      <c r="K195" s="71">
        <v>161.43855957102247</v>
      </c>
      <c r="L195" s="71">
        <v>203.33428657402564</v>
      </c>
      <c r="M195" s="71">
        <v>254.22532219197245</v>
      </c>
      <c r="N195" s="71">
        <v>348.54577302995943</v>
      </c>
      <c r="O195" s="71">
        <v>491.10005398846351</v>
      </c>
      <c r="P195" s="71">
        <v>528.99945632505296</v>
      </c>
      <c r="Q195" s="71">
        <v>537.07910880918291</v>
      </c>
      <c r="R195" s="71">
        <v>552.96565489689715</v>
      </c>
      <c r="S195" s="71">
        <v>707.62040748613208</v>
      </c>
      <c r="T195" s="71">
        <v>1147.1757697359992</v>
      </c>
      <c r="U195" s="71">
        <v>1170.9073088372761</v>
      </c>
      <c r="V195" s="71">
        <v>1496.8072139608776</v>
      </c>
      <c r="W195" s="65">
        <v>620.55399637508219</v>
      </c>
      <c r="X195" s="65">
        <v>362.56302300216032</v>
      </c>
      <c r="Y195" s="65">
        <v>244.34484268099612</v>
      </c>
      <c r="Z195" s="65">
        <v>203.95910233478457</v>
      </c>
      <c r="AA195" s="65">
        <v>243.03974114052554</v>
      </c>
      <c r="AB195" s="65">
        <v>311.60473952373519</v>
      </c>
      <c r="AC195" s="65">
        <v>418.38218375569448</v>
      </c>
      <c r="AD195" s="65">
        <v>480.89381925098769</v>
      </c>
      <c r="AE195" s="65">
        <v>524.21974742110183</v>
      </c>
      <c r="AF195" s="65">
        <v>656.86732354686274</v>
      </c>
      <c r="AG195" s="65">
        <v>667.89830567065599</v>
      </c>
      <c r="AH195" s="65">
        <v>648.18977455336335</v>
      </c>
      <c r="AI195" s="65">
        <v>645.79146065792486</v>
      </c>
      <c r="AJ195" s="65">
        <v>875.94437677255416</v>
      </c>
      <c r="AK195" s="65">
        <v>1466.2351885759192</v>
      </c>
      <c r="AL195" s="65">
        <v>1446.7681881748038</v>
      </c>
      <c r="AM195" s="65">
        <v>2075.1951122625078</v>
      </c>
    </row>
    <row r="196" spans="1:39" x14ac:dyDescent="0.45">
      <c r="A196" s="3" t="s">
        <v>219</v>
      </c>
      <c r="B196" s="3" t="s">
        <v>72</v>
      </c>
      <c r="C196" s="3" t="s">
        <v>816</v>
      </c>
      <c r="D196" s="173">
        <v>0.98641708667362948</v>
      </c>
      <c r="E196" s="71">
        <v>4606.9505477532084</v>
      </c>
      <c r="F196" s="71">
        <v>646.02577148669843</v>
      </c>
      <c r="G196" s="71">
        <v>409.07472114008999</v>
      </c>
      <c r="H196" s="71">
        <v>306.60148202075629</v>
      </c>
      <c r="I196" s="71">
        <v>188.51982909387667</v>
      </c>
      <c r="J196" s="71">
        <v>162.19814334378378</v>
      </c>
      <c r="K196" s="71">
        <v>166.96412350385842</v>
      </c>
      <c r="L196" s="71">
        <v>202.25043093912913</v>
      </c>
      <c r="M196" s="71">
        <v>246.98799941831837</v>
      </c>
      <c r="N196" s="71">
        <v>345.54600192410089</v>
      </c>
      <c r="O196" s="71">
        <v>524.53834853190926</v>
      </c>
      <c r="P196" s="71">
        <v>579.63238744571095</v>
      </c>
      <c r="Q196" s="71">
        <v>596.74663505031083</v>
      </c>
      <c r="R196" s="71">
        <v>635.36565227650374</v>
      </c>
      <c r="S196" s="71">
        <v>877.13056822841259</v>
      </c>
      <c r="T196" s="71">
        <v>1361.923437227746</v>
      </c>
      <c r="U196" s="71">
        <v>1348.3446479208035</v>
      </c>
      <c r="V196" s="71">
        <v>1837.1176240246009</v>
      </c>
      <c r="W196" s="65">
        <v>592.03186541664206</v>
      </c>
      <c r="X196" s="65">
        <v>346.4813442988135</v>
      </c>
      <c r="Y196" s="65">
        <v>247.44042768117708</v>
      </c>
      <c r="Z196" s="65">
        <v>216.87525925931871</v>
      </c>
      <c r="AA196" s="65">
        <v>271.91694627728162</v>
      </c>
      <c r="AB196" s="65">
        <v>340.59314757378473</v>
      </c>
      <c r="AC196" s="65">
        <v>424.52086310934715</v>
      </c>
      <c r="AD196" s="65">
        <v>477.54195581217232</v>
      </c>
      <c r="AE196" s="65">
        <v>524.09510383852728</v>
      </c>
      <c r="AF196" s="65">
        <v>703.13294880265323</v>
      </c>
      <c r="AG196" s="65">
        <v>744.66283471660495</v>
      </c>
      <c r="AH196" s="65">
        <v>744.39202314100385</v>
      </c>
      <c r="AI196" s="65">
        <v>758.21822725546781</v>
      </c>
      <c r="AJ196" s="65">
        <v>1053.5679255330242</v>
      </c>
      <c r="AK196" s="65">
        <v>1729.7295375691624</v>
      </c>
      <c r="AL196" s="65">
        <v>1728.0228690311783</v>
      </c>
      <c r="AM196" s="65">
        <v>2641.3498730332749</v>
      </c>
    </row>
    <row r="197" spans="1:39" x14ac:dyDescent="0.45">
      <c r="A197" s="3" t="s">
        <v>219</v>
      </c>
      <c r="B197" s="3" t="s">
        <v>72</v>
      </c>
      <c r="C197" s="3" t="s">
        <v>817</v>
      </c>
      <c r="D197" s="173">
        <v>0.96767903165937097</v>
      </c>
      <c r="E197" s="71">
        <v>4519.4365600313695</v>
      </c>
      <c r="F197" s="71">
        <v>938.6715584716934</v>
      </c>
      <c r="G197" s="71">
        <v>583.18446351621651</v>
      </c>
      <c r="H197" s="71">
        <v>436.80309968962115</v>
      </c>
      <c r="I197" s="71">
        <v>275.16519128040676</v>
      </c>
      <c r="J197" s="71">
        <v>250.97233629632851</v>
      </c>
      <c r="K197" s="71">
        <v>267.91091411493124</v>
      </c>
      <c r="L197" s="71">
        <v>318.74264068427715</v>
      </c>
      <c r="M197" s="71">
        <v>373.53447539935991</v>
      </c>
      <c r="N197" s="71">
        <v>524.19026541242067</v>
      </c>
      <c r="O197" s="71">
        <v>774.4468357819776</v>
      </c>
      <c r="P197" s="71">
        <v>830.76819737691574</v>
      </c>
      <c r="Q197" s="71">
        <v>823.10495977965729</v>
      </c>
      <c r="R197" s="71">
        <v>864.57397363125108</v>
      </c>
      <c r="S197" s="71">
        <v>1169.1251008175959</v>
      </c>
      <c r="T197" s="71">
        <v>1921.6781238065885</v>
      </c>
      <c r="U197" s="71">
        <v>1967.9323501833292</v>
      </c>
      <c r="V197" s="71">
        <v>2510.8634863730081</v>
      </c>
      <c r="W197" s="65">
        <v>859.86014844642148</v>
      </c>
      <c r="X197" s="65">
        <v>512.62715819674258</v>
      </c>
      <c r="Y197" s="65">
        <v>360.24354508779231</v>
      </c>
      <c r="Z197" s="65">
        <v>308.62097709629165</v>
      </c>
      <c r="AA197" s="65">
        <v>390.22488224551296</v>
      </c>
      <c r="AB197" s="65">
        <v>498.52904214465519</v>
      </c>
      <c r="AC197" s="65">
        <v>615.8703922668177</v>
      </c>
      <c r="AD197" s="65">
        <v>690.1881157392711</v>
      </c>
      <c r="AE197" s="65">
        <v>779.92605707678752</v>
      </c>
      <c r="AF197" s="65">
        <v>1011.2437158662671</v>
      </c>
      <c r="AG197" s="65">
        <v>1023.6964257853574</v>
      </c>
      <c r="AH197" s="65">
        <v>992.58297461944721</v>
      </c>
      <c r="AI197" s="65">
        <v>1005.5679292358165</v>
      </c>
      <c r="AJ197" s="65">
        <v>1440.8289606571313</v>
      </c>
      <c r="AK197" s="65">
        <v>2452.8350341214023</v>
      </c>
      <c r="AL197" s="65">
        <v>2468.3937361022327</v>
      </c>
      <c r="AM197" s="65">
        <v>3393.0977453743835</v>
      </c>
    </row>
    <row r="198" spans="1:39" x14ac:dyDescent="0.45">
      <c r="A198" s="3" t="s">
        <v>219</v>
      </c>
      <c r="B198" s="3" t="s">
        <v>72</v>
      </c>
      <c r="C198" s="3" t="s">
        <v>818</v>
      </c>
      <c r="D198" s="173">
        <v>0.95102353622837543</v>
      </c>
      <c r="E198" s="71">
        <v>4441.6489336453787</v>
      </c>
      <c r="F198" s="71">
        <v>870.0349050346656</v>
      </c>
      <c r="G198" s="71">
        <v>538.54804867138307</v>
      </c>
      <c r="H198" s="71">
        <v>384.71283299757181</v>
      </c>
      <c r="I198" s="71">
        <v>240.4260559153515</v>
      </c>
      <c r="J198" s="71">
        <v>225.78189212385675</v>
      </c>
      <c r="K198" s="71">
        <v>251.99202754652279</v>
      </c>
      <c r="L198" s="71">
        <v>292.0768225983382</v>
      </c>
      <c r="M198" s="71">
        <v>342.46814430973257</v>
      </c>
      <c r="N198" s="71">
        <v>450.1432839046675</v>
      </c>
      <c r="O198" s="71">
        <v>627.87603524290864</v>
      </c>
      <c r="P198" s="71">
        <v>670.66581064521938</v>
      </c>
      <c r="Q198" s="71">
        <v>698.13146881289538</v>
      </c>
      <c r="R198" s="71">
        <v>765.4343031767803</v>
      </c>
      <c r="S198" s="71">
        <v>1032.6959828412555</v>
      </c>
      <c r="T198" s="71">
        <v>1579.5709819812428</v>
      </c>
      <c r="U198" s="71">
        <v>1558.2242598822072</v>
      </c>
      <c r="V198" s="71">
        <v>1990.7299619005971</v>
      </c>
      <c r="W198" s="65">
        <v>769.91509154336552</v>
      </c>
      <c r="X198" s="65">
        <v>461.38651526940657</v>
      </c>
      <c r="Y198" s="65">
        <v>314.32570091843337</v>
      </c>
      <c r="Z198" s="65">
        <v>259.09195735525191</v>
      </c>
      <c r="AA198" s="65">
        <v>327.17430394482619</v>
      </c>
      <c r="AB198" s="65">
        <v>423.53908627729425</v>
      </c>
      <c r="AC198" s="65">
        <v>549.32973424619888</v>
      </c>
      <c r="AD198" s="65">
        <v>618.22163602356216</v>
      </c>
      <c r="AE198" s="65">
        <v>639.92015294773512</v>
      </c>
      <c r="AF198" s="65">
        <v>803.53850417767728</v>
      </c>
      <c r="AG198" s="65">
        <v>809.38893456390144</v>
      </c>
      <c r="AH198" s="65">
        <v>832.14040871835527</v>
      </c>
      <c r="AI198" s="65">
        <v>879.51367577796998</v>
      </c>
      <c r="AJ198" s="65">
        <v>1182.7670308601189</v>
      </c>
      <c r="AK198" s="65">
        <v>1938.3077453338753</v>
      </c>
      <c r="AL198" s="65">
        <v>1839.8305450784196</v>
      </c>
      <c r="AM198" s="65">
        <v>2937.4318766628649</v>
      </c>
    </row>
    <row r="199" spans="1:39" x14ac:dyDescent="0.45">
      <c r="A199" s="3" t="s">
        <v>219</v>
      </c>
      <c r="B199" s="3" t="s">
        <v>72</v>
      </c>
      <c r="C199" s="3" t="s">
        <v>819</v>
      </c>
      <c r="D199" s="173">
        <v>0.91253667887868239</v>
      </c>
      <c r="E199" s="71">
        <v>4261.9003760181195</v>
      </c>
      <c r="F199" s="71">
        <v>618.87701163138263</v>
      </c>
      <c r="G199" s="71">
        <v>395.73231452886324</v>
      </c>
      <c r="H199" s="71">
        <v>296.23633661712046</v>
      </c>
      <c r="I199" s="71">
        <v>196.08376239775885</v>
      </c>
      <c r="J199" s="71">
        <v>200.95721084100751</v>
      </c>
      <c r="K199" s="71">
        <v>223.9958369534867</v>
      </c>
      <c r="L199" s="71">
        <v>239.65087401178158</v>
      </c>
      <c r="M199" s="71">
        <v>279.6954467831502</v>
      </c>
      <c r="N199" s="71">
        <v>351.15083741136152</v>
      </c>
      <c r="O199" s="71">
        <v>487.53830152132605</v>
      </c>
      <c r="P199" s="71">
        <v>541.31954815987081</v>
      </c>
      <c r="Q199" s="71">
        <v>543.78813687935951</v>
      </c>
      <c r="R199" s="71">
        <v>596.04365015050337</v>
      </c>
      <c r="S199" s="71">
        <v>764.90856366291871</v>
      </c>
      <c r="T199" s="71">
        <v>1241.3825932123075</v>
      </c>
      <c r="U199" s="71">
        <v>1101.4450190558366</v>
      </c>
      <c r="V199" s="71">
        <v>1326.0074816372173</v>
      </c>
      <c r="W199" s="65">
        <v>565.15173346860365</v>
      </c>
      <c r="X199" s="65">
        <v>340.08020552081348</v>
      </c>
      <c r="Y199" s="65">
        <v>240.65077791411278</v>
      </c>
      <c r="Z199" s="65">
        <v>208.00821502144365</v>
      </c>
      <c r="AA199" s="65">
        <v>263.70083770280712</v>
      </c>
      <c r="AB199" s="65">
        <v>335.88562831779313</v>
      </c>
      <c r="AC199" s="65">
        <v>422.02599877310388</v>
      </c>
      <c r="AD199" s="65">
        <v>465.51468111995905</v>
      </c>
      <c r="AE199" s="65">
        <v>486.20345473527169</v>
      </c>
      <c r="AF199" s="65">
        <v>614.22845281324555</v>
      </c>
      <c r="AG199" s="65">
        <v>643.86053308244107</v>
      </c>
      <c r="AH199" s="65">
        <v>601.67092408499673</v>
      </c>
      <c r="AI199" s="65">
        <v>668.50393875843815</v>
      </c>
      <c r="AJ199" s="65">
        <v>902.6450768323491</v>
      </c>
      <c r="AK199" s="65">
        <v>1427.5618496825846</v>
      </c>
      <c r="AL199" s="65">
        <v>1237.2471245001923</v>
      </c>
      <c r="AM199" s="65">
        <v>1780.1212189619396</v>
      </c>
    </row>
    <row r="200" spans="1:39" x14ac:dyDescent="0.45">
      <c r="A200" s="3" t="s">
        <v>219</v>
      </c>
      <c r="B200" s="3" t="s">
        <v>72</v>
      </c>
      <c r="C200" s="3" t="s">
        <v>820</v>
      </c>
      <c r="D200" s="173">
        <v>0.9055468041460889</v>
      </c>
      <c r="E200" s="71">
        <v>4229.2549487814131</v>
      </c>
      <c r="F200" s="71">
        <v>1037.1973395428665</v>
      </c>
      <c r="G200" s="71">
        <v>602.14107758463808</v>
      </c>
      <c r="H200" s="71">
        <v>439.5687417346756</v>
      </c>
      <c r="I200" s="71">
        <v>279.3304165031949</v>
      </c>
      <c r="J200" s="71">
        <v>274.2867708091182</v>
      </c>
      <c r="K200" s="71">
        <v>326.85026273184747</v>
      </c>
      <c r="L200" s="71">
        <v>377.8053491173896</v>
      </c>
      <c r="M200" s="71">
        <v>415.08753948754344</v>
      </c>
      <c r="N200" s="71">
        <v>524.94020818888475</v>
      </c>
      <c r="O200" s="71">
        <v>708.60128030399369</v>
      </c>
      <c r="P200" s="71">
        <v>777.16550664929821</v>
      </c>
      <c r="Q200" s="71">
        <v>814.14769357958255</v>
      </c>
      <c r="R200" s="71">
        <v>847.32422741560049</v>
      </c>
      <c r="S200" s="71">
        <v>1103.3252164838773</v>
      </c>
      <c r="T200" s="71">
        <v>1631.2985223259627</v>
      </c>
      <c r="U200" s="71">
        <v>1425.2706507876399</v>
      </c>
      <c r="V200" s="71">
        <v>1889.8614407358732</v>
      </c>
      <c r="W200" s="65">
        <v>919.51944582430906</v>
      </c>
      <c r="X200" s="65">
        <v>527.92051931659216</v>
      </c>
      <c r="Y200" s="65">
        <v>349.90429118718623</v>
      </c>
      <c r="Z200" s="65">
        <v>294.28677648824277</v>
      </c>
      <c r="AA200" s="65">
        <v>380.86093497313425</v>
      </c>
      <c r="AB200" s="65">
        <v>532.08732268882193</v>
      </c>
      <c r="AC200" s="65">
        <v>670.23217306708671</v>
      </c>
      <c r="AD200" s="65">
        <v>714.24266512369775</v>
      </c>
      <c r="AE200" s="65">
        <v>718.94418430123574</v>
      </c>
      <c r="AF200" s="65">
        <v>876.26963540605448</v>
      </c>
      <c r="AG200" s="65">
        <v>924.77024298734409</v>
      </c>
      <c r="AH200" s="65">
        <v>928.70431989466999</v>
      </c>
      <c r="AI200" s="65">
        <v>928.56181300931735</v>
      </c>
      <c r="AJ200" s="65">
        <v>1247.0639307522094</v>
      </c>
      <c r="AK200" s="65">
        <v>1869.984846622317</v>
      </c>
      <c r="AL200" s="65">
        <v>1733.7026569018676</v>
      </c>
      <c r="AM200" s="65">
        <v>2870.7957839154506</v>
      </c>
    </row>
    <row r="201" spans="1:39" x14ac:dyDescent="0.45">
      <c r="A201" s="3" t="s">
        <v>219</v>
      </c>
      <c r="B201" s="3" t="s">
        <v>72</v>
      </c>
      <c r="C201" s="3" t="s">
        <v>821</v>
      </c>
      <c r="D201" s="173">
        <v>0.92619070828431793</v>
      </c>
      <c r="E201" s="71">
        <v>4325.6699914263972</v>
      </c>
      <c r="F201" s="71">
        <v>608.99894173097425</v>
      </c>
      <c r="G201" s="71">
        <v>382.63249712874574</v>
      </c>
      <c r="H201" s="71">
        <v>269.78236922965243</v>
      </c>
      <c r="I201" s="71">
        <v>157.468653561499</v>
      </c>
      <c r="J201" s="71">
        <v>144.85390309388464</v>
      </c>
      <c r="K201" s="71">
        <v>172.50284354129747</v>
      </c>
      <c r="L201" s="71">
        <v>207.37276236432388</v>
      </c>
      <c r="M201" s="71">
        <v>248.92451662305982</v>
      </c>
      <c r="N201" s="71">
        <v>317.50208915157549</v>
      </c>
      <c r="O201" s="71">
        <v>427.43372863839852</v>
      </c>
      <c r="P201" s="71">
        <v>451.13882821384692</v>
      </c>
      <c r="Q201" s="71">
        <v>477.26883728996864</v>
      </c>
      <c r="R201" s="71">
        <v>542.20774865488045</v>
      </c>
      <c r="S201" s="71">
        <v>728.14514204894408</v>
      </c>
      <c r="T201" s="71">
        <v>1060.4145770668913</v>
      </c>
      <c r="U201" s="71">
        <v>929.28203721931413</v>
      </c>
      <c r="V201" s="71">
        <v>1152.6296401464174</v>
      </c>
      <c r="W201" s="65">
        <v>548.79255814276087</v>
      </c>
      <c r="X201" s="65">
        <v>330.14740396874521</v>
      </c>
      <c r="Y201" s="65">
        <v>214.52404051258054</v>
      </c>
      <c r="Z201" s="65">
        <v>174.79524007263936</v>
      </c>
      <c r="AA201" s="65">
        <v>219.72049180414794</v>
      </c>
      <c r="AB201" s="65">
        <v>303.37346316384605</v>
      </c>
      <c r="AC201" s="65">
        <v>389.59276240192861</v>
      </c>
      <c r="AD201" s="65">
        <v>436.82667345246574</v>
      </c>
      <c r="AE201" s="65">
        <v>458.28329223813648</v>
      </c>
      <c r="AF201" s="65">
        <v>540.51711765995697</v>
      </c>
      <c r="AG201" s="65">
        <v>547.59218530231192</v>
      </c>
      <c r="AH201" s="65">
        <v>569.75420063440004</v>
      </c>
      <c r="AI201" s="65">
        <v>625.94508098438337</v>
      </c>
      <c r="AJ201" s="65">
        <v>839.15525099748186</v>
      </c>
      <c r="AK201" s="65">
        <v>1232.7341624132798</v>
      </c>
      <c r="AL201" s="65">
        <v>1079.2648766893215</v>
      </c>
      <c r="AM201" s="65">
        <v>1761.6727999410934</v>
      </c>
    </row>
    <row r="202" spans="1:39" x14ac:dyDescent="0.45">
      <c r="A202" s="3" t="s">
        <v>219</v>
      </c>
      <c r="B202" s="3" t="s">
        <v>72</v>
      </c>
      <c r="C202" s="3" t="s">
        <v>822</v>
      </c>
      <c r="D202" s="173">
        <v>1.1371044430513035</v>
      </c>
      <c r="E202" s="71">
        <v>5310.718972268849</v>
      </c>
      <c r="F202" s="71">
        <v>47.924571387786997</v>
      </c>
      <c r="G202" s="71">
        <v>33.650589141564474</v>
      </c>
      <c r="H202" s="71">
        <v>26.381820203684182</v>
      </c>
      <c r="I202" s="71">
        <v>17.803445309901257</v>
      </c>
      <c r="J202" s="71">
        <v>13.863593397028174</v>
      </c>
      <c r="K202" s="71">
        <v>12.761421463930605</v>
      </c>
      <c r="L202" s="71">
        <v>17.326842820875324</v>
      </c>
      <c r="M202" s="71">
        <v>24.009531106245831</v>
      </c>
      <c r="N202" s="71">
        <v>32.306745396639123</v>
      </c>
      <c r="O202" s="71">
        <v>41.007018536110806</v>
      </c>
      <c r="P202" s="71">
        <v>45.604922281149477</v>
      </c>
      <c r="Q202" s="71">
        <v>60.381252631570717</v>
      </c>
      <c r="R202" s="71">
        <v>87.547099072984821</v>
      </c>
      <c r="S202" s="71">
        <v>136.18765051089471</v>
      </c>
      <c r="T202" s="71">
        <v>203.46165868925723</v>
      </c>
      <c r="U202" s="71">
        <v>163.00749378509755</v>
      </c>
      <c r="V202" s="71">
        <v>299.81261189642584</v>
      </c>
      <c r="W202" s="65">
        <v>39.590420584102141</v>
      </c>
      <c r="X202" s="65">
        <v>29.199283292746674</v>
      </c>
      <c r="Y202" s="65">
        <v>21.17380140124169</v>
      </c>
      <c r="Z202" s="65">
        <v>19.049622977323164</v>
      </c>
      <c r="AA202" s="65">
        <v>21.48673492393235</v>
      </c>
      <c r="AB202" s="65">
        <v>25.216886774780647</v>
      </c>
      <c r="AC202" s="65">
        <v>31.087322716095969</v>
      </c>
      <c r="AD202" s="65">
        <v>40.748143765971236</v>
      </c>
      <c r="AE202" s="65">
        <v>43.064357780179698</v>
      </c>
      <c r="AF202" s="65">
        <v>51.264665272832801</v>
      </c>
      <c r="AG202" s="65">
        <v>56.322650893692575</v>
      </c>
      <c r="AH202" s="65">
        <v>76.853300093508039</v>
      </c>
      <c r="AI202" s="65">
        <v>106.53233775716912</v>
      </c>
      <c r="AJ202" s="65">
        <v>151.59541041502948</v>
      </c>
      <c r="AK202" s="65">
        <v>210.89860809831251</v>
      </c>
      <c r="AL202" s="65">
        <v>196.47858782337534</v>
      </c>
      <c r="AM202" s="65">
        <v>479.45727247609915</v>
      </c>
    </row>
    <row r="203" spans="1:39" x14ac:dyDescent="0.45">
      <c r="A203" s="3" t="s">
        <v>219</v>
      </c>
      <c r="B203" s="3" t="s">
        <v>72</v>
      </c>
      <c r="C203" s="3" t="s">
        <v>823</v>
      </c>
      <c r="D203" s="173">
        <v>0.97194761759988013</v>
      </c>
      <c r="E203" s="71">
        <v>4539.3725126851041</v>
      </c>
      <c r="F203" s="71">
        <v>877.74617250530935</v>
      </c>
      <c r="G203" s="71">
        <v>561.00487850015145</v>
      </c>
      <c r="H203" s="71">
        <v>411.96041940666299</v>
      </c>
      <c r="I203" s="71">
        <v>256.73985470460354</v>
      </c>
      <c r="J203" s="71">
        <v>243.00814434484457</v>
      </c>
      <c r="K203" s="71">
        <v>250.61063656331379</v>
      </c>
      <c r="L203" s="71">
        <v>302.30663811126203</v>
      </c>
      <c r="M203" s="71">
        <v>367.28182239082918</v>
      </c>
      <c r="N203" s="71">
        <v>486.3181552009658</v>
      </c>
      <c r="O203" s="71">
        <v>685.28586119346244</v>
      </c>
      <c r="P203" s="71">
        <v>734.17750124952909</v>
      </c>
      <c r="Q203" s="71">
        <v>801.12218695397803</v>
      </c>
      <c r="R203" s="71">
        <v>944.51634587798071</v>
      </c>
      <c r="S203" s="71">
        <v>1229.6127009115296</v>
      </c>
      <c r="T203" s="71">
        <v>1885.9390959320485</v>
      </c>
      <c r="U203" s="71">
        <v>1693.9643218619849</v>
      </c>
      <c r="V203" s="71">
        <v>2285.2789342474275</v>
      </c>
      <c r="W203" s="65">
        <v>812.24217714480392</v>
      </c>
      <c r="X203" s="65">
        <v>487.05413578808208</v>
      </c>
      <c r="Y203" s="65">
        <v>333.78661195290658</v>
      </c>
      <c r="Z203" s="65">
        <v>285.31722306842693</v>
      </c>
      <c r="AA203" s="65">
        <v>361.24698950367707</v>
      </c>
      <c r="AB203" s="65">
        <v>461.03406421097338</v>
      </c>
      <c r="AC203" s="65">
        <v>587.70468699711273</v>
      </c>
      <c r="AD203" s="65">
        <v>665.80495229221447</v>
      </c>
      <c r="AE203" s="65">
        <v>697.72361436758786</v>
      </c>
      <c r="AF203" s="65">
        <v>866.95769811940272</v>
      </c>
      <c r="AG203" s="65">
        <v>893.46250990903081</v>
      </c>
      <c r="AH203" s="65">
        <v>979.6535370743054</v>
      </c>
      <c r="AI203" s="65">
        <v>1081.438421557292</v>
      </c>
      <c r="AJ203" s="65">
        <v>1433.2290132849512</v>
      </c>
      <c r="AK203" s="65">
        <v>2258.9526951361586</v>
      </c>
      <c r="AL203" s="65">
        <v>2103.3095935246424</v>
      </c>
      <c r="AM203" s="65">
        <v>3571.4324625758559</v>
      </c>
    </row>
    <row r="204" spans="1:39" x14ac:dyDescent="0.45">
      <c r="A204" s="3" t="s">
        <v>219</v>
      </c>
      <c r="B204" s="3" t="s">
        <v>72</v>
      </c>
      <c r="C204" s="3" t="s">
        <v>824</v>
      </c>
      <c r="D204" s="173">
        <v>0.95366720029675989</v>
      </c>
      <c r="E204" s="71">
        <v>4453.9958706484567</v>
      </c>
      <c r="F204" s="71">
        <v>3282.8968695466397</v>
      </c>
      <c r="G204" s="71">
        <v>1843.3661040462994</v>
      </c>
      <c r="H204" s="71">
        <v>1284.5325091516702</v>
      </c>
      <c r="I204" s="71">
        <v>774.41371451175519</v>
      </c>
      <c r="J204" s="71">
        <v>818.24698049693961</v>
      </c>
      <c r="K204" s="71">
        <v>1044.6078615026331</v>
      </c>
      <c r="L204" s="71">
        <v>1169.6287034276745</v>
      </c>
      <c r="M204" s="71">
        <v>1388.3023130094803</v>
      </c>
      <c r="N204" s="71">
        <v>1747.327198489698</v>
      </c>
      <c r="O204" s="71">
        <v>2424.1474751987116</v>
      </c>
      <c r="P204" s="71">
        <v>2709.3910790435298</v>
      </c>
      <c r="Q204" s="71">
        <v>2872.6059762594082</v>
      </c>
      <c r="R204" s="71">
        <v>3063.081950987375</v>
      </c>
      <c r="S204" s="71">
        <v>3958.0139598392411</v>
      </c>
      <c r="T204" s="71">
        <v>5996.6326770541136</v>
      </c>
      <c r="U204" s="71">
        <v>5564.8449602984401</v>
      </c>
      <c r="V204" s="71">
        <v>7660.3142841082172</v>
      </c>
      <c r="W204" s="65">
        <v>2979.133537870061</v>
      </c>
      <c r="X204" s="65">
        <v>1591.9600608181531</v>
      </c>
      <c r="Y204" s="65">
        <v>1053.4275755617741</v>
      </c>
      <c r="Z204" s="65">
        <v>873.29280581692763</v>
      </c>
      <c r="AA204" s="65">
        <v>1349.9992713828524</v>
      </c>
      <c r="AB204" s="65">
        <v>2040.9160676147796</v>
      </c>
      <c r="AC204" s="65">
        <v>2405.1477016264043</v>
      </c>
      <c r="AD204" s="65">
        <v>2564.8984816303182</v>
      </c>
      <c r="AE204" s="65">
        <v>2604.4276579359075</v>
      </c>
      <c r="AF204" s="65">
        <v>3205.8549568131348</v>
      </c>
      <c r="AG204" s="65">
        <v>3404.413057246014</v>
      </c>
      <c r="AH204" s="65">
        <v>3500.7130270828729</v>
      </c>
      <c r="AI204" s="65">
        <v>3497.9920141230878</v>
      </c>
      <c r="AJ204" s="65">
        <v>4489.6184679879616</v>
      </c>
      <c r="AK204" s="65">
        <v>7213.4371111376686</v>
      </c>
      <c r="AL204" s="65">
        <v>7238.6792786897822</v>
      </c>
      <c r="AM204" s="65">
        <v>12516.79865599348</v>
      </c>
    </row>
    <row r="205" spans="1:39" x14ac:dyDescent="0.45">
      <c r="A205" s="2" t="s">
        <v>217</v>
      </c>
      <c r="B205" s="2" t="s">
        <v>73</v>
      </c>
      <c r="C205" s="2" t="s">
        <v>825</v>
      </c>
      <c r="D205" s="172">
        <v>1.018690227128892</v>
      </c>
      <c r="E205" s="72">
        <v>4757.678636415445</v>
      </c>
      <c r="F205" s="72">
        <v>2067.32070644737</v>
      </c>
      <c r="G205" s="72">
        <v>1313.7592005845192</v>
      </c>
      <c r="H205" s="72">
        <v>990.36439180302239</v>
      </c>
      <c r="I205" s="72">
        <v>627.67630093396713</v>
      </c>
      <c r="J205" s="72">
        <v>555.33425567483005</v>
      </c>
      <c r="K205" s="72">
        <v>605.10187506394277</v>
      </c>
      <c r="L205" s="72">
        <v>713.45910717354172</v>
      </c>
      <c r="M205" s="72">
        <v>855.03799054444039</v>
      </c>
      <c r="N205" s="72">
        <v>1160.7337999409469</v>
      </c>
      <c r="O205" s="72">
        <v>1662.4479640359523</v>
      </c>
      <c r="P205" s="72">
        <v>1807.6132831437408</v>
      </c>
      <c r="Q205" s="72">
        <v>2058.3512237212572</v>
      </c>
      <c r="R205" s="72">
        <v>2447.3309294883488</v>
      </c>
      <c r="S205" s="72">
        <v>3399.861913463471</v>
      </c>
      <c r="T205" s="72">
        <v>5130.2747513410695</v>
      </c>
      <c r="U205" s="72">
        <v>4637.5532465685683</v>
      </c>
      <c r="V205" s="72">
        <v>6922.2231137963809</v>
      </c>
      <c r="W205" s="8">
        <v>1856.6751773158778</v>
      </c>
      <c r="X205" s="8">
        <v>1140.380216287454</v>
      </c>
      <c r="Y205" s="8">
        <v>813.84993378105889</v>
      </c>
      <c r="Z205" s="8">
        <v>708.85099312030241</v>
      </c>
      <c r="AA205" s="8">
        <v>860.29503531894738</v>
      </c>
      <c r="AB205" s="8">
        <v>1088.2903580574537</v>
      </c>
      <c r="AC205" s="8">
        <v>1411.0755722823485</v>
      </c>
      <c r="AD205" s="8">
        <v>1594.8626301563622</v>
      </c>
      <c r="AE205" s="8">
        <v>1732.8885676653942</v>
      </c>
      <c r="AF205" s="8">
        <v>2216.1103803665751</v>
      </c>
      <c r="AG205" s="8">
        <v>2351.2850172184981</v>
      </c>
      <c r="AH205" s="8">
        <v>2639.4135721525709</v>
      </c>
      <c r="AI205" s="8">
        <v>2980.6882867194968</v>
      </c>
      <c r="AJ205" s="8">
        <v>4068.2585539461888</v>
      </c>
      <c r="AK205" s="8">
        <v>6233.7984665929762</v>
      </c>
      <c r="AL205" s="8">
        <v>5926.4379180450078</v>
      </c>
      <c r="AM205" s="8">
        <v>11093.346871434454</v>
      </c>
    </row>
    <row r="206" spans="1:39" x14ac:dyDescent="0.45">
      <c r="A206" s="3" t="s">
        <v>219</v>
      </c>
      <c r="B206" s="3" t="s">
        <v>73</v>
      </c>
      <c r="C206" s="3" t="s">
        <v>826</v>
      </c>
      <c r="D206" s="173">
        <v>0.9639112314054431</v>
      </c>
      <c r="E206" s="71">
        <v>4501.839470850573</v>
      </c>
      <c r="F206" s="71">
        <v>1056.2524550281678</v>
      </c>
      <c r="G206" s="71">
        <v>659.25350900100852</v>
      </c>
      <c r="H206" s="71">
        <v>490.43250630239748</v>
      </c>
      <c r="I206" s="71">
        <v>308.38575494965403</v>
      </c>
      <c r="J206" s="71">
        <v>288.20935822060181</v>
      </c>
      <c r="K206" s="71">
        <v>327.33703860212114</v>
      </c>
      <c r="L206" s="71">
        <v>369.86202357397292</v>
      </c>
      <c r="M206" s="71">
        <v>436.20870594943</v>
      </c>
      <c r="N206" s="71">
        <v>589.02084490414768</v>
      </c>
      <c r="O206" s="71">
        <v>855.80476055762131</v>
      </c>
      <c r="P206" s="71">
        <v>910.62826759973893</v>
      </c>
      <c r="Q206" s="71">
        <v>987.83301069415427</v>
      </c>
      <c r="R206" s="71">
        <v>1072.17374193091</v>
      </c>
      <c r="S206" s="71">
        <v>1430.6343658943658</v>
      </c>
      <c r="T206" s="71">
        <v>2206.9633463138657</v>
      </c>
      <c r="U206" s="71">
        <v>2059.0891659996569</v>
      </c>
      <c r="V206" s="71">
        <v>2696.1650827618746</v>
      </c>
      <c r="W206" s="65">
        <v>954.24468415537001</v>
      </c>
      <c r="X206" s="65">
        <v>573.29607942270729</v>
      </c>
      <c r="Y206" s="65">
        <v>402.44668725693384</v>
      </c>
      <c r="Z206" s="65">
        <v>351.0939481470777</v>
      </c>
      <c r="AA206" s="65">
        <v>432.77546415204438</v>
      </c>
      <c r="AB206" s="65">
        <v>557.60703233971878</v>
      </c>
      <c r="AC206" s="65">
        <v>704.76634782667702</v>
      </c>
      <c r="AD206" s="65">
        <v>780.22836889956409</v>
      </c>
      <c r="AE206" s="65">
        <v>855.39774632685624</v>
      </c>
      <c r="AF206" s="65">
        <v>1097.4363143300864</v>
      </c>
      <c r="AG206" s="65">
        <v>1130.4788562097615</v>
      </c>
      <c r="AH206" s="65">
        <v>1198.3237797521276</v>
      </c>
      <c r="AI206" s="65">
        <v>1273.6292481506862</v>
      </c>
      <c r="AJ206" s="65">
        <v>1733.1915378861183</v>
      </c>
      <c r="AK206" s="65">
        <v>2681.0936743451666</v>
      </c>
      <c r="AL206" s="65">
        <v>2514.6734891227252</v>
      </c>
      <c r="AM206" s="65">
        <v>4134.4620813266993</v>
      </c>
    </row>
    <row r="207" spans="1:39" x14ac:dyDescent="0.45">
      <c r="A207" s="3" t="s">
        <v>219</v>
      </c>
      <c r="B207" s="3" t="s">
        <v>73</v>
      </c>
      <c r="C207" s="3" t="s">
        <v>827</v>
      </c>
      <c r="D207" s="173">
        <v>1.036709518153957</v>
      </c>
      <c r="E207" s="71">
        <v>4841.8357174104476</v>
      </c>
      <c r="F207" s="71">
        <v>494.0946834700971</v>
      </c>
      <c r="G207" s="71">
        <v>315.78184166625698</v>
      </c>
      <c r="H207" s="71">
        <v>237.2920874655893</v>
      </c>
      <c r="I207" s="71">
        <v>151.75593146774509</v>
      </c>
      <c r="J207" s="71">
        <v>136.15818536315328</v>
      </c>
      <c r="K207" s="71">
        <v>143.00685702363509</v>
      </c>
      <c r="L207" s="71">
        <v>175.07980337940211</v>
      </c>
      <c r="M207" s="71">
        <v>208.93051299632026</v>
      </c>
      <c r="N207" s="71">
        <v>280.22203902680536</v>
      </c>
      <c r="O207" s="71">
        <v>387.94982793362846</v>
      </c>
      <c r="P207" s="71">
        <v>417.14831231635617</v>
      </c>
      <c r="Q207" s="71">
        <v>481.47982299358841</v>
      </c>
      <c r="R207" s="71">
        <v>621.77915861740371</v>
      </c>
      <c r="S207" s="71">
        <v>884.13312472631458</v>
      </c>
      <c r="T207" s="71">
        <v>1319.9927795240631</v>
      </c>
      <c r="U207" s="71">
        <v>1155.8803664920022</v>
      </c>
      <c r="V207" s="71">
        <v>1808.4361595400653</v>
      </c>
      <c r="W207" s="65">
        <v>431.48085106636665</v>
      </c>
      <c r="X207" s="65">
        <v>277.58238750113276</v>
      </c>
      <c r="Y207" s="65">
        <v>197.06494111155621</v>
      </c>
      <c r="Z207" s="65">
        <v>168.95221670201676</v>
      </c>
      <c r="AA207" s="65">
        <v>208.38306747221387</v>
      </c>
      <c r="AB207" s="65">
        <v>265.52060364930054</v>
      </c>
      <c r="AC207" s="65">
        <v>345.37457475823157</v>
      </c>
      <c r="AD207" s="65">
        <v>396.768619218016</v>
      </c>
      <c r="AE207" s="65">
        <v>425.50203002051558</v>
      </c>
      <c r="AF207" s="65">
        <v>527.12099735284448</v>
      </c>
      <c r="AG207" s="65">
        <v>554.58854512880123</v>
      </c>
      <c r="AH207" s="65">
        <v>644.79918778453271</v>
      </c>
      <c r="AI207" s="65">
        <v>764.22081075346068</v>
      </c>
      <c r="AJ207" s="65">
        <v>1042.5379134176419</v>
      </c>
      <c r="AK207" s="65">
        <v>1605.8889123574011</v>
      </c>
      <c r="AL207" s="65">
        <v>1486.3163407559555</v>
      </c>
      <c r="AM207" s="65">
        <v>2909.9104646809546</v>
      </c>
    </row>
    <row r="208" spans="1:39" x14ac:dyDescent="0.45">
      <c r="A208" s="3" t="s">
        <v>219</v>
      </c>
      <c r="B208" s="3" t="s">
        <v>73</v>
      </c>
      <c r="C208" s="3" t="s">
        <v>828</v>
      </c>
      <c r="D208" s="173">
        <v>1.0764966877164568</v>
      </c>
      <c r="E208" s="71">
        <v>5027.6572376231807</v>
      </c>
      <c r="F208" s="71">
        <v>465.41641601729867</v>
      </c>
      <c r="G208" s="71">
        <v>301.57304501533878</v>
      </c>
      <c r="H208" s="71">
        <v>232.41012802953827</v>
      </c>
      <c r="I208" s="71">
        <v>147.83657023380238</v>
      </c>
      <c r="J208" s="71">
        <v>116.50137974660109</v>
      </c>
      <c r="K208" s="71">
        <v>121.20719169813668</v>
      </c>
      <c r="L208" s="71">
        <v>152.03673563475931</v>
      </c>
      <c r="M208" s="71">
        <v>186.93955490857613</v>
      </c>
      <c r="N208" s="71">
        <v>257.76322640531612</v>
      </c>
      <c r="O208" s="71">
        <v>369.11003198903848</v>
      </c>
      <c r="P208" s="71">
        <v>419.85343987913257</v>
      </c>
      <c r="Q208" s="71">
        <v>511.06378187749567</v>
      </c>
      <c r="R208" s="71">
        <v>646.54089108825656</v>
      </c>
      <c r="S208" s="71">
        <v>916.24829763047876</v>
      </c>
      <c r="T208" s="71">
        <v>1359.6505604550207</v>
      </c>
      <c r="U208" s="71">
        <v>1183.4463468207412</v>
      </c>
      <c r="V208" s="71">
        <v>2019.7336900310318</v>
      </c>
      <c r="W208" s="65">
        <v>423.33167079252678</v>
      </c>
      <c r="X208" s="65">
        <v>256.5185416700802</v>
      </c>
      <c r="Y208" s="65">
        <v>189.36725307777144</v>
      </c>
      <c r="Z208" s="65">
        <v>165.97945042573505</v>
      </c>
      <c r="AA208" s="65">
        <v>196.98523057723219</v>
      </c>
      <c r="AB208" s="65">
        <v>239.31266018904819</v>
      </c>
      <c r="AC208" s="65">
        <v>324.72628965957898</v>
      </c>
      <c r="AD208" s="65">
        <v>373.92994186531268</v>
      </c>
      <c r="AE208" s="65">
        <v>400.13706096620081</v>
      </c>
      <c r="AF208" s="65">
        <v>524.14771211394759</v>
      </c>
      <c r="AG208" s="65">
        <v>583.74655870735489</v>
      </c>
      <c r="AH208" s="65">
        <v>690.00701136894963</v>
      </c>
      <c r="AI208" s="65">
        <v>809.97023092735196</v>
      </c>
      <c r="AJ208" s="65">
        <v>1099.3021221089864</v>
      </c>
      <c r="AK208" s="65">
        <v>1630.3820269898445</v>
      </c>
      <c r="AL208" s="65">
        <v>1602.9623546189709</v>
      </c>
      <c r="AM208" s="65">
        <v>3338.256543476361</v>
      </c>
    </row>
    <row r="209" spans="1:39" x14ac:dyDescent="0.45">
      <c r="A209" s="3" t="s">
        <v>219</v>
      </c>
      <c r="B209" s="3" t="s">
        <v>73</v>
      </c>
      <c r="C209" s="3" t="s">
        <v>829</v>
      </c>
      <c r="D209" s="173">
        <v>1.2075178950684289</v>
      </c>
      <c r="E209" s="71">
        <v>5639.577115261276</v>
      </c>
      <c r="F209" s="71">
        <v>51.557151931808107</v>
      </c>
      <c r="G209" s="71">
        <v>37.150804901912444</v>
      </c>
      <c r="H209" s="71">
        <v>30.229670005497727</v>
      </c>
      <c r="I209" s="71">
        <v>19.698044282766446</v>
      </c>
      <c r="J209" s="71">
        <v>14.465332344473703</v>
      </c>
      <c r="K209" s="71">
        <v>13.550787740049968</v>
      </c>
      <c r="L209" s="71">
        <v>16.480544585408445</v>
      </c>
      <c r="M209" s="71">
        <v>22.959216690114872</v>
      </c>
      <c r="N209" s="71">
        <v>33.727689604677096</v>
      </c>
      <c r="O209" s="71">
        <v>49.583343555663006</v>
      </c>
      <c r="P209" s="71">
        <v>59.983263348513624</v>
      </c>
      <c r="Q209" s="71">
        <v>77.974608156017709</v>
      </c>
      <c r="R209" s="71">
        <v>106.83713785177838</v>
      </c>
      <c r="S209" s="71">
        <v>168.84612521231068</v>
      </c>
      <c r="T209" s="71">
        <v>243.66806504811328</v>
      </c>
      <c r="U209" s="71">
        <v>239.13736725615902</v>
      </c>
      <c r="V209" s="71">
        <v>397.88818146340429</v>
      </c>
      <c r="W209" s="65">
        <v>47.617971301615881</v>
      </c>
      <c r="X209" s="65">
        <v>32.983207693534503</v>
      </c>
      <c r="Y209" s="65">
        <v>24.971052334797726</v>
      </c>
      <c r="Z209" s="65">
        <v>22.825377845474257</v>
      </c>
      <c r="AA209" s="65">
        <v>22.151273117456149</v>
      </c>
      <c r="AB209" s="65">
        <v>25.850061879387603</v>
      </c>
      <c r="AC209" s="65">
        <v>36.208360037860615</v>
      </c>
      <c r="AD209" s="65">
        <v>43.9357001734706</v>
      </c>
      <c r="AE209" s="65">
        <v>51.851730351822901</v>
      </c>
      <c r="AF209" s="65">
        <v>67.40535656969675</v>
      </c>
      <c r="AG209" s="65">
        <v>82.47105717258242</v>
      </c>
      <c r="AH209" s="65">
        <v>106.28359324696324</v>
      </c>
      <c r="AI209" s="65">
        <v>132.8679968880021</v>
      </c>
      <c r="AJ209" s="65">
        <v>193.22698053344257</v>
      </c>
      <c r="AK209" s="65">
        <v>316.43385290056409</v>
      </c>
      <c r="AL209" s="65">
        <v>322.48573354735976</v>
      </c>
      <c r="AM209" s="65">
        <v>710.71778195048398</v>
      </c>
    </row>
    <row r="210" spans="1:39" x14ac:dyDescent="0.45">
      <c r="A210" s="2" t="s">
        <v>217</v>
      </c>
      <c r="B210" s="2" t="s">
        <v>74</v>
      </c>
      <c r="C210" s="2" t="s">
        <v>830</v>
      </c>
      <c r="D210" s="172">
        <v>0.96842244709985859</v>
      </c>
      <c r="E210" s="72">
        <v>4522.9085986010905</v>
      </c>
      <c r="F210" s="72">
        <v>1900.413189872085</v>
      </c>
      <c r="G210" s="72">
        <v>1198.4600141025558</v>
      </c>
      <c r="H210" s="72">
        <v>871.10509700806551</v>
      </c>
      <c r="I210" s="72">
        <v>536.92356387496591</v>
      </c>
      <c r="J210" s="72">
        <v>468.37707836751281</v>
      </c>
      <c r="K210" s="72">
        <v>490.98582374627773</v>
      </c>
      <c r="L210" s="72">
        <v>597.45685956471618</v>
      </c>
      <c r="M210" s="72">
        <v>724.60206899116577</v>
      </c>
      <c r="N210" s="72">
        <v>975.59661083534331</v>
      </c>
      <c r="O210" s="72">
        <v>1339.3360905534205</v>
      </c>
      <c r="P210" s="72">
        <v>1401.5795166831379</v>
      </c>
      <c r="Q210" s="72">
        <v>1536.3674280699652</v>
      </c>
      <c r="R210" s="72">
        <v>1823.7897000209598</v>
      </c>
      <c r="S210" s="72">
        <v>2551.0434055584674</v>
      </c>
      <c r="T210" s="72">
        <v>3740.2930422293648</v>
      </c>
      <c r="U210" s="72">
        <v>3272.8879460343564</v>
      </c>
      <c r="V210" s="72">
        <v>4553.155631616587</v>
      </c>
      <c r="W210" s="8">
        <v>1715.828151090408</v>
      </c>
      <c r="X210" s="8">
        <v>1030.0472873011481</v>
      </c>
      <c r="Y210" s="8">
        <v>702.53269717453156</v>
      </c>
      <c r="Z210" s="8">
        <v>594.92912225681357</v>
      </c>
      <c r="AA210" s="8">
        <v>708.25675164913548</v>
      </c>
      <c r="AB210" s="8">
        <v>908.00062935872211</v>
      </c>
      <c r="AC210" s="8">
        <v>1216.1478824321086</v>
      </c>
      <c r="AD210" s="8">
        <v>1396.609766172405</v>
      </c>
      <c r="AE210" s="8">
        <v>1514.762298156525</v>
      </c>
      <c r="AF210" s="8">
        <v>1798.4128144979352</v>
      </c>
      <c r="AG210" s="8">
        <v>1835.5868521307955</v>
      </c>
      <c r="AH210" s="8">
        <v>1973.3667072833628</v>
      </c>
      <c r="AI210" s="8">
        <v>2217.6571771998752</v>
      </c>
      <c r="AJ210" s="8">
        <v>2974.4041817234561</v>
      </c>
      <c r="AK210" s="8">
        <v>4457.6609223518171</v>
      </c>
      <c r="AL210" s="8">
        <v>3982.8986536979396</v>
      </c>
      <c r="AM210" s="8">
        <v>7168.1684944098106</v>
      </c>
    </row>
    <row r="211" spans="1:39" x14ac:dyDescent="0.45">
      <c r="A211" s="3" t="s">
        <v>219</v>
      </c>
      <c r="B211" s="3" t="s">
        <v>74</v>
      </c>
      <c r="C211" s="3" t="s">
        <v>831</v>
      </c>
      <c r="D211" s="173">
        <v>0.98398295331938457</v>
      </c>
      <c r="E211" s="71">
        <v>4595.5822004879983</v>
      </c>
      <c r="F211" s="71">
        <v>449.03793882758953</v>
      </c>
      <c r="G211" s="71">
        <v>282.30453053263045</v>
      </c>
      <c r="H211" s="71">
        <v>203.67149982224345</v>
      </c>
      <c r="I211" s="71">
        <v>126.50425355459465</v>
      </c>
      <c r="J211" s="71">
        <v>103.33391572014703</v>
      </c>
      <c r="K211" s="71">
        <v>101.76246909639497</v>
      </c>
      <c r="L211" s="71">
        <v>131.82950934580302</v>
      </c>
      <c r="M211" s="71">
        <v>161.50225264290211</v>
      </c>
      <c r="N211" s="71">
        <v>224.13421348175257</v>
      </c>
      <c r="O211" s="71">
        <v>323.41649704880001</v>
      </c>
      <c r="P211" s="71">
        <v>347.6971024981242</v>
      </c>
      <c r="Q211" s="71">
        <v>394.61932127654171</v>
      </c>
      <c r="R211" s="71">
        <v>455.49531472136209</v>
      </c>
      <c r="S211" s="71">
        <v>618.51891273698254</v>
      </c>
      <c r="T211" s="71">
        <v>941.91148464078879</v>
      </c>
      <c r="U211" s="71">
        <v>817.42585711281322</v>
      </c>
      <c r="V211" s="71">
        <v>1099.2412961433683</v>
      </c>
      <c r="W211" s="65">
        <v>411.29034471625585</v>
      </c>
      <c r="X211" s="65">
        <v>244.66224521427799</v>
      </c>
      <c r="Y211" s="65">
        <v>166.93458044312274</v>
      </c>
      <c r="Z211" s="65">
        <v>142.2314899427941</v>
      </c>
      <c r="AA211" s="65">
        <v>172.15566716466549</v>
      </c>
      <c r="AB211" s="65">
        <v>216.16047484233377</v>
      </c>
      <c r="AC211" s="65">
        <v>289.1088185434607</v>
      </c>
      <c r="AD211" s="65">
        <v>333.80616481833493</v>
      </c>
      <c r="AE211" s="65">
        <v>370.50304920863846</v>
      </c>
      <c r="AF211" s="65">
        <v>456.97106979339634</v>
      </c>
      <c r="AG211" s="65">
        <v>484.15591715486966</v>
      </c>
      <c r="AH211" s="65">
        <v>520.16121816229781</v>
      </c>
      <c r="AI211" s="65">
        <v>567.86602984164165</v>
      </c>
      <c r="AJ211" s="65">
        <v>737.32940744453015</v>
      </c>
      <c r="AK211" s="65">
        <v>1154.0983733301694</v>
      </c>
      <c r="AL211" s="65">
        <v>1022.5721792392153</v>
      </c>
      <c r="AM211" s="65">
        <v>1747.5592553349813</v>
      </c>
    </row>
    <row r="212" spans="1:39" x14ac:dyDescent="0.45">
      <c r="A212" s="3" t="s">
        <v>219</v>
      </c>
      <c r="B212" s="3" t="s">
        <v>74</v>
      </c>
      <c r="C212" s="3" t="s">
        <v>832</v>
      </c>
      <c r="D212" s="173">
        <v>0.91153716163155851</v>
      </c>
      <c r="E212" s="71">
        <v>4257.2322426378942</v>
      </c>
      <c r="F212" s="71">
        <v>531.31270167550588</v>
      </c>
      <c r="G212" s="71">
        <v>324.09918604728199</v>
      </c>
      <c r="H212" s="71">
        <v>227.74461014483936</v>
      </c>
      <c r="I212" s="71">
        <v>135.60122114186342</v>
      </c>
      <c r="J212" s="71">
        <v>121.22090090303604</v>
      </c>
      <c r="K212" s="71">
        <v>128.41673702002737</v>
      </c>
      <c r="L212" s="71">
        <v>151.36860544886332</v>
      </c>
      <c r="M212" s="71">
        <v>189.77868606468039</v>
      </c>
      <c r="N212" s="71">
        <v>260.24987876938366</v>
      </c>
      <c r="O212" s="71">
        <v>353.55079752733582</v>
      </c>
      <c r="P212" s="71">
        <v>354.19528936088051</v>
      </c>
      <c r="Q212" s="71">
        <v>348.61965541241983</v>
      </c>
      <c r="R212" s="71">
        <v>362.52289224184136</v>
      </c>
      <c r="S212" s="71">
        <v>510.88479001493897</v>
      </c>
      <c r="T212" s="71">
        <v>773.56185333704661</v>
      </c>
      <c r="U212" s="71">
        <v>740.00227337361525</v>
      </c>
      <c r="V212" s="71">
        <v>900.83431148815009</v>
      </c>
      <c r="W212" s="65">
        <v>478.79474847716733</v>
      </c>
      <c r="X212" s="65">
        <v>276.00575233413775</v>
      </c>
      <c r="Y212" s="65">
        <v>187.94328397768788</v>
      </c>
      <c r="Z212" s="65">
        <v>149.16794458745161</v>
      </c>
      <c r="AA212" s="65">
        <v>177.99554825926768</v>
      </c>
      <c r="AB212" s="65">
        <v>236.33949013263324</v>
      </c>
      <c r="AC212" s="65">
        <v>318.75174611752061</v>
      </c>
      <c r="AD212" s="65">
        <v>374.25855592794272</v>
      </c>
      <c r="AE212" s="65">
        <v>405.18512606054827</v>
      </c>
      <c r="AF212" s="65">
        <v>481.73755562947576</v>
      </c>
      <c r="AG212" s="65">
        <v>455.58419071261613</v>
      </c>
      <c r="AH212" s="65">
        <v>426.08373728312523</v>
      </c>
      <c r="AI212" s="65">
        <v>438.35082733990509</v>
      </c>
      <c r="AJ212" s="65">
        <v>620.03464446147109</v>
      </c>
      <c r="AK212" s="65">
        <v>986.34202328619813</v>
      </c>
      <c r="AL212" s="65">
        <v>838.61016098274706</v>
      </c>
      <c r="AM212" s="65">
        <v>1283.4252598598032</v>
      </c>
    </row>
    <row r="213" spans="1:39" x14ac:dyDescent="0.45">
      <c r="A213" s="3" t="s">
        <v>219</v>
      </c>
      <c r="B213" s="3" t="s">
        <v>74</v>
      </c>
      <c r="C213" s="3" t="s">
        <v>833</v>
      </c>
      <c r="D213" s="173">
        <v>0.96811575642673042</v>
      </c>
      <c r="E213" s="71">
        <v>4521.476234154401</v>
      </c>
      <c r="F213" s="71">
        <v>183.34972324822223</v>
      </c>
      <c r="G213" s="71">
        <v>115.19521967719906</v>
      </c>
      <c r="H213" s="71">
        <v>87.153798011076972</v>
      </c>
      <c r="I213" s="71">
        <v>55.102458676461175</v>
      </c>
      <c r="J213" s="71">
        <v>50.959029686608325</v>
      </c>
      <c r="K213" s="71">
        <v>54.953048922513545</v>
      </c>
      <c r="L213" s="71">
        <v>67.421759425531221</v>
      </c>
      <c r="M213" s="71">
        <v>77.214520748384658</v>
      </c>
      <c r="N213" s="71">
        <v>97.768855647495627</v>
      </c>
      <c r="O213" s="71">
        <v>141.18130667432422</v>
      </c>
      <c r="P213" s="71">
        <v>140.84305462714738</v>
      </c>
      <c r="Q213" s="71">
        <v>161.58765479654389</v>
      </c>
      <c r="R213" s="71">
        <v>206.06954887730149</v>
      </c>
      <c r="S213" s="71">
        <v>291.69269825737734</v>
      </c>
      <c r="T213" s="71">
        <v>404.49369048353583</v>
      </c>
      <c r="U213" s="71">
        <v>329.79660220012971</v>
      </c>
      <c r="V213" s="71">
        <v>464.81159859399366</v>
      </c>
      <c r="W213" s="65">
        <v>160.24694045946117</v>
      </c>
      <c r="X213" s="65">
        <v>97.341455210268819</v>
      </c>
      <c r="Y213" s="65">
        <v>66.823361537252026</v>
      </c>
      <c r="Z213" s="65">
        <v>59.6261741622044</v>
      </c>
      <c r="AA213" s="65">
        <v>71.468062085319644</v>
      </c>
      <c r="AB213" s="65">
        <v>91.094627006276511</v>
      </c>
      <c r="AC213" s="65">
        <v>124.05384640351303</v>
      </c>
      <c r="AD213" s="65">
        <v>134.30456739639101</v>
      </c>
      <c r="AE213" s="65">
        <v>143.68288981505697</v>
      </c>
      <c r="AF213" s="65">
        <v>168.8237893337965</v>
      </c>
      <c r="AG213" s="65">
        <v>173.69733558054773</v>
      </c>
      <c r="AH213" s="65">
        <v>202.30501054026368</v>
      </c>
      <c r="AI213" s="65">
        <v>249.08017650229482</v>
      </c>
      <c r="AJ213" s="65">
        <v>318.92876494590439</v>
      </c>
      <c r="AK213" s="65">
        <v>458.40797701564685</v>
      </c>
      <c r="AL213" s="65">
        <v>393.37790067420923</v>
      </c>
      <c r="AM213" s="65">
        <v>724.02483829338587</v>
      </c>
    </row>
    <row r="214" spans="1:39" x14ac:dyDescent="0.45">
      <c r="A214" s="3" t="s">
        <v>219</v>
      </c>
      <c r="B214" s="3" t="s">
        <v>74</v>
      </c>
      <c r="C214" s="3" t="s">
        <v>834</v>
      </c>
      <c r="D214" s="173">
        <v>0.98114798694350702</v>
      </c>
      <c r="E214" s="71">
        <v>4582.3418074791407</v>
      </c>
      <c r="F214" s="71">
        <v>289.9691486894032</v>
      </c>
      <c r="G214" s="71">
        <v>192.23462200644514</v>
      </c>
      <c r="H214" s="71">
        <v>139.05167221303711</v>
      </c>
      <c r="I214" s="71">
        <v>84.114409360183174</v>
      </c>
      <c r="J214" s="71">
        <v>74.580233074566138</v>
      </c>
      <c r="K214" s="71">
        <v>83.764918000872299</v>
      </c>
      <c r="L214" s="71">
        <v>101.19945215688638</v>
      </c>
      <c r="M214" s="71">
        <v>120.22817832150187</v>
      </c>
      <c r="N214" s="71">
        <v>158.53395587733789</v>
      </c>
      <c r="O214" s="71">
        <v>202.59810415040786</v>
      </c>
      <c r="P214" s="71">
        <v>216.41020502208863</v>
      </c>
      <c r="Q214" s="71">
        <v>242.63128643147118</v>
      </c>
      <c r="R214" s="71">
        <v>305.02373818966925</v>
      </c>
      <c r="S214" s="71">
        <v>446.29224300844197</v>
      </c>
      <c r="T214" s="71">
        <v>646.90775455359505</v>
      </c>
      <c r="U214" s="71">
        <v>535.19798631028846</v>
      </c>
      <c r="V214" s="71">
        <v>761.07931038558831</v>
      </c>
      <c r="W214" s="65">
        <v>269.9568002654828</v>
      </c>
      <c r="X214" s="65">
        <v>165.2944309077518</v>
      </c>
      <c r="Y214" s="65">
        <v>112.32846103992041</v>
      </c>
      <c r="Z214" s="65">
        <v>93.454204202652662</v>
      </c>
      <c r="AA214" s="65">
        <v>110.71609054524865</v>
      </c>
      <c r="AB214" s="65">
        <v>143.23522040303914</v>
      </c>
      <c r="AC214" s="65">
        <v>192.36717118935832</v>
      </c>
      <c r="AD214" s="65">
        <v>221.71590805565211</v>
      </c>
      <c r="AE214" s="65">
        <v>238.81710421656862</v>
      </c>
      <c r="AF214" s="65">
        <v>266.81150836070896</v>
      </c>
      <c r="AG214" s="65">
        <v>274.65598045105941</v>
      </c>
      <c r="AH214" s="65">
        <v>313.47104873434398</v>
      </c>
      <c r="AI214" s="65">
        <v>366.80652132328828</v>
      </c>
      <c r="AJ214" s="65">
        <v>516.72916513694315</v>
      </c>
      <c r="AK214" s="65">
        <v>732.30115713354428</v>
      </c>
      <c r="AL214" s="65">
        <v>641.50048561818278</v>
      </c>
      <c r="AM214" s="65">
        <v>1240.5805708769706</v>
      </c>
    </row>
    <row r="215" spans="1:39" x14ac:dyDescent="0.45">
      <c r="A215" s="3" t="s">
        <v>219</v>
      </c>
      <c r="B215" s="3" t="s">
        <v>74</v>
      </c>
      <c r="C215" s="3" t="s">
        <v>835</v>
      </c>
      <c r="D215" s="173">
        <v>0.9612546557444851</v>
      </c>
      <c r="E215" s="71">
        <v>4489.4322317001752</v>
      </c>
      <c r="F215" s="71">
        <v>208.20422170731436</v>
      </c>
      <c r="G215" s="71">
        <v>131.41404122019836</v>
      </c>
      <c r="H215" s="71">
        <v>96.773422515610719</v>
      </c>
      <c r="I215" s="71">
        <v>59.889575165150987</v>
      </c>
      <c r="J215" s="71">
        <v>53.81433998625149</v>
      </c>
      <c r="K215" s="71">
        <v>58.557821583458811</v>
      </c>
      <c r="L215" s="71">
        <v>68.208668311140855</v>
      </c>
      <c r="M215" s="71">
        <v>81.235255622636416</v>
      </c>
      <c r="N215" s="71">
        <v>107.69572976753803</v>
      </c>
      <c r="O215" s="71">
        <v>146.24274439078138</v>
      </c>
      <c r="P215" s="71">
        <v>151.28131859220747</v>
      </c>
      <c r="Q215" s="71">
        <v>165.8700131392084</v>
      </c>
      <c r="R215" s="71">
        <v>202.96273974706332</v>
      </c>
      <c r="S215" s="71">
        <v>277.98941959338248</v>
      </c>
      <c r="T215" s="71">
        <v>400.1830621214753</v>
      </c>
      <c r="U215" s="71">
        <v>343.82838280067807</v>
      </c>
      <c r="V215" s="71">
        <v>492.09658727965888</v>
      </c>
      <c r="W215" s="65">
        <v>182.50514926711276</v>
      </c>
      <c r="X215" s="65">
        <v>114.52677853051414</v>
      </c>
      <c r="Y215" s="65">
        <v>77.864281371232806</v>
      </c>
      <c r="Z215" s="65">
        <v>66.101337488128507</v>
      </c>
      <c r="AA215" s="65">
        <v>78.133581541572369</v>
      </c>
      <c r="AB215" s="65">
        <v>100.56472422300611</v>
      </c>
      <c r="AC215" s="65">
        <v>133.70503212529965</v>
      </c>
      <c r="AD215" s="65">
        <v>151.81969693450617</v>
      </c>
      <c r="AE215" s="65">
        <v>163.50121944472016</v>
      </c>
      <c r="AF215" s="65">
        <v>192.61007124496447</v>
      </c>
      <c r="AG215" s="65">
        <v>195.54630285991908</v>
      </c>
      <c r="AH215" s="65">
        <v>214.51112290805611</v>
      </c>
      <c r="AI215" s="65">
        <v>247.2415473227295</v>
      </c>
      <c r="AJ215" s="65">
        <v>322.76236671771352</v>
      </c>
      <c r="AK215" s="65">
        <v>461.50184412711332</v>
      </c>
      <c r="AL215" s="65">
        <v>423.45974013753113</v>
      </c>
      <c r="AM215" s="65">
        <v>815.25882306858978</v>
      </c>
    </row>
    <row r="216" spans="1:39" x14ac:dyDescent="0.45">
      <c r="A216" s="3" t="s">
        <v>219</v>
      </c>
      <c r="B216" s="3" t="s">
        <v>74</v>
      </c>
      <c r="C216" s="3" t="s">
        <v>836</v>
      </c>
      <c r="D216" s="173">
        <v>1.0074886238065561</v>
      </c>
      <c r="E216" s="71">
        <v>4705.3628024150721</v>
      </c>
      <c r="F216" s="71">
        <v>190.86980226917817</v>
      </c>
      <c r="G216" s="71">
        <v>123.40859725346156</v>
      </c>
      <c r="H216" s="71">
        <v>92.059806508389187</v>
      </c>
      <c r="I216" s="71">
        <v>59.528010475672957</v>
      </c>
      <c r="J216" s="71">
        <v>50.27469911892522</v>
      </c>
      <c r="K216" s="71">
        <v>49.914260859951256</v>
      </c>
      <c r="L216" s="71">
        <v>61.304656390226469</v>
      </c>
      <c r="M216" s="71">
        <v>74.112810988247787</v>
      </c>
      <c r="N216" s="71">
        <v>101.8343349093817</v>
      </c>
      <c r="O216" s="71">
        <v>135.46375666128932</v>
      </c>
      <c r="P216" s="71">
        <v>149.01724443640563</v>
      </c>
      <c r="Q216" s="71">
        <v>167.690015434841</v>
      </c>
      <c r="R216" s="71">
        <v>212.7932402785637</v>
      </c>
      <c r="S216" s="71">
        <v>297.06534936352523</v>
      </c>
      <c r="T216" s="71">
        <v>410.52857019042006</v>
      </c>
      <c r="U216" s="71">
        <v>373.58371896779897</v>
      </c>
      <c r="V216" s="71">
        <v>603.81465118946949</v>
      </c>
      <c r="W216" s="65">
        <v>171.74093353226445</v>
      </c>
      <c r="X216" s="65">
        <v>107.11659324563763</v>
      </c>
      <c r="Y216" s="65">
        <v>72.08585603756066</v>
      </c>
      <c r="Z216" s="65">
        <v>66.870156352684162</v>
      </c>
      <c r="AA216" s="65">
        <v>78.012756415477114</v>
      </c>
      <c r="AB216" s="65">
        <v>95.884734319389679</v>
      </c>
      <c r="AC216" s="65">
        <v>126.9754638499043</v>
      </c>
      <c r="AD216" s="65">
        <v>143.9658208376778</v>
      </c>
      <c r="AE216" s="65">
        <v>152.12749253461476</v>
      </c>
      <c r="AF216" s="65">
        <v>182.35060349756529</v>
      </c>
      <c r="AG216" s="65">
        <v>193.35749755107318</v>
      </c>
      <c r="AH216" s="65">
        <v>225.58703968623831</v>
      </c>
      <c r="AI216" s="65">
        <v>257.19177582390677</v>
      </c>
      <c r="AJ216" s="65">
        <v>333.0525609473047</v>
      </c>
      <c r="AK216" s="65">
        <v>485.90901800646185</v>
      </c>
      <c r="AL216" s="65">
        <v>483.72860032104018</v>
      </c>
      <c r="AM216" s="65">
        <v>981.79864942067536</v>
      </c>
    </row>
    <row r="217" spans="1:39" x14ac:dyDescent="0.45">
      <c r="A217" s="3" t="s">
        <v>219</v>
      </c>
      <c r="B217" s="3" t="s">
        <v>74</v>
      </c>
      <c r="C217" s="3" t="s">
        <v>837</v>
      </c>
      <c r="D217" s="173">
        <v>1.1000263128798244</v>
      </c>
      <c r="E217" s="71">
        <v>5137.5497171830666</v>
      </c>
      <c r="F217" s="71">
        <v>47.669653454873284</v>
      </c>
      <c r="G217" s="71">
        <v>29.803817365340311</v>
      </c>
      <c r="H217" s="71">
        <v>24.650287792867978</v>
      </c>
      <c r="I217" s="71">
        <v>16.183635501039305</v>
      </c>
      <c r="J217" s="71">
        <v>14.193959877978594</v>
      </c>
      <c r="K217" s="71">
        <v>13.616568263059905</v>
      </c>
      <c r="L217" s="71">
        <v>16.124208486264454</v>
      </c>
      <c r="M217" s="71">
        <v>20.530364602811733</v>
      </c>
      <c r="N217" s="71">
        <v>25.379642382454477</v>
      </c>
      <c r="O217" s="71">
        <v>36.882884100479075</v>
      </c>
      <c r="P217" s="71">
        <v>42.135302146284467</v>
      </c>
      <c r="Q217" s="71">
        <v>55.349481578939915</v>
      </c>
      <c r="R217" s="71">
        <v>78.922225965159001</v>
      </c>
      <c r="S217" s="71">
        <v>108.59999258382064</v>
      </c>
      <c r="T217" s="71">
        <v>162.70662690250364</v>
      </c>
      <c r="U217" s="71">
        <v>133.05312526903197</v>
      </c>
      <c r="V217" s="71">
        <v>231.27787653636838</v>
      </c>
      <c r="W217" s="65">
        <v>41.293234372665651</v>
      </c>
      <c r="X217" s="65">
        <v>25.100031858559792</v>
      </c>
      <c r="Y217" s="65">
        <v>18.552872767754636</v>
      </c>
      <c r="Z217" s="65">
        <v>17.477815520898286</v>
      </c>
      <c r="AA217" s="65">
        <v>19.775045637583531</v>
      </c>
      <c r="AB217" s="65">
        <v>24.721358432044795</v>
      </c>
      <c r="AC217" s="65">
        <v>31.185804203052992</v>
      </c>
      <c r="AD217" s="65">
        <v>36.739052201900023</v>
      </c>
      <c r="AE217" s="65">
        <v>40.945416876379277</v>
      </c>
      <c r="AF217" s="65">
        <v>49.108216638029077</v>
      </c>
      <c r="AG217" s="65">
        <v>58.589627820711463</v>
      </c>
      <c r="AH217" s="65">
        <v>71.247529969040272</v>
      </c>
      <c r="AI217" s="65">
        <v>91.120299046106766</v>
      </c>
      <c r="AJ217" s="65">
        <v>125.56727206959152</v>
      </c>
      <c r="AK217" s="65">
        <v>179.10052945268268</v>
      </c>
      <c r="AL217" s="65">
        <v>179.64958672501342</v>
      </c>
      <c r="AM217" s="65">
        <v>375.52109755539726</v>
      </c>
    </row>
    <row r="218" spans="1:39" x14ac:dyDescent="0.45">
      <c r="A218" s="2" t="s">
        <v>217</v>
      </c>
      <c r="B218" s="2" t="s">
        <v>75</v>
      </c>
      <c r="C218" s="2" t="s">
        <v>838</v>
      </c>
      <c r="D218" s="172">
        <v>1.015148482656594</v>
      </c>
      <c r="E218" s="72">
        <v>4741.1373154498096</v>
      </c>
      <c r="F218" s="72">
        <v>2933.6593014547884</v>
      </c>
      <c r="G218" s="72">
        <v>1807.601523207891</v>
      </c>
      <c r="H218" s="72">
        <v>1343.6451017320287</v>
      </c>
      <c r="I218" s="72">
        <v>864.26977114085071</v>
      </c>
      <c r="J218" s="72">
        <v>832.47633678359239</v>
      </c>
      <c r="K218" s="72">
        <v>819.70425333160779</v>
      </c>
      <c r="L218" s="72">
        <v>949.9029562930275</v>
      </c>
      <c r="M218" s="72">
        <v>1159.8261051754723</v>
      </c>
      <c r="N218" s="72">
        <v>1628.2441797216338</v>
      </c>
      <c r="O218" s="72">
        <v>2341.102404517575</v>
      </c>
      <c r="P218" s="72">
        <v>2555.6398613722645</v>
      </c>
      <c r="Q218" s="72">
        <v>2742.7434595181048</v>
      </c>
      <c r="R218" s="72">
        <v>3145.8529106511878</v>
      </c>
      <c r="S218" s="72">
        <v>4349.3119875926168</v>
      </c>
      <c r="T218" s="72">
        <v>7261.2926634215473</v>
      </c>
      <c r="U218" s="72">
        <v>6555.6279933414389</v>
      </c>
      <c r="V218" s="72">
        <v>9300.0991356305876</v>
      </c>
      <c r="W218" s="8">
        <v>2662.7750618662226</v>
      </c>
      <c r="X218" s="8">
        <v>1554.9721998004509</v>
      </c>
      <c r="Y218" s="8">
        <v>1090.120576430593</v>
      </c>
      <c r="Z218" s="8">
        <v>976.60497634954777</v>
      </c>
      <c r="AA218" s="8">
        <v>1358.9403307138989</v>
      </c>
      <c r="AB218" s="8">
        <v>1707.6181984201619</v>
      </c>
      <c r="AC218" s="8">
        <v>2093.7492398683394</v>
      </c>
      <c r="AD218" s="8">
        <v>2376.7340693690667</v>
      </c>
      <c r="AE218" s="8">
        <v>2615.3339714113522</v>
      </c>
      <c r="AF218" s="8">
        <v>3320.9962445259707</v>
      </c>
      <c r="AG218" s="8">
        <v>3479.4187248830699</v>
      </c>
      <c r="AH218" s="8">
        <v>3639.1393828983578</v>
      </c>
      <c r="AI218" s="8">
        <v>3873.0723667544216</v>
      </c>
      <c r="AJ218" s="8">
        <v>5427.9765718524222</v>
      </c>
      <c r="AK218" s="8">
        <v>9329.0406301091771</v>
      </c>
      <c r="AL218" s="8">
        <v>8718.4743815201109</v>
      </c>
      <c r="AM218" s="8">
        <v>15169.237742645852</v>
      </c>
    </row>
    <row r="219" spans="1:39" x14ac:dyDescent="0.45">
      <c r="A219" s="3" t="s">
        <v>219</v>
      </c>
      <c r="B219" s="3" t="s">
        <v>75</v>
      </c>
      <c r="C219" s="3" t="s">
        <v>839</v>
      </c>
      <c r="D219" s="173">
        <v>1.1438616464534057</v>
      </c>
      <c r="E219" s="71">
        <v>5342.2777341102228</v>
      </c>
      <c r="F219" s="71">
        <v>92.790127580608939</v>
      </c>
      <c r="G219" s="71">
        <v>59.365045519567374</v>
      </c>
      <c r="H219" s="71">
        <v>46.102050437978512</v>
      </c>
      <c r="I219" s="71">
        <v>32.020168900179769</v>
      </c>
      <c r="J219" s="71">
        <v>22.618305142215313</v>
      </c>
      <c r="K219" s="71">
        <v>22.220660672761603</v>
      </c>
      <c r="L219" s="71">
        <v>28.224788519694918</v>
      </c>
      <c r="M219" s="71">
        <v>35.382466893414957</v>
      </c>
      <c r="N219" s="71">
        <v>49.417281901762074</v>
      </c>
      <c r="O219" s="71">
        <v>75.921565746856558</v>
      </c>
      <c r="P219" s="71">
        <v>84.447025655358473</v>
      </c>
      <c r="Q219" s="71">
        <v>114.30328142962236</v>
      </c>
      <c r="R219" s="71">
        <v>152.79009080799017</v>
      </c>
      <c r="S219" s="71">
        <v>215.44934604316666</v>
      </c>
      <c r="T219" s="71">
        <v>318.20274818119606</v>
      </c>
      <c r="U219" s="71">
        <v>280.23754731308566</v>
      </c>
      <c r="V219" s="71">
        <v>496.28601467627669</v>
      </c>
      <c r="W219" s="65">
        <v>82.768913079820095</v>
      </c>
      <c r="X219" s="65">
        <v>50.704586970557941</v>
      </c>
      <c r="Y219" s="65">
        <v>37.559764668869185</v>
      </c>
      <c r="Z219" s="65">
        <v>35.604855860754753</v>
      </c>
      <c r="AA219" s="65">
        <v>35.824649887231281</v>
      </c>
      <c r="AB219" s="65">
        <v>39.642267418869125</v>
      </c>
      <c r="AC219" s="65">
        <v>56.59402783796147</v>
      </c>
      <c r="AD219" s="65">
        <v>65.788535338286039</v>
      </c>
      <c r="AE219" s="65">
        <v>72.230956103079961</v>
      </c>
      <c r="AF219" s="65">
        <v>99.19663720096905</v>
      </c>
      <c r="AG219" s="65">
        <v>117.10108402324956</v>
      </c>
      <c r="AH219" s="65">
        <v>140.05383746452225</v>
      </c>
      <c r="AI219" s="65">
        <v>173.75045746892599</v>
      </c>
      <c r="AJ219" s="65">
        <v>241.18063076676802</v>
      </c>
      <c r="AK219" s="65">
        <v>384.41298859973523</v>
      </c>
      <c r="AL219" s="65">
        <v>377.07480586017107</v>
      </c>
      <c r="AM219" s="65">
        <v>893.89142873119681</v>
      </c>
    </row>
    <row r="220" spans="1:39" x14ac:dyDescent="0.45">
      <c r="A220" s="3" t="s">
        <v>219</v>
      </c>
      <c r="B220" s="3" t="s">
        <v>75</v>
      </c>
      <c r="C220" s="3" t="s">
        <v>840</v>
      </c>
      <c r="D220" s="173">
        <v>1.0544081337043771</v>
      </c>
      <c r="E220" s="71">
        <v>4924.4951195092472</v>
      </c>
      <c r="F220" s="71">
        <v>229.04376272301408</v>
      </c>
      <c r="G220" s="71">
        <v>140.21656402344996</v>
      </c>
      <c r="H220" s="71">
        <v>104.25268056788595</v>
      </c>
      <c r="I220" s="71">
        <v>72.110461669510499</v>
      </c>
      <c r="J220" s="71">
        <v>63.383169130923726</v>
      </c>
      <c r="K220" s="71">
        <v>60.675954424379306</v>
      </c>
      <c r="L220" s="71">
        <v>73.019205649584322</v>
      </c>
      <c r="M220" s="71">
        <v>85.928848169722087</v>
      </c>
      <c r="N220" s="71">
        <v>121.86570117547132</v>
      </c>
      <c r="O220" s="71">
        <v>173.58856760886206</v>
      </c>
      <c r="P220" s="71">
        <v>180.00859716647099</v>
      </c>
      <c r="Q220" s="71">
        <v>197.20260167970457</v>
      </c>
      <c r="R220" s="71">
        <v>257.77241723873061</v>
      </c>
      <c r="S220" s="71">
        <v>359.60542291374099</v>
      </c>
      <c r="T220" s="71">
        <v>580.7592029612473</v>
      </c>
      <c r="U220" s="71">
        <v>511.9112014838459</v>
      </c>
      <c r="V220" s="71">
        <v>825.20977591843234</v>
      </c>
      <c r="W220" s="65">
        <v>217.96016493613214</v>
      </c>
      <c r="X220" s="65">
        <v>124.61724359928157</v>
      </c>
      <c r="Y220" s="65">
        <v>86.077900238381062</v>
      </c>
      <c r="Z220" s="65">
        <v>74.575429861897376</v>
      </c>
      <c r="AA220" s="65">
        <v>82.523561123031882</v>
      </c>
      <c r="AB220" s="65">
        <v>100.04166652789624</v>
      </c>
      <c r="AC220" s="65">
        <v>135.83879767603511</v>
      </c>
      <c r="AD220" s="65">
        <v>156.65032365514955</v>
      </c>
      <c r="AE220" s="65">
        <v>171.91466126863369</v>
      </c>
      <c r="AF220" s="65">
        <v>221.16667892403134</v>
      </c>
      <c r="AG220" s="65">
        <v>223.88351444765485</v>
      </c>
      <c r="AH220" s="65">
        <v>246.47305418223877</v>
      </c>
      <c r="AI220" s="65">
        <v>303.8064332587694</v>
      </c>
      <c r="AJ220" s="65">
        <v>418.26613015575282</v>
      </c>
      <c r="AK220" s="65">
        <v>728.26194173801855</v>
      </c>
      <c r="AL220" s="65">
        <v>656.22586157924991</v>
      </c>
      <c r="AM220" s="65">
        <v>1412.8666261044034</v>
      </c>
    </row>
    <row r="221" spans="1:39" x14ac:dyDescent="0.45">
      <c r="A221" s="3" t="s">
        <v>219</v>
      </c>
      <c r="B221" s="3" t="s">
        <v>75</v>
      </c>
      <c r="C221" s="3" t="s">
        <v>841</v>
      </c>
      <c r="D221" s="173">
        <v>1.0600699889674201</v>
      </c>
      <c r="E221" s="71">
        <v>4950.9381805204212</v>
      </c>
      <c r="F221" s="71">
        <v>139.31265033737046</v>
      </c>
      <c r="G221" s="71">
        <v>93.500813083358466</v>
      </c>
      <c r="H221" s="71">
        <v>71.594055374993289</v>
      </c>
      <c r="I221" s="71">
        <v>46.540606829619875</v>
      </c>
      <c r="J221" s="71">
        <v>40.340107084629281</v>
      </c>
      <c r="K221" s="71">
        <v>36.245068178483322</v>
      </c>
      <c r="L221" s="71">
        <v>44.512317718067052</v>
      </c>
      <c r="M221" s="71">
        <v>58.046282653992996</v>
      </c>
      <c r="N221" s="71">
        <v>79.849170357240055</v>
      </c>
      <c r="O221" s="71">
        <v>111.74998365640703</v>
      </c>
      <c r="P221" s="71">
        <v>121.64252964353004</v>
      </c>
      <c r="Q221" s="71">
        <v>144.81508462110753</v>
      </c>
      <c r="R221" s="71">
        <v>193.82779349845202</v>
      </c>
      <c r="S221" s="71">
        <v>296.58241443263546</v>
      </c>
      <c r="T221" s="71">
        <v>437.80309146309457</v>
      </c>
      <c r="U221" s="71">
        <v>377.26581742326221</v>
      </c>
      <c r="V221" s="71">
        <v>542.5845584696699</v>
      </c>
      <c r="W221" s="65">
        <v>123.08911100187784</v>
      </c>
      <c r="X221" s="65">
        <v>80.566057033442505</v>
      </c>
      <c r="Y221" s="65">
        <v>58.589105436769131</v>
      </c>
      <c r="Z221" s="65">
        <v>50.554111560447737</v>
      </c>
      <c r="AA221" s="65">
        <v>65.064330402273214</v>
      </c>
      <c r="AB221" s="65">
        <v>72.512314153681501</v>
      </c>
      <c r="AC221" s="65">
        <v>92.999350849735862</v>
      </c>
      <c r="AD221" s="65">
        <v>113.76618848209085</v>
      </c>
      <c r="AE221" s="65">
        <v>122.96089421171447</v>
      </c>
      <c r="AF221" s="65">
        <v>147.78207841237901</v>
      </c>
      <c r="AG221" s="65">
        <v>167.17000546309703</v>
      </c>
      <c r="AH221" s="65">
        <v>195.11696659034163</v>
      </c>
      <c r="AI221" s="65">
        <v>238.64325204182117</v>
      </c>
      <c r="AJ221" s="65">
        <v>344.55336626273072</v>
      </c>
      <c r="AK221" s="65">
        <v>522.43383807238786</v>
      </c>
      <c r="AL221" s="65">
        <v>465.53224288343642</v>
      </c>
      <c r="AM221" s="65">
        <v>864.75704022287186</v>
      </c>
    </row>
    <row r="222" spans="1:39" x14ac:dyDescent="0.45">
      <c r="A222" s="3" t="s">
        <v>219</v>
      </c>
      <c r="B222" s="3" t="s">
        <v>75</v>
      </c>
      <c r="C222" s="3" t="s">
        <v>842</v>
      </c>
      <c r="D222" s="173">
        <v>1.0014772596583379</v>
      </c>
      <c r="E222" s="71">
        <v>4677.2873992924769</v>
      </c>
      <c r="F222" s="71">
        <v>1812.0203966342415</v>
      </c>
      <c r="G222" s="71">
        <v>1076.2643629046597</v>
      </c>
      <c r="H222" s="71">
        <v>777.43400339516575</v>
      </c>
      <c r="I222" s="71">
        <v>501.46129913095467</v>
      </c>
      <c r="J222" s="71">
        <v>532.44457806611967</v>
      </c>
      <c r="K222" s="71">
        <v>545.25475522948807</v>
      </c>
      <c r="L222" s="71">
        <v>614.10072486223305</v>
      </c>
      <c r="M222" s="71">
        <v>731.77374711380946</v>
      </c>
      <c r="N222" s="71">
        <v>1007.7849442146459</v>
      </c>
      <c r="O222" s="71">
        <v>1428.5907954700167</v>
      </c>
      <c r="P222" s="71">
        <v>1595.054944542562</v>
      </c>
      <c r="Q222" s="71">
        <v>1707.3405849008504</v>
      </c>
      <c r="R222" s="71">
        <v>1879.5267832231482</v>
      </c>
      <c r="S222" s="71">
        <v>2498.584598690572</v>
      </c>
      <c r="T222" s="71">
        <v>4247.3013126688184</v>
      </c>
      <c r="U222" s="71">
        <v>3789.5759238928526</v>
      </c>
      <c r="V222" s="71">
        <v>5496.5287443627085</v>
      </c>
      <c r="W222" s="65">
        <v>1645.6478970903304</v>
      </c>
      <c r="X222" s="65">
        <v>923.02529216553148</v>
      </c>
      <c r="Y222" s="65">
        <v>633.08840700379187</v>
      </c>
      <c r="Z222" s="65">
        <v>575.315698778816</v>
      </c>
      <c r="AA222" s="65">
        <v>896.52243562649551</v>
      </c>
      <c r="AB222" s="65">
        <v>1178.7242806067497</v>
      </c>
      <c r="AC222" s="65">
        <v>1395.0559170706749</v>
      </c>
      <c r="AD222" s="65">
        <v>1535.876405914491</v>
      </c>
      <c r="AE222" s="65">
        <v>1652.4311351122656</v>
      </c>
      <c r="AF222" s="65">
        <v>2083.8808708961142</v>
      </c>
      <c r="AG222" s="65">
        <v>2214.8364576974154</v>
      </c>
      <c r="AH222" s="65">
        <v>2285.1198587215017</v>
      </c>
      <c r="AI222" s="65">
        <v>2322.4049631062867</v>
      </c>
      <c r="AJ222" s="65">
        <v>3143.4189405402135</v>
      </c>
      <c r="AK222" s="65">
        <v>5519.716749115848</v>
      </c>
      <c r="AL222" s="65">
        <v>5289.6705889857403</v>
      </c>
      <c r="AM222" s="65">
        <v>9222.8989669934599</v>
      </c>
    </row>
    <row r="223" spans="1:39" x14ac:dyDescent="0.45">
      <c r="A223" s="3" t="s">
        <v>219</v>
      </c>
      <c r="B223" s="3" t="s">
        <v>75</v>
      </c>
      <c r="C223" s="3" t="s">
        <v>843</v>
      </c>
      <c r="D223" s="173">
        <v>1.0178216596811869</v>
      </c>
      <c r="E223" s="71">
        <v>4753.6220894101016</v>
      </c>
      <c r="F223" s="71">
        <v>486.57460444914113</v>
      </c>
      <c r="G223" s="71">
        <v>325.55472131396141</v>
      </c>
      <c r="H223" s="71">
        <v>257.32495549628072</v>
      </c>
      <c r="I223" s="71">
        <v>161.63387878428571</v>
      </c>
      <c r="J223" s="71">
        <v>138.44715312402502</v>
      </c>
      <c r="K223" s="71">
        <v>124.86458877748998</v>
      </c>
      <c r="L223" s="71">
        <v>148.35459594360447</v>
      </c>
      <c r="M223" s="71">
        <v>189.79509722743217</v>
      </c>
      <c r="N223" s="71">
        <v>283.77439954689976</v>
      </c>
      <c r="O223" s="71">
        <v>432.84665508516423</v>
      </c>
      <c r="P223" s="71">
        <v>451.69749586268091</v>
      </c>
      <c r="Q223" s="71">
        <v>452.28841362442637</v>
      </c>
      <c r="R223" s="71">
        <v>509.74854878672005</v>
      </c>
      <c r="S223" s="71">
        <v>763.03719080572137</v>
      </c>
      <c r="T223" s="71">
        <v>1331.0436631431653</v>
      </c>
      <c r="U223" s="71">
        <v>1289.4310726334018</v>
      </c>
      <c r="V223" s="71">
        <v>1572.4317495305963</v>
      </c>
      <c r="W223" s="65">
        <v>436.22440376307918</v>
      </c>
      <c r="X223" s="65">
        <v>277.33012587441385</v>
      </c>
      <c r="Y223" s="65">
        <v>204.68008021200271</v>
      </c>
      <c r="Z223" s="65">
        <v>183.28641731006596</v>
      </c>
      <c r="AA223" s="65">
        <v>220.48571760275064</v>
      </c>
      <c r="AB223" s="65">
        <v>247.87428877742911</v>
      </c>
      <c r="AC223" s="65">
        <v>312.15348649140077</v>
      </c>
      <c r="AD223" s="65">
        <v>379.02345983605881</v>
      </c>
      <c r="AE223" s="65">
        <v>453.35987072636357</v>
      </c>
      <c r="AF223" s="65">
        <v>598.74123079965455</v>
      </c>
      <c r="AG223" s="65">
        <v>588.51502741590889</v>
      </c>
      <c r="AH223" s="65">
        <v>596.69806349071462</v>
      </c>
      <c r="AI223" s="65">
        <v>643.41205819025276</v>
      </c>
      <c r="AJ223" s="65">
        <v>1003.1930531280317</v>
      </c>
      <c r="AK223" s="65">
        <v>1749.5818515344122</v>
      </c>
      <c r="AL223" s="65">
        <v>1584.2400908970415</v>
      </c>
      <c r="AM223" s="65">
        <v>2227.8230160742846</v>
      </c>
    </row>
    <row r="224" spans="1:39" x14ac:dyDescent="0.45">
      <c r="A224" s="3" t="s">
        <v>219</v>
      </c>
      <c r="B224" s="3" t="s">
        <v>75</v>
      </c>
      <c r="C224" s="3" t="s">
        <v>844</v>
      </c>
      <c r="D224" s="173">
        <v>0.97105221499646344</v>
      </c>
      <c r="E224" s="71">
        <v>4535.1906350899171</v>
      </c>
      <c r="F224" s="71">
        <v>173.91775973041348</v>
      </c>
      <c r="G224" s="71">
        <v>112.70001636289135</v>
      </c>
      <c r="H224" s="71">
        <v>86.937356459724867</v>
      </c>
      <c r="I224" s="71">
        <v>50.503355826299824</v>
      </c>
      <c r="J224" s="71">
        <v>35.243024235679265</v>
      </c>
      <c r="K224" s="71">
        <v>30.443226049005581</v>
      </c>
      <c r="L224" s="71">
        <v>41.691323599844075</v>
      </c>
      <c r="M224" s="71">
        <v>58.89966311709945</v>
      </c>
      <c r="N224" s="71">
        <v>85.552682525614387</v>
      </c>
      <c r="O224" s="71">
        <v>118.40483695026737</v>
      </c>
      <c r="P224" s="71">
        <v>122.78926850166334</v>
      </c>
      <c r="Q224" s="71">
        <v>126.79349326239421</v>
      </c>
      <c r="R224" s="71">
        <v>152.18727709615291</v>
      </c>
      <c r="S224" s="71">
        <v>216.05301470677867</v>
      </c>
      <c r="T224" s="71">
        <v>346.18264500402546</v>
      </c>
      <c r="U224" s="71">
        <v>307.20643059499054</v>
      </c>
      <c r="V224" s="71">
        <v>367.0582926729079</v>
      </c>
      <c r="W224" s="65">
        <v>157.08457199498554</v>
      </c>
      <c r="X224" s="65">
        <v>98.72889415722463</v>
      </c>
      <c r="Y224" s="65">
        <v>70.125318870778983</v>
      </c>
      <c r="Z224" s="65">
        <v>57.268462977566983</v>
      </c>
      <c r="AA224" s="65">
        <v>58.519636072115752</v>
      </c>
      <c r="AB224" s="65">
        <v>68.823380935536719</v>
      </c>
      <c r="AC224" s="65">
        <v>101.10765994252969</v>
      </c>
      <c r="AD224" s="65">
        <v>125.62915614299078</v>
      </c>
      <c r="AE224" s="65">
        <v>142.43645398929223</v>
      </c>
      <c r="AF224" s="65">
        <v>170.22874829283538</v>
      </c>
      <c r="AG224" s="65">
        <v>167.91263583574084</v>
      </c>
      <c r="AH224" s="65">
        <v>175.67760244904258</v>
      </c>
      <c r="AI224" s="65">
        <v>191.0552026883646</v>
      </c>
      <c r="AJ224" s="65">
        <v>277.36445099892683</v>
      </c>
      <c r="AK224" s="65">
        <v>424.63326104880247</v>
      </c>
      <c r="AL224" s="65">
        <v>345.73079131447236</v>
      </c>
      <c r="AM224" s="65">
        <v>547.00066451962073</v>
      </c>
    </row>
    <row r="225" spans="1:39" x14ac:dyDescent="0.45">
      <c r="A225" s="2" t="s">
        <v>217</v>
      </c>
      <c r="B225" s="2" t="s">
        <v>76</v>
      </c>
      <c r="C225" s="2" t="s">
        <v>845</v>
      </c>
      <c r="D225" s="172">
        <v>0.98405771931683739</v>
      </c>
      <c r="E225" s="72">
        <v>4595.931386707065</v>
      </c>
      <c r="F225" s="72">
        <v>10657.290291842364</v>
      </c>
      <c r="G225" s="72">
        <v>6272.6985429580918</v>
      </c>
      <c r="H225" s="72">
        <v>4626.7026998231249</v>
      </c>
      <c r="I225" s="72">
        <v>2978.367435694413</v>
      </c>
      <c r="J225" s="72">
        <v>2888.1109716804813</v>
      </c>
      <c r="K225" s="72">
        <v>3224.6533306800407</v>
      </c>
      <c r="L225" s="72">
        <v>3643.3435983600107</v>
      </c>
      <c r="M225" s="72">
        <v>4288.6635173416289</v>
      </c>
      <c r="N225" s="72">
        <v>5763.6457378450068</v>
      </c>
      <c r="O225" s="72">
        <v>8552.5878139653996</v>
      </c>
      <c r="P225" s="72">
        <v>9644.661868110783</v>
      </c>
      <c r="Q225" s="72">
        <v>9933.8223337985673</v>
      </c>
      <c r="R225" s="72">
        <v>10477.458755158432</v>
      </c>
      <c r="S225" s="72">
        <v>14431.604906643197</v>
      </c>
      <c r="T225" s="72">
        <v>23208.579851456241</v>
      </c>
      <c r="U225" s="72">
        <v>22095.874766536283</v>
      </c>
      <c r="V225" s="72">
        <v>29245.748128497875</v>
      </c>
      <c r="W225" s="8">
        <v>9670.8876530339094</v>
      </c>
      <c r="X225" s="8">
        <v>5476.3161217436254</v>
      </c>
      <c r="Y225" s="8">
        <v>3775.5199268547449</v>
      </c>
      <c r="Z225" s="8">
        <v>3358.7816857433727</v>
      </c>
      <c r="AA225" s="8">
        <v>4902.3183911452252</v>
      </c>
      <c r="AB225" s="8">
        <v>6776.1023227415899</v>
      </c>
      <c r="AC225" s="8">
        <v>8046.528373309412</v>
      </c>
      <c r="AD225" s="8">
        <v>8627.8607985379549</v>
      </c>
      <c r="AE225" s="8">
        <v>9244.3782671597601</v>
      </c>
      <c r="AF225" s="8">
        <v>12036.414095941669</v>
      </c>
      <c r="AG225" s="8">
        <v>12919.11064898957</v>
      </c>
      <c r="AH225" s="8">
        <v>12782.150455905083</v>
      </c>
      <c r="AI225" s="8">
        <v>12631.112076969934</v>
      </c>
      <c r="AJ225" s="8">
        <v>17508.933622078694</v>
      </c>
      <c r="AK225" s="8">
        <v>29555.712515841191</v>
      </c>
      <c r="AL225" s="8">
        <v>29886.728231837802</v>
      </c>
      <c r="AM225" s="8">
        <v>47154.763883470419</v>
      </c>
    </row>
    <row r="226" spans="1:39" x14ac:dyDescent="0.45">
      <c r="A226" s="3" t="s">
        <v>219</v>
      </c>
      <c r="B226" s="3" t="s">
        <v>76</v>
      </c>
      <c r="C226" s="3" t="s">
        <v>846</v>
      </c>
      <c r="D226" s="173">
        <v>0.97328780228579048</v>
      </c>
      <c r="E226" s="71">
        <v>4545.6316951914268</v>
      </c>
      <c r="F226" s="71">
        <v>1467.3713513348334</v>
      </c>
      <c r="G226" s="71">
        <v>890.37171598874772</v>
      </c>
      <c r="H226" s="71">
        <v>612.36124689736494</v>
      </c>
      <c r="I226" s="71">
        <v>364.93447238402757</v>
      </c>
      <c r="J226" s="71">
        <v>331.03901271525103</v>
      </c>
      <c r="K226" s="71">
        <v>337.50670745945951</v>
      </c>
      <c r="L226" s="71">
        <v>411.99876729774627</v>
      </c>
      <c r="M226" s="71">
        <v>528.16045084915356</v>
      </c>
      <c r="N226" s="71">
        <v>705.08435723013281</v>
      </c>
      <c r="O226" s="71">
        <v>1007.0152123367782</v>
      </c>
      <c r="P226" s="71">
        <v>1139.1527395333926</v>
      </c>
      <c r="Q226" s="71">
        <v>1169.6191223402675</v>
      </c>
      <c r="R226" s="71">
        <v>1206.2766076719433</v>
      </c>
      <c r="S226" s="71">
        <v>1582.3966679264533</v>
      </c>
      <c r="T226" s="71">
        <v>2575.2477585560955</v>
      </c>
      <c r="U226" s="71">
        <v>2392.7668990041952</v>
      </c>
      <c r="V226" s="71">
        <v>3464.3341933571292</v>
      </c>
      <c r="W226" s="65">
        <v>1331.4179383221924</v>
      </c>
      <c r="X226" s="65">
        <v>776.05136189825964</v>
      </c>
      <c r="Y226" s="65">
        <v>492.96159266224169</v>
      </c>
      <c r="Z226" s="65">
        <v>409.54126671696201</v>
      </c>
      <c r="AA226" s="65">
        <v>549.02937297665801</v>
      </c>
      <c r="AB226" s="65">
        <v>729.36266180244422</v>
      </c>
      <c r="AC226" s="65">
        <v>958.91423850040167</v>
      </c>
      <c r="AD226" s="65">
        <v>1112.9829687174874</v>
      </c>
      <c r="AE226" s="65">
        <v>1186.5445843369641</v>
      </c>
      <c r="AF226" s="65">
        <v>1473.1484787483828</v>
      </c>
      <c r="AG226" s="65">
        <v>1573.2038157329098</v>
      </c>
      <c r="AH226" s="65">
        <v>1543.2142658776411</v>
      </c>
      <c r="AI226" s="65">
        <v>1516.8690731414197</v>
      </c>
      <c r="AJ226" s="65">
        <v>2037.8619944877503</v>
      </c>
      <c r="AK226" s="65">
        <v>3383.3155678950093</v>
      </c>
      <c r="AL226" s="65">
        <v>3342.975886932727</v>
      </c>
      <c r="AM226" s="65">
        <v>5443.2917214774998</v>
      </c>
    </row>
    <row r="227" spans="1:39" x14ac:dyDescent="0.45">
      <c r="A227" s="3" t="s">
        <v>219</v>
      </c>
      <c r="B227" s="3" t="s">
        <v>76</v>
      </c>
      <c r="C227" s="3" t="s">
        <v>847</v>
      </c>
      <c r="D227" s="173">
        <v>0.98487594119222499</v>
      </c>
      <c r="E227" s="71">
        <v>4599.7528003544221</v>
      </c>
      <c r="F227" s="71">
        <v>998.13116632382798</v>
      </c>
      <c r="G227" s="71">
        <v>576.70386601933535</v>
      </c>
      <c r="H227" s="71">
        <v>434.83107666619242</v>
      </c>
      <c r="I227" s="71">
        <v>269.51031953696986</v>
      </c>
      <c r="J227" s="71">
        <v>230.91437138147947</v>
      </c>
      <c r="K227" s="71">
        <v>241.74342206157249</v>
      </c>
      <c r="L227" s="71">
        <v>297.91182622181969</v>
      </c>
      <c r="M227" s="71">
        <v>367.41311169284506</v>
      </c>
      <c r="N227" s="71">
        <v>511.71753291964228</v>
      </c>
      <c r="O227" s="71">
        <v>748.8350236334237</v>
      </c>
      <c r="P227" s="71">
        <v>818.30108773977258</v>
      </c>
      <c r="Q227" s="71">
        <v>793.77080513240514</v>
      </c>
      <c r="R227" s="71">
        <v>842.31623657880061</v>
      </c>
      <c r="S227" s="71">
        <v>1157.4139287435235</v>
      </c>
      <c r="T227" s="71">
        <v>1940.7232636607803</v>
      </c>
      <c r="U227" s="71">
        <v>1970.9178354174899</v>
      </c>
      <c r="V227" s="71">
        <v>2564.788936452549</v>
      </c>
      <c r="W227" s="65">
        <v>892.21361042912781</v>
      </c>
      <c r="X227" s="65">
        <v>518.05078317120581</v>
      </c>
      <c r="Y227" s="65">
        <v>354.09364955409887</v>
      </c>
      <c r="Z227" s="65">
        <v>299.78810258573134</v>
      </c>
      <c r="AA227" s="65">
        <v>384.50582627700601</v>
      </c>
      <c r="AB227" s="65">
        <v>515.62476996904104</v>
      </c>
      <c r="AC227" s="65">
        <v>669.60845698302592</v>
      </c>
      <c r="AD227" s="65">
        <v>744.83663435444009</v>
      </c>
      <c r="AE227" s="65">
        <v>824.01872441322325</v>
      </c>
      <c r="AF227" s="65">
        <v>1058.9469735452597</v>
      </c>
      <c r="AG227" s="65">
        <v>1085.2956609057312</v>
      </c>
      <c r="AH227" s="65">
        <v>1020.430993947449</v>
      </c>
      <c r="AI227" s="65">
        <v>1044.0709873490659</v>
      </c>
      <c r="AJ227" s="65">
        <v>1512.7930640928357</v>
      </c>
      <c r="AK227" s="65">
        <v>2592.746580162177</v>
      </c>
      <c r="AL227" s="65">
        <v>2606.7070888793955</v>
      </c>
      <c r="AM227" s="65">
        <v>3747.6501480864158</v>
      </c>
    </row>
    <row r="228" spans="1:39" x14ac:dyDescent="0.45">
      <c r="A228" s="3" t="s">
        <v>219</v>
      </c>
      <c r="B228" s="3" t="s">
        <v>76</v>
      </c>
      <c r="C228" s="3" t="s">
        <v>848</v>
      </c>
      <c r="D228" s="173">
        <v>1.0073221440458837</v>
      </c>
      <c r="E228" s="71">
        <v>4704.585277334676</v>
      </c>
      <c r="F228" s="71">
        <v>1300.5275642427823</v>
      </c>
      <c r="G228" s="71">
        <v>793.68258755932845</v>
      </c>
      <c r="H228" s="71">
        <v>613.9003868180896</v>
      </c>
      <c r="I228" s="71">
        <v>409.26230331404133</v>
      </c>
      <c r="J228" s="71">
        <v>367.42652083136551</v>
      </c>
      <c r="K228" s="71">
        <v>369.00242187662354</v>
      </c>
      <c r="L228" s="71">
        <v>413.75075311853732</v>
      </c>
      <c r="M228" s="71">
        <v>500.93433184350556</v>
      </c>
      <c r="N228" s="71">
        <v>731.54944310483825</v>
      </c>
      <c r="O228" s="71">
        <v>1153.7969061140341</v>
      </c>
      <c r="P228" s="71">
        <v>1321.6018322184539</v>
      </c>
      <c r="Q228" s="71">
        <v>1322.4993151733916</v>
      </c>
      <c r="R228" s="71">
        <v>1359.1130687654615</v>
      </c>
      <c r="S228" s="71">
        <v>1941.4587890429443</v>
      </c>
      <c r="T228" s="71">
        <v>3192.8432402476819</v>
      </c>
      <c r="U228" s="71">
        <v>3215.6661457129712</v>
      </c>
      <c r="V228" s="71">
        <v>4035.81505874193</v>
      </c>
      <c r="W228" s="65">
        <v>1191.7263928818186</v>
      </c>
      <c r="X228" s="65">
        <v>688.48504472336117</v>
      </c>
      <c r="Y228" s="65">
        <v>504.78672736293566</v>
      </c>
      <c r="Z228" s="65">
        <v>455.37995590813631</v>
      </c>
      <c r="AA228" s="65">
        <v>612.01953871429612</v>
      </c>
      <c r="AB228" s="65">
        <v>756.97460223378062</v>
      </c>
      <c r="AC228" s="65">
        <v>901.59801309142097</v>
      </c>
      <c r="AD228" s="65">
        <v>995.10910445253546</v>
      </c>
      <c r="AE228" s="65">
        <v>1147.3130167210111</v>
      </c>
      <c r="AF228" s="65">
        <v>1607.4364164611557</v>
      </c>
      <c r="AG228" s="65">
        <v>1740.8428509050439</v>
      </c>
      <c r="AH228" s="65">
        <v>1664.1451939659551</v>
      </c>
      <c r="AI228" s="65">
        <v>1614.2082650007601</v>
      </c>
      <c r="AJ228" s="65">
        <v>2380.1959070931184</v>
      </c>
      <c r="AK228" s="65">
        <v>4251.0593519083131</v>
      </c>
      <c r="AL228" s="65">
        <v>4372.7003916387484</v>
      </c>
      <c r="AM228" s="65">
        <v>6024.9713813149874</v>
      </c>
    </row>
    <row r="229" spans="1:39" x14ac:dyDescent="0.45">
      <c r="A229" s="3" t="s">
        <v>219</v>
      </c>
      <c r="B229" s="3" t="s">
        <v>76</v>
      </c>
      <c r="C229" s="3" t="s">
        <v>849</v>
      </c>
      <c r="D229" s="173">
        <v>1.0041246797821231</v>
      </c>
      <c r="E229" s="71">
        <v>4689.6518785317139</v>
      </c>
      <c r="F229" s="71">
        <v>929.87688978617086</v>
      </c>
      <c r="G229" s="71">
        <v>550.2616420079911</v>
      </c>
      <c r="H229" s="71">
        <v>418.52581313100688</v>
      </c>
      <c r="I229" s="71">
        <v>286.61956064307236</v>
      </c>
      <c r="J229" s="71">
        <v>274.62893609296009</v>
      </c>
      <c r="K229" s="71">
        <v>283.22461987164735</v>
      </c>
      <c r="L229" s="71">
        <v>316.38191402744951</v>
      </c>
      <c r="M229" s="71">
        <v>366.8223098337711</v>
      </c>
      <c r="N229" s="71">
        <v>509.01379185712614</v>
      </c>
      <c r="O229" s="71">
        <v>806.29171474802024</v>
      </c>
      <c r="P229" s="71">
        <v>939.3849497344695</v>
      </c>
      <c r="Q229" s="71">
        <v>969.0263203059535</v>
      </c>
      <c r="R229" s="71">
        <v>987.03789770527521</v>
      </c>
      <c r="S229" s="71">
        <v>1351.4934040948178</v>
      </c>
      <c r="T229" s="71">
        <v>2234.2378675865452</v>
      </c>
      <c r="U229" s="71">
        <v>2212.2445585120367</v>
      </c>
      <c r="V229" s="71">
        <v>2856.9746420628207</v>
      </c>
      <c r="W229" s="65">
        <v>841.12919677222169</v>
      </c>
      <c r="X229" s="65">
        <v>482.60802461715895</v>
      </c>
      <c r="Y229" s="65">
        <v>346.02449132029091</v>
      </c>
      <c r="Z229" s="65">
        <v>322.16927397612881</v>
      </c>
      <c r="AA229" s="65">
        <v>450.25483239381981</v>
      </c>
      <c r="AB229" s="65">
        <v>576.85004964929442</v>
      </c>
      <c r="AC229" s="65">
        <v>658.21743165833243</v>
      </c>
      <c r="AD229" s="65">
        <v>711.51516840388012</v>
      </c>
      <c r="AE229" s="65">
        <v>794.104264594862</v>
      </c>
      <c r="AF229" s="65">
        <v>1115.1126584426452</v>
      </c>
      <c r="AG229" s="65">
        <v>1239.3328345157536</v>
      </c>
      <c r="AH229" s="65">
        <v>1236.9312610932184</v>
      </c>
      <c r="AI229" s="65">
        <v>1172.5587206033999</v>
      </c>
      <c r="AJ229" s="65">
        <v>1651.8788266209122</v>
      </c>
      <c r="AK229" s="65">
        <v>2922.0715460271836</v>
      </c>
      <c r="AL229" s="65">
        <v>3063.5092874430561</v>
      </c>
      <c r="AM229" s="65">
        <v>4558.9773408718775</v>
      </c>
    </row>
    <row r="230" spans="1:39" x14ac:dyDescent="0.45">
      <c r="A230" s="3" t="s">
        <v>219</v>
      </c>
      <c r="B230" s="3" t="s">
        <v>76</v>
      </c>
      <c r="C230" s="3" t="s">
        <v>850</v>
      </c>
      <c r="D230" s="173">
        <v>1.0388502641726858</v>
      </c>
      <c r="E230" s="71">
        <v>4851.833831977624</v>
      </c>
      <c r="F230" s="71">
        <v>642.90302680850436</v>
      </c>
      <c r="G230" s="71">
        <v>406.12899500514283</v>
      </c>
      <c r="H230" s="71">
        <v>311.60368676311464</v>
      </c>
      <c r="I230" s="71">
        <v>214.56694932387904</v>
      </c>
      <c r="J230" s="71">
        <v>192.88682966350314</v>
      </c>
      <c r="K230" s="71">
        <v>177.58109991766506</v>
      </c>
      <c r="L230" s="71">
        <v>202.04256821462889</v>
      </c>
      <c r="M230" s="71">
        <v>241.04715850207805</v>
      </c>
      <c r="N230" s="71">
        <v>341.06608060153849</v>
      </c>
      <c r="O230" s="71">
        <v>538.59789774428975</v>
      </c>
      <c r="P230" s="71">
        <v>626.82510199196849</v>
      </c>
      <c r="Q230" s="71">
        <v>683.21458725261243</v>
      </c>
      <c r="R230" s="71">
        <v>775.86761742012061</v>
      </c>
      <c r="S230" s="71">
        <v>1090.5878076816628</v>
      </c>
      <c r="T230" s="71">
        <v>1753.7987428696104</v>
      </c>
      <c r="U230" s="71">
        <v>1766.5116130520555</v>
      </c>
      <c r="V230" s="71">
        <v>2306.0112287999186</v>
      </c>
      <c r="W230" s="65">
        <v>581.32846445995688</v>
      </c>
      <c r="X230" s="65">
        <v>349.88687625952105</v>
      </c>
      <c r="Y230" s="65">
        <v>256.02551674834649</v>
      </c>
      <c r="Z230" s="65">
        <v>246.073291248777</v>
      </c>
      <c r="AA230" s="65">
        <v>326.6305908773985</v>
      </c>
      <c r="AB230" s="65">
        <v>370.98555259491849</v>
      </c>
      <c r="AC230" s="65">
        <v>439.98245656160009</v>
      </c>
      <c r="AD230" s="65">
        <v>492.59247988057422</v>
      </c>
      <c r="AE230" s="65">
        <v>559.64968576847093</v>
      </c>
      <c r="AF230" s="65">
        <v>783.6403645019908</v>
      </c>
      <c r="AG230" s="65">
        <v>895.41680036336095</v>
      </c>
      <c r="AH230" s="65">
        <v>937.20339072853824</v>
      </c>
      <c r="AI230" s="65">
        <v>977.50179558303944</v>
      </c>
      <c r="AJ230" s="65">
        <v>1370.0754683072616</v>
      </c>
      <c r="AK230" s="65">
        <v>2311.6343767841863</v>
      </c>
      <c r="AL230" s="65">
        <v>2329.5544770407432</v>
      </c>
      <c r="AM230" s="65">
        <v>3552.0767442589072</v>
      </c>
    </row>
    <row r="231" spans="1:39" x14ac:dyDescent="0.45">
      <c r="A231" s="3" t="s">
        <v>219</v>
      </c>
      <c r="B231" s="3" t="s">
        <v>76</v>
      </c>
      <c r="C231" s="3" t="s">
        <v>851</v>
      </c>
      <c r="D231" s="173">
        <v>1.0010531359299943</v>
      </c>
      <c r="E231" s="71">
        <v>4675.306576911149</v>
      </c>
      <c r="F231" s="71">
        <v>1011.6418167682616</v>
      </c>
      <c r="G231" s="71">
        <v>619.95405680066642</v>
      </c>
      <c r="H231" s="71">
        <v>476.29165828073315</v>
      </c>
      <c r="I231" s="71">
        <v>300.011916741341</v>
      </c>
      <c r="J231" s="71">
        <v>256.76554851585325</v>
      </c>
      <c r="K231" s="71">
        <v>272.5550190394336</v>
      </c>
      <c r="L231" s="71">
        <v>318.43084659752679</v>
      </c>
      <c r="M231" s="71">
        <v>374.91301307053095</v>
      </c>
      <c r="N231" s="71">
        <v>536.32749718940977</v>
      </c>
      <c r="O231" s="71">
        <v>834.05932444247276</v>
      </c>
      <c r="P231" s="71">
        <v>886.81138362312356</v>
      </c>
      <c r="Q231" s="71">
        <v>889.98112256426805</v>
      </c>
      <c r="R231" s="71">
        <v>931.76451735834803</v>
      </c>
      <c r="S231" s="71">
        <v>1339.6614982880185</v>
      </c>
      <c r="T231" s="71">
        <v>2262.2177644093763</v>
      </c>
      <c r="U231" s="71">
        <v>2236.4269889087236</v>
      </c>
      <c r="V231" s="71">
        <v>2849.3477357766756</v>
      </c>
      <c r="W231" s="65">
        <v>919.03292759900103</v>
      </c>
      <c r="X231" s="65">
        <v>538.26324601207875</v>
      </c>
      <c r="Y231" s="65">
        <v>389.67223982285179</v>
      </c>
      <c r="Z231" s="65">
        <v>336.67432322074455</v>
      </c>
      <c r="AA231" s="65">
        <v>420.75336410556974</v>
      </c>
      <c r="AB231" s="65">
        <v>555.70750702589851</v>
      </c>
      <c r="AC231" s="65">
        <v>681.22927244395203</v>
      </c>
      <c r="AD231" s="65">
        <v>769.77844170796652</v>
      </c>
      <c r="AE231" s="65">
        <v>883.53603509349989</v>
      </c>
      <c r="AF231" s="65">
        <v>1165.2990993980741</v>
      </c>
      <c r="AG231" s="65">
        <v>1196.3775303296545</v>
      </c>
      <c r="AH231" s="65">
        <v>1159.8519218817883</v>
      </c>
      <c r="AI231" s="65">
        <v>1162.3381054581669</v>
      </c>
      <c r="AJ231" s="65">
        <v>1728.3490935427787</v>
      </c>
      <c r="AK231" s="65">
        <v>3049.9513866344737</v>
      </c>
      <c r="AL231" s="65">
        <v>3004.2922398281967</v>
      </c>
      <c r="AM231" s="65">
        <v>4518.7537387444627</v>
      </c>
    </row>
    <row r="232" spans="1:39" x14ac:dyDescent="0.45">
      <c r="A232" s="3" t="s">
        <v>219</v>
      </c>
      <c r="B232" s="3" t="s">
        <v>76</v>
      </c>
      <c r="C232" s="3" t="s">
        <v>852</v>
      </c>
      <c r="D232" s="173">
        <v>0.98606934956152759</v>
      </c>
      <c r="E232" s="71">
        <v>4605.3264805095296</v>
      </c>
      <c r="F232" s="71">
        <v>1046.0557377116168</v>
      </c>
      <c r="G232" s="71">
        <v>661.19422268991752</v>
      </c>
      <c r="H232" s="71">
        <v>520.95076504303256</v>
      </c>
      <c r="I232" s="71">
        <v>356.01105584770812</v>
      </c>
      <c r="J232" s="71">
        <v>313.05763710923281</v>
      </c>
      <c r="K232" s="71">
        <v>290.2762919383145</v>
      </c>
      <c r="L232" s="71">
        <v>318.43084659752679</v>
      </c>
      <c r="M232" s="71">
        <v>383.85709677039659</v>
      </c>
      <c r="N232" s="71">
        <v>544.77422109274755</v>
      </c>
      <c r="O232" s="71">
        <v>848.09544107283307</v>
      </c>
      <c r="P232" s="71">
        <v>973.81651903893339</v>
      </c>
      <c r="Q232" s="71">
        <v>1024.5185471629795</v>
      </c>
      <c r="R232" s="71">
        <v>1103.5664252319768</v>
      </c>
      <c r="S232" s="71">
        <v>1532.3525357130095</v>
      </c>
      <c r="T232" s="71">
        <v>2391.8501155157001</v>
      </c>
      <c r="U232" s="71">
        <v>2258.1215149436116</v>
      </c>
      <c r="V232" s="71">
        <v>2837.5314020939049</v>
      </c>
      <c r="W232" s="65">
        <v>939.04098961462694</v>
      </c>
      <c r="X232" s="65">
        <v>579.72875090404659</v>
      </c>
      <c r="Y232" s="65">
        <v>428.16067999177568</v>
      </c>
      <c r="Z232" s="65">
        <v>399.73455497796493</v>
      </c>
      <c r="AA232" s="65">
        <v>512.11729695456927</v>
      </c>
      <c r="AB232" s="65">
        <v>582.63121364787958</v>
      </c>
      <c r="AC232" s="65">
        <v>697.74133509041246</v>
      </c>
      <c r="AD232" s="65">
        <v>778.71674421146975</v>
      </c>
      <c r="AE232" s="65">
        <v>884.09693121509451</v>
      </c>
      <c r="AF232" s="65">
        <v>1230.8747419746044</v>
      </c>
      <c r="AG232" s="65">
        <v>1334.1940931687668</v>
      </c>
      <c r="AH232" s="65">
        <v>1331.4156123846519</v>
      </c>
      <c r="AI232" s="65">
        <v>1364.2628512374945</v>
      </c>
      <c r="AJ232" s="65">
        <v>1923.9972962478905</v>
      </c>
      <c r="AK232" s="65">
        <v>3055.3656540795387</v>
      </c>
      <c r="AL232" s="65">
        <v>3012.8119216342416</v>
      </c>
      <c r="AM232" s="65">
        <v>4680.3538244844149</v>
      </c>
    </row>
    <row r="233" spans="1:39" x14ac:dyDescent="0.45">
      <c r="A233" s="3" t="s">
        <v>219</v>
      </c>
      <c r="B233" s="3" t="s">
        <v>76</v>
      </c>
      <c r="C233" s="3" t="s">
        <v>853</v>
      </c>
      <c r="D233" s="173">
        <v>0.95446234760189463</v>
      </c>
      <c r="E233" s="71">
        <v>4457.7095170992579</v>
      </c>
      <c r="F233" s="71">
        <v>3260.7827388663727</v>
      </c>
      <c r="G233" s="71">
        <v>1774.4014568869657</v>
      </c>
      <c r="H233" s="71">
        <v>1238.2380662236001</v>
      </c>
      <c r="I233" s="71">
        <v>777.450857903371</v>
      </c>
      <c r="J233" s="71">
        <v>921.39211537083031</v>
      </c>
      <c r="K233" s="71">
        <v>1252.7637485153232</v>
      </c>
      <c r="L233" s="71">
        <v>1364.3960762847814</v>
      </c>
      <c r="M233" s="71">
        <v>1525.5160447793523</v>
      </c>
      <c r="N233" s="71">
        <v>1884.1128138495671</v>
      </c>
      <c r="O233" s="71">
        <v>2615.8962938735549</v>
      </c>
      <c r="P233" s="71">
        <v>2938.768254230662</v>
      </c>
      <c r="Q233" s="71">
        <v>3081.1925138666952</v>
      </c>
      <c r="R233" s="71">
        <v>3271.5163844265012</v>
      </c>
      <c r="S233" s="71">
        <v>4436.2402751527607</v>
      </c>
      <c r="T233" s="71">
        <v>6857.6610986104215</v>
      </c>
      <c r="U233" s="71">
        <v>6043.2192109852276</v>
      </c>
      <c r="V233" s="71">
        <v>8330.9449312129818</v>
      </c>
      <c r="W233" s="65">
        <v>2974.9981329549782</v>
      </c>
      <c r="X233" s="65">
        <v>1543.2420341580091</v>
      </c>
      <c r="Y233" s="65">
        <v>1003.7950293921978</v>
      </c>
      <c r="Z233" s="65">
        <v>889.42091710893783</v>
      </c>
      <c r="AA233" s="65">
        <v>1647.0075688459078</v>
      </c>
      <c r="AB233" s="65">
        <v>2687.9659658183218</v>
      </c>
      <c r="AC233" s="65">
        <v>3039.2371689802662</v>
      </c>
      <c r="AD233" s="65">
        <v>3022.3292568096113</v>
      </c>
      <c r="AE233" s="65">
        <v>2965.115025016647</v>
      </c>
      <c r="AF233" s="65">
        <v>3601.9553628695844</v>
      </c>
      <c r="AG233" s="65">
        <v>3854.4470630683427</v>
      </c>
      <c r="AH233" s="65">
        <v>3888.9578160258452</v>
      </c>
      <c r="AI233" s="65">
        <v>3779.3022785965873</v>
      </c>
      <c r="AJ233" s="65">
        <v>4903.7819716861659</v>
      </c>
      <c r="AK233" s="65">
        <v>7989.5680523503161</v>
      </c>
      <c r="AL233" s="65">
        <v>8154.1769384406698</v>
      </c>
      <c r="AM233" s="65">
        <v>14628.688984231861</v>
      </c>
    </row>
    <row r="234" spans="1:39" x14ac:dyDescent="0.45">
      <c r="A234" s="2" t="s">
        <v>217</v>
      </c>
      <c r="B234" s="2" t="s">
        <v>77</v>
      </c>
      <c r="C234" s="2" t="s">
        <v>854</v>
      </c>
      <c r="D234" s="172">
        <v>1.008024797165084</v>
      </c>
      <c r="E234" s="72">
        <v>4707.8669400472472</v>
      </c>
      <c r="F234" s="72">
        <v>6639.3375627388705</v>
      </c>
      <c r="G234" s="72">
        <v>4140.6512776870404</v>
      </c>
      <c r="H234" s="72">
        <v>3051.898021247147</v>
      </c>
      <c r="I234" s="72">
        <v>1918.2453035570645</v>
      </c>
      <c r="J234" s="72">
        <v>1666.0145658273846</v>
      </c>
      <c r="K234" s="72">
        <v>1720.7132331035125</v>
      </c>
      <c r="L234" s="72">
        <v>2077.8551834583159</v>
      </c>
      <c r="M234" s="72">
        <v>2570.6445334807668</v>
      </c>
      <c r="N234" s="72">
        <v>3493.3321294524621</v>
      </c>
      <c r="O234" s="72">
        <v>5101.9526507707897</v>
      </c>
      <c r="P234" s="72">
        <v>5683.9728699205007</v>
      </c>
      <c r="Q234" s="72">
        <v>6179.5858337430864</v>
      </c>
      <c r="R234" s="72">
        <v>7171.6747297282609</v>
      </c>
      <c r="S234" s="72">
        <v>9987.9395069279817</v>
      </c>
      <c r="T234" s="72">
        <v>15263.699904873019</v>
      </c>
      <c r="U234" s="72">
        <v>13799.90791402897</v>
      </c>
      <c r="V234" s="72">
        <v>19348.279614595747</v>
      </c>
      <c r="W234" s="8">
        <v>6038.2385090244452</v>
      </c>
      <c r="X234" s="8">
        <v>3585.7728929999848</v>
      </c>
      <c r="Y234" s="8">
        <v>2492.3793070461561</v>
      </c>
      <c r="Z234" s="8">
        <v>2154.1621190302835</v>
      </c>
      <c r="AA234" s="8">
        <v>2776.9037355253049</v>
      </c>
      <c r="AB234" s="8">
        <v>3563.4544300230864</v>
      </c>
      <c r="AC234" s="8">
        <v>4562.0564017965144</v>
      </c>
      <c r="AD234" s="8">
        <v>5234.624849239236</v>
      </c>
      <c r="AE234" s="8">
        <v>5688.6396261043892</v>
      </c>
      <c r="AF234" s="8">
        <v>7310.4262189127794</v>
      </c>
      <c r="AG234" s="8">
        <v>7806.374133998489</v>
      </c>
      <c r="AH234" s="8">
        <v>8249.8401024494051</v>
      </c>
      <c r="AI234" s="8">
        <v>8953.258867222301</v>
      </c>
      <c r="AJ234" s="8">
        <v>12201.547365609686</v>
      </c>
      <c r="AK234" s="8">
        <v>19172.952312018275</v>
      </c>
      <c r="AL234" s="8">
        <v>18414.924089368767</v>
      </c>
      <c r="AM234" s="8">
        <v>32042.585185446387</v>
      </c>
    </row>
    <row r="235" spans="1:39" x14ac:dyDescent="0.45">
      <c r="A235" s="3" t="s">
        <v>219</v>
      </c>
      <c r="B235" s="3" t="s">
        <v>77</v>
      </c>
      <c r="C235" s="3" t="s">
        <v>855</v>
      </c>
      <c r="D235" s="173">
        <v>1.0062232743032242</v>
      </c>
      <c r="E235" s="71">
        <v>4699.4531292491984</v>
      </c>
      <c r="F235" s="71">
        <v>1775.5671322275712</v>
      </c>
      <c r="G235" s="71">
        <v>1103.9195329715715</v>
      </c>
      <c r="H235" s="71">
        <v>817.25924884393578</v>
      </c>
      <c r="I235" s="71">
        <v>504.5418302853073</v>
      </c>
      <c r="J235" s="71">
        <v>467.58655857380978</v>
      </c>
      <c r="K235" s="71">
        <v>477.25085054179988</v>
      </c>
      <c r="L235" s="71">
        <v>574.36924980767958</v>
      </c>
      <c r="M235" s="71">
        <v>712.16240762511313</v>
      </c>
      <c r="N235" s="71">
        <v>960.4990786249424</v>
      </c>
      <c r="O235" s="71">
        <v>1397.2614333084291</v>
      </c>
      <c r="P235" s="71">
        <v>1568.0330724752655</v>
      </c>
      <c r="Q235" s="71">
        <v>1713.4786318586703</v>
      </c>
      <c r="R235" s="71">
        <v>1986.7812536446579</v>
      </c>
      <c r="S235" s="71">
        <v>2720.4931994343874</v>
      </c>
      <c r="T235" s="71">
        <v>4176.2935072865093</v>
      </c>
      <c r="U235" s="71">
        <v>3723.497184043465</v>
      </c>
      <c r="V235" s="71">
        <v>5243.6592035514632</v>
      </c>
      <c r="W235" s="65">
        <v>1601.0098499186995</v>
      </c>
      <c r="X235" s="65">
        <v>955.69317282566465</v>
      </c>
      <c r="Y235" s="65">
        <v>665.77778460570801</v>
      </c>
      <c r="Z235" s="65">
        <v>572.30876277522145</v>
      </c>
      <c r="AA235" s="65">
        <v>807.33335504721094</v>
      </c>
      <c r="AB235" s="65">
        <v>1046.5008011533978</v>
      </c>
      <c r="AC235" s="65">
        <v>1305.8316898876244</v>
      </c>
      <c r="AD235" s="65">
        <v>1492.3021812099107</v>
      </c>
      <c r="AE235" s="65">
        <v>1622.2985490243991</v>
      </c>
      <c r="AF235" s="65">
        <v>2058.8856708108892</v>
      </c>
      <c r="AG235" s="65">
        <v>2181.1835760739127</v>
      </c>
      <c r="AH235" s="65">
        <v>2323.6369244154248</v>
      </c>
      <c r="AI235" s="65">
        <v>2536.4430305392198</v>
      </c>
      <c r="AJ235" s="65">
        <v>3342.026414788475</v>
      </c>
      <c r="AK235" s="65">
        <v>5258.5428004562009</v>
      </c>
      <c r="AL235" s="65">
        <v>5049.857323334084</v>
      </c>
      <c r="AM235" s="65">
        <v>9015.8331054152568</v>
      </c>
    </row>
    <row r="236" spans="1:39" x14ac:dyDescent="0.45">
      <c r="A236" s="3" t="s">
        <v>219</v>
      </c>
      <c r="B236" s="3" t="s">
        <v>77</v>
      </c>
      <c r="C236" s="3" t="s">
        <v>856</v>
      </c>
      <c r="D236" s="173">
        <v>0.98891611118101075</v>
      </c>
      <c r="E236" s="71">
        <v>4618.6219618828563</v>
      </c>
      <c r="F236" s="71">
        <v>968.43322713937766</v>
      </c>
      <c r="G236" s="71">
        <v>577.67422286378644</v>
      </c>
      <c r="H236" s="71">
        <v>407.17465621565788</v>
      </c>
      <c r="I236" s="71">
        <v>253.93411271425271</v>
      </c>
      <c r="J236" s="71">
        <v>223.43393034853054</v>
      </c>
      <c r="K236" s="71">
        <v>246.75589791492988</v>
      </c>
      <c r="L236" s="71">
        <v>303.30140972137252</v>
      </c>
      <c r="M236" s="71">
        <v>358.69878427150763</v>
      </c>
      <c r="N236" s="71">
        <v>475.1084842264446</v>
      </c>
      <c r="O236" s="71">
        <v>679.35741794224168</v>
      </c>
      <c r="P236" s="71">
        <v>733.6188336006951</v>
      </c>
      <c r="Q236" s="71">
        <v>769.57548049634931</v>
      </c>
      <c r="R236" s="71">
        <v>880.33987071007243</v>
      </c>
      <c r="S236" s="71">
        <v>1294.0845141853047</v>
      </c>
      <c r="T236" s="71">
        <v>1995.2723062061311</v>
      </c>
      <c r="U236" s="71">
        <v>1881.6518269161293</v>
      </c>
      <c r="V236" s="71">
        <v>2292.5835768876841</v>
      </c>
      <c r="W236" s="65">
        <v>874.39488042737628</v>
      </c>
      <c r="X236" s="65">
        <v>503.67187044821111</v>
      </c>
      <c r="Y236" s="65">
        <v>335.12803211965286</v>
      </c>
      <c r="Z236" s="65">
        <v>284.18962206707982</v>
      </c>
      <c r="AA236" s="65">
        <v>348.66103886875914</v>
      </c>
      <c r="AB236" s="65">
        <v>472.95427378900803</v>
      </c>
      <c r="AC236" s="65">
        <v>628.80429422050577</v>
      </c>
      <c r="AD236" s="65">
        <v>708.82053309032483</v>
      </c>
      <c r="AE236" s="65">
        <v>740.75681125212168</v>
      </c>
      <c r="AF236" s="65">
        <v>947.69382806788565</v>
      </c>
      <c r="AG236" s="65">
        <v>990.04354416185106</v>
      </c>
      <c r="AH236" s="65">
        <v>1022.736592950253</v>
      </c>
      <c r="AI236" s="65">
        <v>1105.3406008916443</v>
      </c>
      <c r="AJ236" s="65">
        <v>1574.6014856418224</v>
      </c>
      <c r="AK236" s="65">
        <v>2542.6431211070312</v>
      </c>
      <c r="AL236" s="65">
        <v>2413.5943012756952</v>
      </c>
      <c r="AM236" s="65">
        <v>3552.7824214892112</v>
      </c>
    </row>
    <row r="237" spans="1:39" x14ac:dyDescent="0.45">
      <c r="A237" s="3" t="s">
        <v>219</v>
      </c>
      <c r="B237" s="3" t="s">
        <v>77</v>
      </c>
      <c r="C237" s="3" t="s">
        <v>857</v>
      </c>
      <c r="D237" s="173">
        <v>1.0496874649346932</v>
      </c>
      <c r="E237" s="71">
        <v>4902.447764624515</v>
      </c>
      <c r="F237" s="71">
        <v>292.83697543468247</v>
      </c>
      <c r="G237" s="71">
        <v>189.3235514730863</v>
      </c>
      <c r="H237" s="71">
        <v>142.89952201485065</v>
      </c>
      <c r="I237" s="71">
        <v>95.004737807263297</v>
      </c>
      <c r="J237" s="71">
        <v>82.343845376901911</v>
      </c>
      <c r="K237" s="71">
        <v>84.975279624255393</v>
      </c>
      <c r="L237" s="71">
        <v>97.799411877554306</v>
      </c>
      <c r="M237" s="71">
        <v>119.91636622921308</v>
      </c>
      <c r="N237" s="71">
        <v>160.76404887050845</v>
      </c>
      <c r="O237" s="71">
        <v>233.45881467158381</v>
      </c>
      <c r="P237" s="71">
        <v>253.13525204282084</v>
      </c>
      <c r="Q237" s="71">
        <v>295.19723508767919</v>
      </c>
      <c r="R237" s="71">
        <v>378.84523274697426</v>
      </c>
      <c r="S237" s="71">
        <v>554.89223559226264</v>
      </c>
      <c r="T237" s="71">
        <v>832.97014967234975</v>
      </c>
      <c r="U237" s="71">
        <v>763.58760672347398</v>
      </c>
      <c r="V237" s="71">
        <v>1117.8251663899041</v>
      </c>
      <c r="W237" s="65">
        <v>254.87473528106261</v>
      </c>
      <c r="X237" s="65">
        <v>164.94757117101284</v>
      </c>
      <c r="Y237" s="65">
        <v>117.07502470686558</v>
      </c>
      <c r="Z237" s="65">
        <v>105.34526930778</v>
      </c>
      <c r="AA237" s="65">
        <v>133.39093920911736</v>
      </c>
      <c r="AB237" s="65">
        <v>159.5325970085741</v>
      </c>
      <c r="AC237" s="65">
        <v>195.22313431111166</v>
      </c>
      <c r="AD237" s="65">
        <v>224.54198899425973</v>
      </c>
      <c r="AE237" s="65">
        <v>244.98696155410508</v>
      </c>
      <c r="AF237" s="65">
        <v>315.23358225130045</v>
      </c>
      <c r="AG237" s="65">
        <v>337.19327498951043</v>
      </c>
      <c r="AH237" s="65">
        <v>381.46361540530648</v>
      </c>
      <c r="AI237" s="65">
        <v>454.84441262718269</v>
      </c>
      <c r="AJ237" s="65">
        <v>672.76348286669645</v>
      </c>
      <c r="AK237" s="65">
        <v>993.81886880557522</v>
      </c>
      <c r="AL237" s="65">
        <v>962.61886282630064</v>
      </c>
      <c r="AM237" s="65">
        <v>1749.2730428942969</v>
      </c>
    </row>
    <row r="238" spans="1:39" x14ac:dyDescent="0.45">
      <c r="A238" s="3" t="s">
        <v>219</v>
      </c>
      <c r="B238" s="3" t="s">
        <v>77</v>
      </c>
      <c r="C238" s="3" t="s">
        <v>858</v>
      </c>
      <c r="D238" s="173">
        <v>1.110460863233881</v>
      </c>
      <c r="E238" s="71">
        <v>5186.2831161870163</v>
      </c>
      <c r="F238" s="71">
        <v>169.26550745473745</v>
      </c>
      <c r="G238" s="71">
        <v>112.07621553431451</v>
      </c>
      <c r="H238" s="71">
        <v>86.288031805668751</v>
      </c>
      <c r="I238" s="71">
        <v>57.112758349959364</v>
      </c>
      <c r="J238" s="71">
        <v>42.074531109619194</v>
      </c>
      <c r="K238" s="71">
        <v>40.455021651120212</v>
      </c>
      <c r="L238" s="71">
        <v>51.208466914480738</v>
      </c>
      <c r="M238" s="71">
        <v>69.337162627401739</v>
      </c>
      <c r="N238" s="71">
        <v>92.164020160235026</v>
      </c>
      <c r="O238" s="71">
        <v>127.82473492256257</v>
      </c>
      <c r="P238" s="71">
        <v>144.25386764108256</v>
      </c>
      <c r="Q238" s="71">
        <v>178.57434288911358</v>
      </c>
      <c r="R238" s="71">
        <v>267.88113948338679</v>
      </c>
      <c r="S238" s="71">
        <v>375.72337623218453</v>
      </c>
      <c r="T238" s="71">
        <v>522.9184078485082</v>
      </c>
      <c r="U238" s="71">
        <v>447.62375277494891</v>
      </c>
      <c r="V238" s="71">
        <v>811.03017549910987</v>
      </c>
      <c r="W238" s="65">
        <v>152.46264885459883</v>
      </c>
      <c r="X238" s="65">
        <v>96.017081669993047</v>
      </c>
      <c r="Y238" s="65">
        <v>71.879483704215062</v>
      </c>
      <c r="Z238" s="65">
        <v>62.581855574829419</v>
      </c>
      <c r="AA238" s="65">
        <v>64.218554519606698</v>
      </c>
      <c r="AB238" s="65">
        <v>78.458654266511971</v>
      </c>
      <c r="AC238" s="65">
        <v>106.58979604980311</v>
      </c>
      <c r="AD238" s="65">
        <v>130.36119864484547</v>
      </c>
      <c r="AE238" s="65">
        <v>137.51303247752054</v>
      </c>
      <c r="AF238" s="65">
        <v>169.2485443679245</v>
      </c>
      <c r="AG238" s="65">
        <v>189.95703216054483</v>
      </c>
      <c r="AH238" s="65">
        <v>240.46041364551107</v>
      </c>
      <c r="AI238" s="65">
        <v>311.97210990919234</v>
      </c>
      <c r="AJ238" s="65">
        <v>434.27309895734027</v>
      </c>
      <c r="AK238" s="65">
        <v>611.64033978634359</v>
      </c>
      <c r="AL238" s="65">
        <v>606.47512708221711</v>
      </c>
      <c r="AM238" s="65">
        <v>1411.5560826766944</v>
      </c>
    </row>
    <row r="239" spans="1:39" x14ac:dyDescent="0.45">
      <c r="A239" s="3" t="s">
        <v>219</v>
      </c>
      <c r="B239" s="3" t="s">
        <v>77</v>
      </c>
      <c r="C239" s="3" t="s">
        <v>859</v>
      </c>
      <c r="D239" s="173">
        <v>1.0896697022594353</v>
      </c>
      <c r="E239" s="71">
        <v>5089.1803269777902</v>
      </c>
      <c r="F239" s="71">
        <v>112.22761996528335</v>
      </c>
      <c r="G239" s="71">
        <v>74.336265405412618</v>
      </c>
      <c r="H239" s="71">
        <v>55.024252165933788</v>
      </c>
      <c r="I239" s="71">
        <v>35.621353207381546</v>
      </c>
      <c r="J239" s="71">
        <v>27.573802356472211</v>
      </c>
      <c r="K239" s="71">
        <v>29.180240007214564</v>
      </c>
      <c r="L239" s="71">
        <v>35.396052514967252</v>
      </c>
      <c r="M239" s="71">
        <v>44.638362685569895</v>
      </c>
      <c r="N239" s="71">
        <v>60.271716824273625</v>
      </c>
      <c r="O239" s="71">
        <v>80.537784404921624</v>
      </c>
      <c r="P239" s="71">
        <v>87.122749657669829</v>
      </c>
      <c r="Q239" s="71">
        <v>109.59268725269119</v>
      </c>
      <c r="R239" s="71">
        <v>162.57422105396483</v>
      </c>
      <c r="S239" s="71">
        <v>239.89792691945723</v>
      </c>
      <c r="T239" s="71">
        <v>341.79364158083712</v>
      </c>
      <c r="U239" s="71">
        <v>278.24722382364553</v>
      </c>
      <c r="V239" s="71">
        <v>477.80956564503913</v>
      </c>
      <c r="W239" s="65">
        <v>105.08793666563489</v>
      </c>
      <c r="X239" s="65">
        <v>64.610509143453527</v>
      </c>
      <c r="Y239" s="65">
        <v>44.803433569293922</v>
      </c>
      <c r="Z239" s="65">
        <v>38.731385909947662</v>
      </c>
      <c r="AA239" s="65">
        <v>47.544687118467102</v>
      </c>
      <c r="AB239" s="65">
        <v>56.24246690052054</v>
      </c>
      <c r="AC239" s="65">
        <v>72.941954672824977</v>
      </c>
      <c r="AD239" s="65">
        <v>87.049865190369346</v>
      </c>
      <c r="AE239" s="65">
        <v>89.83686214201029</v>
      </c>
      <c r="AF239" s="65">
        <v>109.68481919751396</v>
      </c>
      <c r="AG239" s="65">
        <v>121.94772434997962</v>
      </c>
      <c r="AH239" s="65">
        <v>151.35579336062651</v>
      </c>
      <c r="AI239" s="65">
        <v>196.78739954230389</v>
      </c>
      <c r="AJ239" s="65">
        <v>275.41402202730484</v>
      </c>
      <c r="AK239" s="65">
        <v>386.13180366166085</v>
      </c>
      <c r="AL239" s="65">
        <v>355.61782945975983</v>
      </c>
      <c r="AM239" s="65">
        <v>841.5705026556933</v>
      </c>
    </row>
    <row r="240" spans="1:39" x14ac:dyDescent="0.45">
      <c r="A240" s="3" t="s">
        <v>219</v>
      </c>
      <c r="B240" s="3" t="s">
        <v>77</v>
      </c>
      <c r="C240" s="3" t="s">
        <v>860</v>
      </c>
      <c r="D240" s="173">
        <v>1.1135089647163516</v>
      </c>
      <c r="E240" s="71">
        <v>5200.5189328450879</v>
      </c>
      <c r="F240" s="71">
        <v>134.15056219586688</v>
      </c>
      <c r="G240" s="71">
        <v>87.609360813465329</v>
      </c>
      <c r="H240" s="71">
        <v>66.495654387590378</v>
      </c>
      <c r="I240" s="71">
        <v>43.6914770765325</v>
      </c>
      <c r="J240" s="71">
        <v>34.122137961026013</v>
      </c>
      <c r="K240" s="71">
        <v>31.785148718408575</v>
      </c>
      <c r="L240" s="71">
        <v>40.444147252840196</v>
      </c>
      <c r="M240" s="71">
        <v>54.025547779741224</v>
      </c>
      <c r="N240" s="71">
        <v>77.145429294723485</v>
      </c>
      <c r="O240" s="71">
        <v>107.11033241632147</v>
      </c>
      <c r="P240" s="71">
        <v>117.467224057506</v>
      </c>
      <c r="Q240" s="71">
        <v>143.63743607687491</v>
      </c>
      <c r="R240" s="71">
        <v>198.51119233657232</v>
      </c>
      <c r="S240" s="71">
        <v>313.48513701377476</v>
      </c>
      <c r="T240" s="71">
        <v>470.32874183136892</v>
      </c>
      <c r="U240" s="71">
        <v>371.69291165283119</v>
      </c>
      <c r="V240" s="71">
        <v>649.03898282988393</v>
      </c>
      <c r="W240" s="65">
        <v>121.02140854433644</v>
      </c>
      <c r="X240" s="65">
        <v>77.097459666053609</v>
      </c>
      <c r="Y240" s="65">
        <v>54.688668336540395</v>
      </c>
      <c r="Z240" s="65">
        <v>48.230570103124045</v>
      </c>
      <c r="AA240" s="65">
        <v>54.915019810275325</v>
      </c>
      <c r="AB240" s="65">
        <v>61.610690613492501</v>
      </c>
      <c r="AC240" s="65">
        <v>88.075276501885341</v>
      </c>
      <c r="AD240" s="65">
        <v>107.12818441698907</v>
      </c>
      <c r="AE240" s="65">
        <v>118.72301240411362</v>
      </c>
      <c r="AF240" s="65">
        <v>143.53452807109889</v>
      </c>
      <c r="AG240" s="65">
        <v>158.25844099136779</v>
      </c>
      <c r="AH240" s="65">
        <v>192.26887370452337</v>
      </c>
      <c r="AI240" s="65">
        <v>243.02351567549147</v>
      </c>
      <c r="AJ240" s="65">
        <v>355.98691540672127</v>
      </c>
      <c r="AK240" s="65">
        <v>545.20813764290665</v>
      </c>
      <c r="AL240" s="65">
        <v>472.78974960710531</v>
      </c>
      <c r="AM240" s="65">
        <v>1100.5540461777887</v>
      </c>
    </row>
    <row r="241" spans="1:39" x14ac:dyDescent="0.45">
      <c r="A241" s="3" t="s">
        <v>219</v>
      </c>
      <c r="B241" s="3" t="s">
        <v>77</v>
      </c>
      <c r="C241" s="3" t="s">
        <v>861</v>
      </c>
      <c r="D241" s="173">
        <v>0.98827359344131582</v>
      </c>
      <c r="E241" s="71">
        <v>4615.6211547265139</v>
      </c>
      <c r="F241" s="71">
        <v>2205.6136850530897</v>
      </c>
      <c r="G241" s="71">
        <v>1352.9200303785128</v>
      </c>
      <c r="H241" s="71">
        <v>998.10818952917418</v>
      </c>
      <c r="I241" s="71">
        <v>628.68868206450531</v>
      </c>
      <c r="J241" s="71">
        <v>527.2413059911504</v>
      </c>
      <c r="K241" s="71">
        <v>541.29476774428861</v>
      </c>
      <c r="L241" s="71">
        <v>659.50388282815993</v>
      </c>
      <c r="M241" s="71">
        <v>823.39726875849237</v>
      </c>
      <c r="N241" s="71">
        <v>1136.479071723189</v>
      </c>
      <c r="O241" s="71">
        <v>1710.437892014211</v>
      </c>
      <c r="P241" s="71">
        <v>1974.3902781009801</v>
      </c>
      <c r="Q241" s="71">
        <v>2063.8469169276773</v>
      </c>
      <c r="R241" s="71">
        <v>2203.005895052142</v>
      </c>
      <c r="S241" s="71">
        <v>2921.8770656153911</v>
      </c>
      <c r="T241" s="71">
        <v>4565.8959361556563</v>
      </c>
      <c r="U241" s="71">
        <v>4232.820964991035</v>
      </c>
      <c r="V241" s="71">
        <v>5930.7252965967982</v>
      </c>
      <c r="W241" s="65">
        <v>2031.5784793126202</v>
      </c>
      <c r="X241" s="65">
        <v>1178.6609181420934</v>
      </c>
      <c r="Y241" s="65">
        <v>818.49331128133042</v>
      </c>
      <c r="Z241" s="65">
        <v>701.84619902101826</v>
      </c>
      <c r="AA241" s="65">
        <v>907.67862226928776</v>
      </c>
      <c r="AB241" s="65">
        <v>1183.3492118056172</v>
      </c>
      <c r="AC241" s="65">
        <v>1512.0519235756024</v>
      </c>
      <c r="AD241" s="65">
        <v>1735.8380630241161</v>
      </c>
      <c r="AE241" s="65">
        <v>1921.9728824339427</v>
      </c>
      <c r="AF241" s="65">
        <v>2508.5705580957829</v>
      </c>
      <c r="AG241" s="65">
        <v>2732.2543983849246</v>
      </c>
      <c r="AH241" s="65">
        <v>2734.6664564449361</v>
      </c>
      <c r="AI241" s="65">
        <v>2770.3815549745045</v>
      </c>
      <c r="AJ241" s="65">
        <v>3672.1869603640666</v>
      </c>
      <c r="AK241" s="65">
        <v>5890.722980232561</v>
      </c>
      <c r="AL241" s="65">
        <v>5727.2246175431555</v>
      </c>
      <c r="AM241" s="65">
        <v>9531.4815387027447</v>
      </c>
    </row>
    <row r="242" spans="1:39" x14ac:dyDescent="0.45">
      <c r="A242" s="3" t="s">
        <v>219</v>
      </c>
      <c r="B242" s="3" t="s">
        <v>77</v>
      </c>
      <c r="C242" s="3" t="s">
        <v>862</v>
      </c>
      <c r="D242" s="173">
        <v>1.009580988340854</v>
      </c>
      <c r="E242" s="71">
        <v>4715.134956676804</v>
      </c>
      <c r="F242" s="71">
        <v>981.24285326829067</v>
      </c>
      <c r="G242" s="71">
        <v>642.79209824689917</v>
      </c>
      <c r="H242" s="71">
        <v>478.64846628434424</v>
      </c>
      <c r="I242" s="71">
        <v>299.65035205186302</v>
      </c>
      <c r="J242" s="71">
        <v>261.63845410987267</v>
      </c>
      <c r="K242" s="71">
        <v>269.01602690149758</v>
      </c>
      <c r="L242" s="71">
        <v>315.83256254126923</v>
      </c>
      <c r="M242" s="71">
        <v>388.46863350372286</v>
      </c>
      <c r="N242" s="71">
        <v>530.90027972815506</v>
      </c>
      <c r="O242" s="71">
        <v>765.96424109050929</v>
      </c>
      <c r="P242" s="71">
        <v>805.95159234449034</v>
      </c>
      <c r="Q242" s="71">
        <v>905.68310315403744</v>
      </c>
      <c r="R242" s="71">
        <v>1093.7359247004733</v>
      </c>
      <c r="S242" s="71">
        <v>1567.4860519352339</v>
      </c>
      <c r="T242" s="71">
        <v>2358.2272142916308</v>
      </c>
      <c r="U242" s="71">
        <v>2100.7864431034163</v>
      </c>
      <c r="V242" s="71">
        <v>2825.6076471958377</v>
      </c>
      <c r="W242" s="65">
        <v>897.80857002012283</v>
      </c>
      <c r="X242" s="65">
        <v>545.07430993349703</v>
      </c>
      <c r="Y242" s="65">
        <v>384.53356872254898</v>
      </c>
      <c r="Z242" s="65">
        <v>340.92845427128526</v>
      </c>
      <c r="AA242" s="65">
        <v>413.16151868258709</v>
      </c>
      <c r="AB242" s="65">
        <v>504.80573448597357</v>
      </c>
      <c r="AC242" s="65">
        <v>652.53833257714484</v>
      </c>
      <c r="AD242" s="65">
        <v>748.58283466841021</v>
      </c>
      <c r="AE242" s="65">
        <v>812.55151481618418</v>
      </c>
      <c r="AF242" s="65">
        <v>1057.5746880503839</v>
      </c>
      <c r="AG242" s="65">
        <v>1095.536142886401</v>
      </c>
      <c r="AH242" s="65">
        <v>1203.2514325228308</v>
      </c>
      <c r="AI242" s="65">
        <v>1334.4662430627745</v>
      </c>
      <c r="AJ242" s="65">
        <v>1874.2949855572463</v>
      </c>
      <c r="AK242" s="65">
        <v>2944.2442603260297</v>
      </c>
      <c r="AL242" s="65">
        <v>2826.7462782404809</v>
      </c>
      <c r="AM242" s="65">
        <v>4839.5344454347369</v>
      </c>
    </row>
    <row r="243" spans="1:39" x14ac:dyDescent="0.45">
      <c r="A243" s="2" t="s">
        <v>217</v>
      </c>
      <c r="B243" s="2" t="s">
        <v>78</v>
      </c>
      <c r="C243" s="2" t="s">
        <v>863</v>
      </c>
      <c r="D243" s="172">
        <v>1.0449077887032066</v>
      </c>
      <c r="E243" s="72">
        <v>4880.1248219968838</v>
      </c>
      <c r="F243" s="72">
        <v>1468.9645884155443</v>
      </c>
      <c r="G243" s="72">
        <v>950.01400632101729</v>
      </c>
      <c r="H243" s="72">
        <v>716.87846713912654</v>
      </c>
      <c r="I243" s="72">
        <v>477.67034256329663</v>
      </c>
      <c r="J243" s="72">
        <v>391.05952302221419</v>
      </c>
      <c r="K243" s="72">
        <v>370.25225181381347</v>
      </c>
      <c r="L243" s="72">
        <v>457.44646727606698</v>
      </c>
      <c r="M243" s="72">
        <v>571.89619958336016</v>
      </c>
      <c r="N243" s="72">
        <v>793.14342745603551</v>
      </c>
      <c r="O243" s="72">
        <v>1170.9495561531376</v>
      </c>
      <c r="P243" s="72">
        <v>1316.7208411812705</v>
      </c>
      <c r="Q243" s="72">
        <v>1488.2979556735554</v>
      </c>
      <c r="R243" s="72">
        <v>1792.9998304317296</v>
      </c>
      <c r="S243" s="72">
        <v>2612.4968755141826</v>
      </c>
      <c r="T243" s="72">
        <v>4032.0833948103013</v>
      </c>
      <c r="U243" s="72">
        <v>3799.2289928166374</v>
      </c>
      <c r="V243" s="72">
        <v>5331.5297576651374</v>
      </c>
      <c r="W243" s="8">
        <v>1336.6480092442093</v>
      </c>
      <c r="X243" s="8">
        <v>828.77404188257219</v>
      </c>
      <c r="Y243" s="8">
        <v>596.12712210162431</v>
      </c>
      <c r="Z243" s="8">
        <v>533.45778281967637</v>
      </c>
      <c r="AA243" s="8">
        <v>655.55685915060519</v>
      </c>
      <c r="AB243" s="8">
        <v>803.36156098433298</v>
      </c>
      <c r="AC243" s="8">
        <v>1037.1741934689055</v>
      </c>
      <c r="AD243" s="8">
        <v>1192.6718789049698</v>
      </c>
      <c r="AE243" s="8">
        <v>1320.7234009805632</v>
      </c>
      <c r="AF243" s="8">
        <v>1714.9647870238671</v>
      </c>
      <c r="AG243" s="8">
        <v>1884.2095986344436</v>
      </c>
      <c r="AH243" s="8">
        <v>2047.869200550482</v>
      </c>
      <c r="AI243" s="8">
        <v>2306.884769737605</v>
      </c>
      <c r="AJ243" s="8">
        <v>3264.6818176379506</v>
      </c>
      <c r="AK243" s="8">
        <v>5202.4234886843251</v>
      </c>
      <c r="AL243" s="8">
        <v>4919.6429273355125</v>
      </c>
      <c r="AM243" s="8">
        <v>8242.9149161649948</v>
      </c>
    </row>
    <row r="244" spans="1:39" x14ac:dyDescent="0.45">
      <c r="A244" s="3" t="s">
        <v>219</v>
      </c>
      <c r="B244" s="3" t="s">
        <v>78</v>
      </c>
      <c r="C244" s="3" t="s">
        <v>864</v>
      </c>
      <c r="D244" s="173">
        <v>1.0491231779722499</v>
      </c>
      <c r="E244" s="71">
        <v>4899.8123255533155</v>
      </c>
      <c r="F244" s="71">
        <v>387.92136441151564</v>
      </c>
      <c r="G244" s="71">
        <v>242.10403269100857</v>
      </c>
      <c r="H244" s="71">
        <v>179.26170264198879</v>
      </c>
      <c r="I244" s="71">
        <v>118.9258576631339</v>
      </c>
      <c r="J244" s="71">
        <v>100.40781260315732</v>
      </c>
      <c r="K244" s="71">
        <v>95.066011853982019</v>
      </c>
      <c r="L244" s="71">
        <v>118.92717308929871</v>
      </c>
      <c r="M244" s="71">
        <v>149.63698197317146</v>
      </c>
      <c r="N244" s="71">
        <v>206.58949957973107</v>
      </c>
      <c r="O244" s="71">
        <v>309.26321750833603</v>
      </c>
      <c r="P244" s="71">
        <v>351.34314399577875</v>
      </c>
      <c r="Q244" s="71">
        <v>399.82952392678499</v>
      </c>
      <c r="R244" s="71">
        <v>471.26121180018242</v>
      </c>
      <c r="S244" s="71">
        <v>667.35570762320344</v>
      </c>
      <c r="T244" s="71">
        <v>1048.8934430810189</v>
      </c>
      <c r="U244" s="71">
        <v>977.3483494892788</v>
      </c>
      <c r="V244" s="71">
        <v>1439.3368637764995</v>
      </c>
      <c r="W244" s="65">
        <v>344.45490351513729</v>
      </c>
      <c r="X244" s="65">
        <v>213.91785945787635</v>
      </c>
      <c r="Y244" s="65">
        <v>150.3009703754806</v>
      </c>
      <c r="Z244" s="65">
        <v>134.16743429678823</v>
      </c>
      <c r="AA244" s="65">
        <v>176.04220872072835</v>
      </c>
      <c r="AB244" s="65">
        <v>211.15013271022659</v>
      </c>
      <c r="AC244" s="65">
        <v>275.84664496658343</v>
      </c>
      <c r="AD244" s="65">
        <v>327.03671512818278</v>
      </c>
      <c r="AE244" s="65">
        <v>350.46659330946682</v>
      </c>
      <c r="AF244" s="65">
        <v>471.87016945204044</v>
      </c>
      <c r="AG244" s="65">
        <v>525.07875926847055</v>
      </c>
      <c r="AH244" s="65">
        <v>558.81390732697207</v>
      </c>
      <c r="AI244" s="65">
        <v>613.18283138504842</v>
      </c>
      <c r="AJ244" s="65">
        <v>864.51082762856697</v>
      </c>
      <c r="AK244" s="65">
        <v>1376.0833385779026</v>
      </c>
      <c r="AL244" s="65">
        <v>1321.6024925057332</v>
      </c>
      <c r="AM244" s="65">
        <v>2203.9308012768038</v>
      </c>
    </row>
    <row r="245" spans="1:39" x14ac:dyDescent="0.45">
      <c r="A245" s="3" t="s">
        <v>219</v>
      </c>
      <c r="B245" s="3" t="s">
        <v>78</v>
      </c>
      <c r="C245" s="3" t="s">
        <v>865</v>
      </c>
      <c r="D245" s="173">
        <v>1.0533826092839766</v>
      </c>
      <c r="E245" s="71">
        <v>4919.7055225384256</v>
      </c>
      <c r="F245" s="71">
        <v>209.60627033833964</v>
      </c>
      <c r="G245" s="71">
        <v>137.37480469326627</v>
      </c>
      <c r="H245" s="71">
        <v>104.34887681293115</v>
      </c>
      <c r="I245" s="71">
        <v>82.364436263109198</v>
      </c>
      <c r="J245" s="71">
        <v>64.586647025814671</v>
      </c>
      <c r="K245" s="71">
        <v>60.899608202613202</v>
      </c>
      <c r="L245" s="71">
        <v>70.747563017541637</v>
      </c>
      <c r="M245" s="71">
        <v>84.501077010293912</v>
      </c>
      <c r="N245" s="71">
        <v>115.78721761886491</v>
      </c>
      <c r="O245" s="71">
        <v>163.53598992200989</v>
      </c>
      <c r="P245" s="71">
        <v>188.82966530595843</v>
      </c>
      <c r="Q245" s="71">
        <v>221.25518103767067</v>
      </c>
      <c r="R245" s="71">
        <v>284.15710970299352</v>
      </c>
      <c r="S245" s="71">
        <v>429.44988729366355</v>
      </c>
      <c r="T245" s="71">
        <v>635.77849587336584</v>
      </c>
      <c r="U245" s="71">
        <v>562.36590194113808</v>
      </c>
      <c r="V245" s="71">
        <v>849.70181300635249</v>
      </c>
      <c r="W245" s="65">
        <v>195.76277090664314</v>
      </c>
      <c r="X245" s="65">
        <v>117.55391805114432</v>
      </c>
      <c r="Y245" s="65">
        <v>85.149224738326581</v>
      </c>
      <c r="Z245" s="65">
        <v>86.859446831130896</v>
      </c>
      <c r="AA245" s="65">
        <v>104.35263390423411</v>
      </c>
      <c r="AB245" s="65">
        <v>125.69902294066414</v>
      </c>
      <c r="AC245" s="65">
        <v>149.7246873369732</v>
      </c>
      <c r="AD245" s="65">
        <v>171.66798631728582</v>
      </c>
      <c r="AE245" s="65">
        <v>184.0362496741981</v>
      </c>
      <c r="AF245" s="65">
        <v>229.56375921410017</v>
      </c>
      <c r="AG245" s="65">
        <v>255.30850495322628</v>
      </c>
      <c r="AH245" s="65">
        <v>296.56332271377198</v>
      </c>
      <c r="AI245" s="65">
        <v>357.23483412378658</v>
      </c>
      <c r="AJ245" s="65">
        <v>511.34867142212443</v>
      </c>
      <c r="AK245" s="65">
        <v>776.64658573123324</v>
      </c>
      <c r="AL245" s="65">
        <v>723.8574097432919</v>
      </c>
      <c r="AM245" s="65">
        <v>1344.5167457976736</v>
      </c>
    </row>
    <row r="246" spans="1:39" x14ac:dyDescent="0.45">
      <c r="A246" s="3" t="s">
        <v>219</v>
      </c>
      <c r="B246" s="3" t="s">
        <v>78</v>
      </c>
      <c r="C246" s="3" t="s">
        <v>866</v>
      </c>
      <c r="D246" s="173">
        <v>1.0466517511677349</v>
      </c>
      <c r="E246" s="71">
        <v>4888.2698034046098</v>
      </c>
      <c r="F246" s="71">
        <v>384.09759541780932</v>
      </c>
      <c r="G246" s="71">
        <v>256.72869656097782</v>
      </c>
      <c r="H246" s="71">
        <v>194.72524903302698</v>
      </c>
      <c r="I246" s="71">
        <v>121.5001982522179</v>
      </c>
      <c r="J246" s="71">
        <v>96.183841168147936</v>
      </c>
      <c r="K246" s="71">
        <v>86.540856071892307</v>
      </c>
      <c r="L246" s="71">
        <v>111.45896234473962</v>
      </c>
      <c r="M246" s="71">
        <v>148.78360151006501</v>
      </c>
      <c r="N246" s="71">
        <v>207.08288298529968</v>
      </c>
      <c r="O246" s="71">
        <v>313.66854292821671</v>
      </c>
      <c r="P246" s="71">
        <v>342.78670790047636</v>
      </c>
      <c r="Q246" s="71">
        <v>366.85536468826609</v>
      </c>
      <c r="R246" s="71">
        <v>440.51771249648164</v>
      </c>
      <c r="S246" s="71">
        <v>638.68144610162699</v>
      </c>
      <c r="T246" s="71">
        <v>1051.7933203427688</v>
      </c>
      <c r="U246" s="71">
        <v>1070.9930696674073</v>
      </c>
      <c r="V246" s="71">
        <v>1331.8082272633067</v>
      </c>
      <c r="W246" s="65">
        <v>349.56334488082786</v>
      </c>
      <c r="X246" s="65">
        <v>224.323651560043</v>
      </c>
      <c r="Y246" s="65">
        <v>159.62899984269413</v>
      </c>
      <c r="Z246" s="65">
        <v>136.91809734553166</v>
      </c>
      <c r="AA246" s="65">
        <v>159.6502666138108</v>
      </c>
      <c r="AB246" s="65">
        <v>192.43017309576081</v>
      </c>
      <c r="AC246" s="65">
        <v>262.28902692883497</v>
      </c>
      <c r="AD246" s="65">
        <v>309.94878387148538</v>
      </c>
      <c r="AE246" s="65">
        <v>352.92830406535023</v>
      </c>
      <c r="AF246" s="65">
        <v>463.04833412784268</v>
      </c>
      <c r="AG246" s="65">
        <v>484.07774553669788</v>
      </c>
      <c r="AH246" s="65">
        <v>500.31498360873934</v>
      </c>
      <c r="AI246" s="65">
        <v>568.29864847212605</v>
      </c>
      <c r="AJ246" s="65">
        <v>833.64024493979412</v>
      </c>
      <c r="AK246" s="65">
        <v>1401.092097728924</v>
      </c>
      <c r="AL246" s="65">
        <v>1305.9304852328848</v>
      </c>
      <c r="AM246" s="65">
        <v>2002.3087354752458</v>
      </c>
    </row>
    <row r="247" spans="1:39" x14ac:dyDescent="0.45">
      <c r="A247" s="3" t="s">
        <v>219</v>
      </c>
      <c r="B247" s="3" t="s">
        <v>78</v>
      </c>
      <c r="C247" s="3" t="s">
        <v>867</v>
      </c>
      <c r="D247" s="173">
        <v>1.0114051634477126</v>
      </c>
      <c r="E247" s="71">
        <v>4723.6545622486001</v>
      </c>
      <c r="F247" s="71">
        <v>442.98363792088765</v>
      </c>
      <c r="G247" s="71">
        <v>281.29951808658984</v>
      </c>
      <c r="H247" s="71">
        <v>210.54953134298518</v>
      </c>
      <c r="I247" s="71">
        <v>134.51652707342919</v>
      </c>
      <c r="J247" s="71">
        <v>111.69926696992835</v>
      </c>
      <c r="K247" s="71">
        <v>111.02436673619619</v>
      </c>
      <c r="L247" s="71">
        <v>136.72913070903269</v>
      </c>
      <c r="M247" s="71">
        <v>164.94859682083197</v>
      </c>
      <c r="N247" s="71">
        <v>229.66010762412344</v>
      </c>
      <c r="O247" s="71">
        <v>336.86679912864452</v>
      </c>
      <c r="P247" s="71">
        <v>372.45490040962068</v>
      </c>
      <c r="Q247" s="71">
        <v>418.8146459125976</v>
      </c>
      <c r="R247" s="71">
        <v>477.61394091723611</v>
      </c>
      <c r="S247" s="71">
        <v>693.85676195577526</v>
      </c>
      <c r="T247" s="71">
        <v>1042.1531878239859</v>
      </c>
      <c r="U247" s="71">
        <v>984.11544935337315</v>
      </c>
      <c r="V247" s="71">
        <v>1333.6343879233734</v>
      </c>
      <c r="W247" s="65">
        <v>405.63457034709876</v>
      </c>
      <c r="X247" s="65">
        <v>244.1892546641796</v>
      </c>
      <c r="Y247" s="65">
        <v>178.07868644377621</v>
      </c>
      <c r="Z247" s="65">
        <v>154.02004586598062</v>
      </c>
      <c r="AA247" s="65">
        <v>188.32609654040846</v>
      </c>
      <c r="AB247" s="65">
        <v>242.72629988345091</v>
      </c>
      <c r="AC247" s="65">
        <v>309.75710364211358</v>
      </c>
      <c r="AD247" s="65">
        <v>338.76823716403169</v>
      </c>
      <c r="AE247" s="65">
        <v>382.9362465706422</v>
      </c>
      <c r="AF247" s="65">
        <v>485.9524325065924</v>
      </c>
      <c r="AG247" s="65">
        <v>539.11056473053497</v>
      </c>
      <c r="AH247" s="65">
        <v>579.97116876448001</v>
      </c>
      <c r="AI247" s="65">
        <v>621.56481735071361</v>
      </c>
      <c r="AJ247" s="65">
        <v>849.37818905563427</v>
      </c>
      <c r="AK247" s="65">
        <v>1359.7545954896041</v>
      </c>
      <c r="AL247" s="65">
        <v>1286.3667714560402</v>
      </c>
      <c r="AM247" s="65">
        <v>2022.9749972199033</v>
      </c>
    </row>
    <row r="248" spans="1:39" x14ac:dyDescent="0.45">
      <c r="A248" s="3" t="s">
        <v>219</v>
      </c>
      <c r="B248" s="3" t="s">
        <v>78</v>
      </c>
      <c r="C248" s="3" t="s">
        <v>868</v>
      </c>
      <c r="D248" s="173">
        <v>1.1731845473055154</v>
      </c>
      <c r="E248" s="71">
        <v>5479.227059063508</v>
      </c>
      <c r="F248" s="71">
        <v>44.35572032699438</v>
      </c>
      <c r="G248" s="71">
        <v>32.506954289173478</v>
      </c>
      <c r="H248" s="71">
        <v>27.993107308193494</v>
      </c>
      <c r="I248" s="71">
        <v>20.363323311406067</v>
      </c>
      <c r="J248" s="71">
        <v>18.181955255166375</v>
      </c>
      <c r="K248" s="71">
        <v>16.721408949129746</v>
      </c>
      <c r="L248" s="71">
        <v>19.583638115453766</v>
      </c>
      <c r="M248" s="71">
        <v>24.025942268997941</v>
      </c>
      <c r="N248" s="71">
        <v>34.023719648018265</v>
      </c>
      <c r="O248" s="71">
        <v>47.615006665929684</v>
      </c>
      <c r="P248" s="71">
        <v>61.30642356943676</v>
      </c>
      <c r="Q248" s="71">
        <v>81.543240108238251</v>
      </c>
      <c r="R248" s="71">
        <v>119.44985551483538</v>
      </c>
      <c r="S248" s="71">
        <v>183.15307253991756</v>
      </c>
      <c r="T248" s="71">
        <v>253.46494768915969</v>
      </c>
      <c r="U248" s="71">
        <v>204.40622236543925</v>
      </c>
      <c r="V248" s="71">
        <v>377.04846569561266</v>
      </c>
      <c r="W248" s="65">
        <v>41.23241959450268</v>
      </c>
      <c r="X248" s="65">
        <v>28.789358149327999</v>
      </c>
      <c r="Y248" s="65">
        <v>22.969240701347008</v>
      </c>
      <c r="Z248" s="65">
        <v>21.492758480244351</v>
      </c>
      <c r="AA248" s="65">
        <v>27.1856533714233</v>
      </c>
      <c r="AB248" s="65">
        <v>31.355932354230578</v>
      </c>
      <c r="AC248" s="65">
        <v>39.556730594398893</v>
      </c>
      <c r="AD248" s="65">
        <v>45.250156423985885</v>
      </c>
      <c r="AE248" s="65">
        <v>50.356007360904847</v>
      </c>
      <c r="AF248" s="65">
        <v>64.53009172329169</v>
      </c>
      <c r="AG248" s="65">
        <v>80.63402414551544</v>
      </c>
      <c r="AH248" s="65">
        <v>112.20581813652177</v>
      </c>
      <c r="AI248" s="65">
        <v>146.60363840593197</v>
      </c>
      <c r="AJ248" s="65">
        <v>205.80388459183249</v>
      </c>
      <c r="AK248" s="65">
        <v>288.84687115665344</v>
      </c>
      <c r="AL248" s="65">
        <v>281.88576839756155</v>
      </c>
      <c r="AM248" s="65">
        <v>669.18363639536346</v>
      </c>
    </row>
    <row r="249" spans="1:39" x14ac:dyDescent="0.45">
      <c r="A249" s="2" t="s">
        <v>217</v>
      </c>
      <c r="B249" s="2" t="s">
        <v>79</v>
      </c>
      <c r="C249" s="2" t="s">
        <v>869</v>
      </c>
      <c r="D249" s="172">
        <v>1.069964631417287</v>
      </c>
      <c r="E249" s="72">
        <v>4997.1500001148625</v>
      </c>
      <c r="F249" s="72">
        <v>1020.4364854537841</v>
      </c>
      <c r="G249" s="72">
        <v>646.15369160089438</v>
      </c>
      <c r="H249" s="72">
        <v>484.66073159967681</v>
      </c>
      <c r="I249" s="72">
        <v>314.48896690804372</v>
      </c>
      <c r="J249" s="72">
        <v>257.284695843061</v>
      </c>
      <c r="K249" s="72">
        <v>267.87144580112454</v>
      </c>
      <c r="L249" s="72">
        <v>328.57157808566467</v>
      </c>
      <c r="M249" s="72">
        <v>399.57899068685822</v>
      </c>
      <c r="N249" s="72">
        <v>546.88590206858089</v>
      </c>
      <c r="O249" s="72">
        <v>805.04978790092798</v>
      </c>
      <c r="P249" s="72">
        <v>887.48766551381834</v>
      </c>
      <c r="Q249" s="72">
        <v>1056.24368521822</v>
      </c>
      <c r="R249" s="72">
        <v>1361.1997316141278</v>
      </c>
      <c r="S249" s="72">
        <v>1929.6268832361513</v>
      </c>
      <c r="T249" s="72">
        <v>2881.929372751425</v>
      </c>
      <c r="U249" s="72">
        <v>2570.1047219132624</v>
      </c>
      <c r="V249" s="72">
        <v>3906.3724943079669</v>
      </c>
      <c r="W249" s="8">
        <v>916.23544780350653</v>
      </c>
      <c r="X249" s="8">
        <v>568.69230473508401</v>
      </c>
      <c r="Y249" s="8">
        <v>395.67767472320372</v>
      </c>
      <c r="Z249" s="8">
        <v>352.30697346670905</v>
      </c>
      <c r="AA249" s="8">
        <v>415.59815872550814</v>
      </c>
      <c r="AB249" s="8">
        <v>528.8663884610387</v>
      </c>
      <c r="AC249" s="8">
        <v>706.80163189045516</v>
      </c>
      <c r="AD249" s="8">
        <v>807.24044484765136</v>
      </c>
      <c r="AE249" s="8">
        <v>864.6836932288046</v>
      </c>
      <c r="AF249" s="8">
        <v>1134.1612880500766</v>
      </c>
      <c r="AG249" s="8">
        <v>1261.142715986037</v>
      </c>
      <c r="AH249" s="8">
        <v>1498.9105987649116</v>
      </c>
      <c r="AI249" s="8">
        <v>1704.5714814435189</v>
      </c>
      <c r="AJ249" s="8">
        <v>2340.2457412605872</v>
      </c>
      <c r="AK249" s="8">
        <v>3643.8879312829827</v>
      </c>
      <c r="AL249" s="8">
        <v>3525.8860926205539</v>
      </c>
      <c r="AM249" s="8">
        <v>6869.2637818590047</v>
      </c>
    </row>
    <row r="250" spans="1:39" x14ac:dyDescent="0.45">
      <c r="A250" s="3" t="s">
        <v>219</v>
      </c>
      <c r="B250" s="3" t="s">
        <v>79</v>
      </c>
      <c r="C250" s="3" t="s">
        <v>870</v>
      </c>
      <c r="D250" s="173">
        <v>1.0541440757787037</v>
      </c>
      <c r="E250" s="71">
        <v>4923.2618665356777</v>
      </c>
      <c r="F250" s="71">
        <v>480.20165612629705</v>
      </c>
      <c r="G250" s="71">
        <v>295.43900353433258</v>
      </c>
      <c r="H250" s="71">
        <v>212.88229028533465</v>
      </c>
      <c r="I250" s="71">
        <v>136.61360227240201</v>
      </c>
      <c r="J250" s="71">
        <v>121.23269970592693</v>
      </c>
      <c r="K250" s="71">
        <v>129.46922538818666</v>
      </c>
      <c r="L250" s="71">
        <v>156.10490609998573</v>
      </c>
      <c r="M250" s="71">
        <v>185.8071846786851</v>
      </c>
      <c r="N250" s="71">
        <v>251.8031548660459</v>
      </c>
      <c r="O250" s="71">
        <v>371.73448117534923</v>
      </c>
      <c r="P250" s="71">
        <v>406.09257358153172</v>
      </c>
      <c r="Q250" s="71">
        <v>466.81274566996416</v>
      </c>
      <c r="R250" s="71">
        <v>571.00369596649011</v>
      </c>
      <c r="S250" s="71">
        <v>787.96870661290279</v>
      </c>
      <c r="T250" s="71">
        <v>1235.8179638721967</v>
      </c>
      <c r="U250" s="71">
        <v>1163.941176624231</v>
      </c>
      <c r="V250" s="71">
        <v>1666.2104704856556</v>
      </c>
      <c r="W250" s="65">
        <v>437.74477321715347</v>
      </c>
      <c r="X250" s="65">
        <v>259.57721389405037</v>
      </c>
      <c r="Y250" s="65">
        <v>175.35457164361642</v>
      </c>
      <c r="Z250" s="65">
        <v>153.54166968359033</v>
      </c>
      <c r="AA250" s="65">
        <v>194.68955318142321</v>
      </c>
      <c r="AB250" s="65">
        <v>253.43521795702048</v>
      </c>
      <c r="AC250" s="65">
        <v>339.8596114886397</v>
      </c>
      <c r="AD250" s="65">
        <v>379.61496514879093</v>
      </c>
      <c r="AE250" s="65">
        <v>395.93034005424357</v>
      </c>
      <c r="AF250" s="65">
        <v>531.92399658490456</v>
      </c>
      <c r="AG250" s="65">
        <v>582.84758509836365</v>
      </c>
      <c r="AH250" s="65">
        <v>660.6671338626636</v>
      </c>
      <c r="AI250" s="65">
        <v>715.3889828373583</v>
      </c>
      <c r="AJ250" s="65">
        <v>980.3259548400506</v>
      </c>
      <c r="AK250" s="65">
        <v>1623.7645890014337</v>
      </c>
      <c r="AL250" s="65">
        <v>1597.703291775734</v>
      </c>
      <c r="AM250" s="65">
        <v>2913.2372287666763</v>
      </c>
    </row>
    <row r="251" spans="1:39" x14ac:dyDescent="0.45">
      <c r="A251" s="3" t="s">
        <v>219</v>
      </c>
      <c r="B251" s="3" t="s">
        <v>79</v>
      </c>
      <c r="C251" s="3" t="s">
        <v>871</v>
      </c>
      <c r="D251" s="173">
        <v>1.0038329519386786</v>
      </c>
      <c r="E251" s="71">
        <v>4688.2893963055767</v>
      </c>
      <c r="F251" s="71">
        <v>133.13089046421177</v>
      </c>
      <c r="G251" s="71">
        <v>85.148813100745357</v>
      </c>
      <c r="H251" s="71">
        <v>64.691974792990379</v>
      </c>
      <c r="I251" s="71">
        <v>42.968347697576313</v>
      </c>
      <c r="J251" s="71">
        <v>34.676681696907131</v>
      </c>
      <c r="K251" s="71">
        <v>34.692647835448469</v>
      </c>
      <c r="L251" s="71">
        <v>41.364682175628715</v>
      </c>
      <c r="M251" s="71">
        <v>50.365858486034575</v>
      </c>
      <c r="N251" s="71">
        <v>70.29726762542974</v>
      </c>
      <c r="O251" s="71">
        <v>104.34528773788658</v>
      </c>
      <c r="P251" s="71">
        <v>114.99732497844957</v>
      </c>
      <c r="Q251" s="71">
        <v>134.57311091823493</v>
      </c>
      <c r="R251" s="71">
        <v>164.75362447368425</v>
      </c>
      <c r="S251" s="71">
        <v>229.212991573523</v>
      </c>
      <c r="T251" s="71">
        <v>333.25075991784394</v>
      </c>
      <c r="U251" s="71">
        <v>277.15254590445358</v>
      </c>
      <c r="V251" s="71">
        <v>373.50356559078261</v>
      </c>
      <c r="W251" s="65">
        <v>116.15622629129807</v>
      </c>
      <c r="X251" s="65">
        <v>74.543310695521811</v>
      </c>
      <c r="Y251" s="65">
        <v>53.078964136446054</v>
      </c>
      <c r="Z251" s="65">
        <v>47.769278784390607</v>
      </c>
      <c r="AA251" s="65">
        <v>56.364921323417796</v>
      </c>
      <c r="AB251" s="65">
        <v>70.447612725615514</v>
      </c>
      <c r="AC251" s="65">
        <v>89.289881507688477</v>
      </c>
      <c r="AD251" s="65">
        <v>102.00180503997996</v>
      </c>
      <c r="AE251" s="65">
        <v>114.6720959703773</v>
      </c>
      <c r="AF251" s="65">
        <v>148.7296088731261</v>
      </c>
      <c r="AG251" s="65">
        <v>169.47606819920219</v>
      </c>
      <c r="AH251" s="65">
        <v>191.81679546867932</v>
      </c>
      <c r="AI251" s="65">
        <v>206.95393735872392</v>
      </c>
      <c r="AJ251" s="65">
        <v>275.68304671304548</v>
      </c>
      <c r="AK251" s="65">
        <v>401.77302072518722</v>
      </c>
      <c r="AL251" s="65">
        <v>360.66652978926868</v>
      </c>
      <c r="AM251" s="65">
        <v>627.54867980734173</v>
      </c>
    </row>
    <row r="252" spans="1:39" x14ac:dyDescent="0.45">
      <c r="A252" s="3" t="s">
        <v>219</v>
      </c>
      <c r="B252" s="3" t="s">
        <v>79</v>
      </c>
      <c r="C252" s="3" t="s">
        <v>872</v>
      </c>
      <c r="D252" s="173">
        <v>1.10049775717539</v>
      </c>
      <c r="E252" s="71">
        <v>5139.7515449748125</v>
      </c>
      <c r="F252" s="71">
        <v>83.804270445399027</v>
      </c>
      <c r="G252" s="71">
        <v>55.102406524291986</v>
      </c>
      <c r="H252" s="71">
        <v>42.254200636164967</v>
      </c>
      <c r="I252" s="71">
        <v>27.305365349385418</v>
      </c>
      <c r="J252" s="71">
        <v>21.709797319601631</v>
      </c>
      <c r="K252" s="71">
        <v>22.483782764801493</v>
      </c>
      <c r="L252" s="71">
        <v>28.670208643624939</v>
      </c>
      <c r="M252" s="71">
        <v>33.872639920226554</v>
      </c>
      <c r="N252" s="71">
        <v>44.384771164961201</v>
      </c>
      <c r="O252" s="71">
        <v>67.415538473366055</v>
      </c>
      <c r="P252" s="71">
        <v>72.803215711235239</v>
      </c>
      <c r="Q252" s="71">
        <v>94.140510899576441</v>
      </c>
      <c r="R252" s="71">
        <v>134.56656859629373</v>
      </c>
      <c r="S252" s="71">
        <v>203.49670650364638</v>
      </c>
      <c r="T252" s="71">
        <v>279.95571835054983</v>
      </c>
      <c r="U252" s="71">
        <v>252.37301846093158</v>
      </c>
      <c r="V252" s="71">
        <v>371.24772006952679</v>
      </c>
      <c r="W252" s="65">
        <v>74.0723998025138</v>
      </c>
      <c r="X252" s="65">
        <v>48.907222880183767</v>
      </c>
      <c r="Y252" s="65">
        <v>34.526091368691276</v>
      </c>
      <c r="Z252" s="65">
        <v>31.589912901408514</v>
      </c>
      <c r="AA252" s="65">
        <v>36.791250895993059</v>
      </c>
      <c r="AB252" s="65">
        <v>45.50601947457691</v>
      </c>
      <c r="AC252" s="65">
        <v>61.353966374217016</v>
      </c>
      <c r="AD252" s="65">
        <v>68.253140808001916</v>
      </c>
      <c r="AE252" s="65">
        <v>72.137473416147856</v>
      </c>
      <c r="AF252" s="65">
        <v>94.687699146379359</v>
      </c>
      <c r="AG252" s="65">
        <v>104.16368121560744</v>
      </c>
      <c r="AH252" s="65">
        <v>139.87300617018477</v>
      </c>
      <c r="AI252" s="65">
        <v>174.56161740108757</v>
      </c>
      <c r="AJ252" s="65">
        <v>231.69751059439943</v>
      </c>
      <c r="AK252" s="65">
        <v>346.68499799046066</v>
      </c>
      <c r="AL252" s="65">
        <v>315.75413310801559</v>
      </c>
      <c r="AM252" s="65">
        <v>657.79198967757543</v>
      </c>
    </row>
    <row r="253" spans="1:39" x14ac:dyDescent="0.45">
      <c r="A253" s="3" t="s">
        <v>219</v>
      </c>
      <c r="B253" s="3" t="s">
        <v>79</v>
      </c>
      <c r="C253" s="3" t="s">
        <v>873</v>
      </c>
      <c r="D253" s="173">
        <v>1.0806798441450816</v>
      </c>
      <c r="E253" s="71">
        <v>5047.1942013077587</v>
      </c>
      <c r="F253" s="71">
        <v>73.097717263021053</v>
      </c>
      <c r="G253" s="71">
        <v>48.656464628997497</v>
      </c>
      <c r="H253" s="71">
        <v>38.983528304623491</v>
      </c>
      <c r="I253" s="71">
        <v>26.119433167897384</v>
      </c>
      <c r="J253" s="71">
        <v>19.597811602096886</v>
      </c>
      <c r="K253" s="71">
        <v>19.444722601741727</v>
      </c>
      <c r="L253" s="71">
        <v>23.503335206037484</v>
      </c>
      <c r="M253" s="71">
        <v>29.375981326165558</v>
      </c>
      <c r="N253" s="71">
        <v>40.339027239297749</v>
      </c>
      <c r="O253" s="71">
        <v>58.604887633607561</v>
      </c>
      <c r="P253" s="71">
        <v>65.805168320575376</v>
      </c>
      <c r="Q253" s="71">
        <v>78.688334546461675</v>
      </c>
      <c r="R253" s="71">
        <v>106.00247271231143</v>
      </c>
      <c r="S253" s="71">
        <v>157.01421940551327</v>
      </c>
      <c r="T253" s="71">
        <v>225.48505086633028</v>
      </c>
      <c r="U253" s="71">
        <v>188.68266679886679</v>
      </c>
      <c r="V253" s="71">
        <v>311.09183950270483</v>
      </c>
      <c r="W253" s="65">
        <v>65.37588652520688</v>
      </c>
      <c r="X253" s="65">
        <v>44.240382785878552</v>
      </c>
      <c r="Y253" s="65">
        <v>30.666928735131787</v>
      </c>
      <c r="Z253" s="65">
        <v>27.233272668926499</v>
      </c>
      <c r="AA253" s="65">
        <v>32.280446188438283</v>
      </c>
      <c r="AB253" s="65">
        <v>37.852859514545237</v>
      </c>
      <c r="AC253" s="65">
        <v>50.29121267271281</v>
      </c>
      <c r="AD253" s="65">
        <v>60.662155961276582</v>
      </c>
      <c r="AE253" s="65">
        <v>63.007330992419227</v>
      </c>
      <c r="AF253" s="65">
        <v>80.866823805137884</v>
      </c>
      <c r="AG253" s="65">
        <v>89.545588617244675</v>
      </c>
      <c r="AH253" s="65">
        <v>115.77723619969072</v>
      </c>
      <c r="AI253" s="65">
        <v>136.815641891187</v>
      </c>
      <c r="AJ253" s="65">
        <v>188.65356087584632</v>
      </c>
      <c r="AK253" s="65">
        <v>275.09635066124588</v>
      </c>
      <c r="AL253" s="65">
        <v>260.42879199715031</v>
      </c>
      <c r="AM253" s="65">
        <v>556.17446851359125</v>
      </c>
    </row>
    <row r="254" spans="1:39" x14ac:dyDescent="0.45">
      <c r="A254" s="3" t="s">
        <v>219</v>
      </c>
      <c r="B254" s="3" t="s">
        <v>79</v>
      </c>
      <c r="C254" s="3" t="s">
        <v>874</v>
      </c>
      <c r="D254" s="173">
        <v>1.0838555670157801</v>
      </c>
      <c r="E254" s="71">
        <v>5062.02605936895</v>
      </c>
      <c r="F254" s="71">
        <v>64.876613926552153</v>
      </c>
      <c r="G254" s="71">
        <v>43.146223976568088</v>
      </c>
      <c r="H254" s="71">
        <v>31.552368374871126</v>
      </c>
      <c r="I254" s="71">
        <v>23.241378239651652</v>
      </c>
      <c r="J254" s="71">
        <v>16.754300105344736</v>
      </c>
      <c r="K254" s="71">
        <v>16.353038020273928</v>
      </c>
      <c r="L254" s="71">
        <v>20.459631025849422</v>
      </c>
      <c r="M254" s="71">
        <v>25.47012459117807</v>
      </c>
      <c r="N254" s="71">
        <v>34.023719648018265</v>
      </c>
      <c r="O254" s="71">
        <v>49.958264867993186</v>
      </c>
      <c r="P254" s="71">
        <v>53.926129892732469</v>
      </c>
      <c r="Q254" s="71">
        <v>67.911066050756105</v>
      </c>
      <c r="R254" s="71">
        <v>92.23049791110553</v>
      </c>
      <c r="S254" s="71">
        <v>137.93828963536993</v>
      </c>
      <c r="T254" s="71">
        <v>190.37302348081914</v>
      </c>
      <c r="U254" s="71">
        <v>156.73797479336304</v>
      </c>
      <c r="V254" s="71">
        <v>262.85971383394968</v>
      </c>
      <c r="W254" s="65">
        <v>58.078113145649034</v>
      </c>
      <c r="X254" s="65">
        <v>35.190496927327665</v>
      </c>
      <c r="Y254" s="65">
        <v>26.002914001524914</v>
      </c>
      <c r="Z254" s="65">
        <v>23.303754027864379</v>
      </c>
      <c r="AA254" s="65">
        <v>25.43368904304285</v>
      </c>
      <c r="AB254" s="65">
        <v>30.447463725881331</v>
      </c>
      <c r="AC254" s="65">
        <v>41.296570197305797</v>
      </c>
      <c r="AD254" s="65">
        <v>48.667742675325307</v>
      </c>
      <c r="AE254" s="65">
        <v>54.313441107708755</v>
      </c>
      <c r="AF254" s="65">
        <v>67.536050426351366</v>
      </c>
      <c r="AG254" s="65">
        <v>76.256413527823597</v>
      </c>
      <c r="AH254" s="65">
        <v>92.223960112209468</v>
      </c>
      <c r="AI254" s="65">
        <v>114.04908646186277</v>
      </c>
      <c r="AJ254" s="65">
        <v>164.37408298772456</v>
      </c>
      <c r="AK254" s="65">
        <v>228.00081796447543</v>
      </c>
      <c r="AL254" s="65">
        <v>219.0925580492991</v>
      </c>
      <c r="AM254" s="65">
        <v>486.41323374625318</v>
      </c>
    </row>
    <row r="255" spans="1:39" x14ac:dyDescent="0.45">
      <c r="A255" s="3" t="s">
        <v>219</v>
      </c>
      <c r="B255" s="3" t="s">
        <v>79</v>
      </c>
      <c r="C255" s="3" t="s">
        <v>875</v>
      </c>
      <c r="D255" s="173">
        <v>1.0846159156703656</v>
      </c>
      <c r="E255" s="71">
        <v>5065.577182618993</v>
      </c>
      <c r="F255" s="71">
        <v>128.60609715499248</v>
      </c>
      <c r="G255" s="71">
        <v>80.920829707057706</v>
      </c>
      <c r="H255" s="71">
        <v>66.183016591193038</v>
      </c>
      <c r="I255" s="71">
        <v>40.133680532068112</v>
      </c>
      <c r="J255" s="71">
        <v>30.075148569382808</v>
      </c>
      <c r="K255" s="71">
        <v>32.061426915050376</v>
      </c>
      <c r="L255" s="71">
        <v>40.458994590304435</v>
      </c>
      <c r="M255" s="71">
        <v>52.220319877015982</v>
      </c>
      <c r="N255" s="71">
        <v>74.717982939325466</v>
      </c>
      <c r="O255" s="71">
        <v>105.61064716700075</v>
      </c>
      <c r="P255" s="71">
        <v>117.29080269471619</v>
      </c>
      <c r="Q255" s="71">
        <v>145.52881101155185</v>
      </c>
      <c r="R255" s="71">
        <v>190.30365179848022</v>
      </c>
      <c r="S255" s="71">
        <v>261.02633014588179</v>
      </c>
      <c r="T255" s="71">
        <v>377.92454476101705</v>
      </c>
      <c r="U255" s="71">
        <v>326.41305226808254</v>
      </c>
      <c r="V255" s="71">
        <v>563.1020105915677</v>
      </c>
      <c r="W255" s="65">
        <v>115.12237506252707</v>
      </c>
      <c r="X255" s="65">
        <v>74.480245288842085</v>
      </c>
      <c r="Y255" s="65">
        <v>54.709305569874815</v>
      </c>
      <c r="Z255" s="65">
        <v>48.401418739691927</v>
      </c>
      <c r="AA255" s="65">
        <v>49.296651446847754</v>
      </c>
      <c r="AB255" s="65">
        <v>65.327153184011337</v>
      </c>
      <c r="AC255" s="65">
        <v>87.287424606229223</v>
      </c>
      <c r="AD255" s="65">
        <v>104.0720736345414</v>
      </c>
      <c r="AE255" s="65">
        <v>114.60977417908911</v>
      </c>
      <c r="AF255" s="65">
        <v>146.86722141579577</v>
      </c>
      <c r="AG255" s="65">
        <v>161.97159285458804</v>
      </c>
      <c r="AH255" s="65">
        <v>201.53647753932884</v>
      </c>
      <c r="AI255" s="65">
        <v>231.01834867950612</v>
      </c>
      <c r="AJ255" s="65">
        <v>315.63321254557792</v>
      </c>
      <c r="AK255" s="65">
        <v>465.71294102883161</v>
      </c>
      <c r="AL255" s="65">
        <v>472.36902457964572</v>
      </c>
      <c r="AM255" s="65">
        <v>968.59240411067253</v>
      </c>
    </row>
    <row r="256" spans="1:39" x14ac:dyDescent="0.45">
      <c r="A256" s="3" t="s">
        <v>219</v>
      </c>
      <c r="B256" s="3" t="s">
        <v>79</v>
      </c>
      <c r="C256" s="3" t="s">
        <v>876</v>
      </c>
      <c r="D256" s="173">
        <v>1.1993508702007298</v>
      </c>
      <c r="E256" s="71">
        <v>5601.4339401317393</v>
      </c>
      <c r="F256" s="71">
        <v>56.719240073311752</v>
      </c>
      <c r="G256" s="71">
        <v>37.739950128901889</v>
      </c>
      <c r="H256" s="71">
        <v>28.113352614500144</v>
      </c>
      <c r="I256" s="71">
        <v>18.107159649062851</v>
      </c>
      <c r="J256" s="71">
        <v>13.238256843800494</v>
      </c>
      <c r="K256" s="71">
        <v>13.36660227562219</v>
      </c>
      <c r="L256" s="71">
        <v>18.009820344234669</v>
      </c>
      <c r="M256" s="71">
        <v>22.466881807553367</v>
      </c>
      <c r="N256" s="71">
        <v>31.319978585501691</v>
      </c>
      <c r="O256" s="71">
        <v>47.380680845723376</v>
      </c>
      <c r="P256" s="71">
        <v>56.572450334578754</v>
      </c>
      <c r="Q256" s="71">
        <v>68.589106121677744</v>
      </c>
      <c r="R256" s="71">
        <v>102.33922015576168</v>
      </c>
      <c r="S256" s="71">
        <v>152.96963935931171</v>
      </c>
      <c r="T256" s="71">
        <v>239.12231150266754</v>
      </c>
      <c r="U256" s="71">
        <v>204.80428706332668</v>
      </c>
      <c r="V256" s="71">
        <v>358.35717423377855</v>
      </c>
      <c r="W256" s="65">
        <v>49.685673759157353</v>
      </c>
      <c r="X256" s="65">
        <v>31.753432263278476</v>
      </c>
      <c r="Y256" s="65">
        <v>21.338899267918045</v>
      </c>
      <c r="Z256" s="65">
        <v>20.467666660836848</v>
      </c>
      <c r="AA256" s="65">
        <v>20.741646646345171</v>
      </c>
      <c r="AB256" s="65">
        <v>25.850061879387603</v>
      </c>
      <c r="AC256" s="65">
        <v>37.422965043663432</v>
      </c>
      <c r="AD256" s="65">
        <v>43.968561579733603</v>
      </c>
      <c r="AE256" s="65">
        <v>50.013237508819415</v>
      </c>
      <c r="AF256" s="65">
        <v>63.5498877983811</v>
      </c>
      <c r="AG256" s="65">
        <v>76.881786473208152</v>
      </c>
      <c r="AH256" s="65">
        <v>97.015989412157779</v>
      </c>
      <c r="AI256" s="65">
        <v>125.78386681379445</v>
      </c>
      <c r="AJ256" s="65">
        <v>183.87837270394431</v>
      </c>
      <c r="AK256" s="65">
        <v>302.85521391134989</v>
      </c>
      <c r="AL256" s="65">
        <v>299.87176332143599</v>
      </c>
      <c r="AM256" s="65">
        <v>659.50577723688821</v>
      </c>
    </row>
    <row r="257" spans="1:39" x14ac:dyDescent="0.45">
      <c r="A257" s="2" t="s">
        <v>217</v>
      </c>
      <c r="B257" s="2" t="s">
        <v>80</v>
      </c>
      <c r="C257" s="2" t="s">
        <v>877</v>
      </c>
      <c r="D257" s="172">
        <v>1.0553921754385669</v>
      </c>
      <c r="E257" s="72">
        <v>4929.0909762392084</v>
      </c>
      <c r="F257" s="72">
        <v>690.19030336400624</v>
      </c>
      <c r="G257" s="72">
        <v>418.84760078779237</v>
      </c>
      <c r="H257" s="72">
        <v>306.0724026730058</v>
      </c>
      <c r="I257" s="72">
        <v>190.08178855242278</v>
      </c>
      <c r="J257" s="72">
        <v>148.3817451583206</v>
      </c>
      <c r="K257" s="72">
        <v>154.59738517798775</v>
      </c>
      <c r="L257" s="72">
        <v>200.48359778087405</v>
      </c>
      <c r="M257" s="72">
        <v>265.72954728115712</v>
      </c>
      <c r="N257" s="72">
        <v>355.21631667324897</v>
      </c>
      <c r="O257" s="72">
        <v>462.16081519297944</v>
      </c>
      <c r="P257" s="72">
        <v>474.80869438813693</v>
      </c>
      <c r="Q257" s="72">
        <v>593.21368941761261</v>
      </c>
      <c r="R257" s="72">
        <v>838.14291088146354</v>
      </c>
      <c r="S257" s="72">
        <v>1235.2268194831217</v>
      </c>
      <c r="T257" s="72">
        <v>1649.3247863854947</v>
      </c>
      <c r="U257" s="72">
        <v>1317.6936661834332</v>
      </c>
      <c r="V257" s="72">
        <v>2202.9942833292394</v>
      </c>
      <c r="W257" s="8">
        <v>609.30326241493003</v>
      </c>
      <c r="X257" s="8">
        <v>369.405619626918</v>
      </c>
      <c r="Y257" s="8">
        <v>245.37670434772312</v>
      </c>
      <c r="Z257" s="8">
        <v>217.69533271484511</v>
      </c>
      <c r="AA257" s="8">
        <v>234.94445769214627</v>
      </c>
      <c r="AB257" s="8">
        <v>312.70591361870515</v>
      </c>
      <c r="AC257" s="8">
        <v>428.19750528907838</v>
      </c>
      <c r="AD257" s="8">
        <v>509.18749004332625</v>
      </c>
      <c r="AE257" s="8">
        <v>539.80019524316413</v>
      </c>
      <c r="AF257" s="8">
        <v>626.02357337634021</v>
      </c>
      <c r="AG257" s="8">
        <v>641.31995549181477</v>
      </c>
      <c r="AH257" s="8">
        <v>785.12427219055928</v>
      </c>
      <c r="AI257" s="8">
        <v>1025.0357676076835</v>
      </c>
      <c r="AJ257" s="8">
        <v>1431.749377513373</v>
      </c>
      <c r="AK257" s="8">
        <v>1994.5989386119495</v>
      </c>
      <c r="AL257" s="8">
        <v>1778.4046910693935</v>
      </c>
      <c r="AM257" s="8">
        <v>4194.545456935567</v>
      </c>
    </row>
    <row r="258" spans="1:39" x14ac:dyDescent="0.45">
      <c r="A258" s="3" t="s">
        <v>219</v>
      </c>
      <c r="B258" s="3" t="s">
        <v>80</v>
      </c>
      <c r="C258" s="3" t="s">
        <v>878</v>
      </c>
      <c r="D258" s="173">
        <v>1.0380523713630607</v>
      </c>
      <c r="E258" s="71">
        <v>4848.1073629555331</v>
      </c>
      <c r="F258" s="71">
        <v>268.42858335818988</v>
      </c>
      <c r="G258" s="71">
        <v>171.78781706975786</v>
      </c>
      <c r="H258" s="71">
        <v>125.12726574272442</v>
      </c>
      <c r="I258" s="71">
        <v>78.387224678850217</v>
      </c>
      <c r="J258" s="71">
        <v>62.663442154567456</v>
      </c>
      <c r="K258" s="71">
        <v>63.096677671145542</v>
      </c>
      <c r="L258" s="71">
        <v>82.669975001400175</v>
      </c>
      <c r="M258" s="71">
        <v>110.31583601926515</v>
      </c>
      <c r="N258" s="71">
        <v>146.79143082480263</v>
      </c>
      <c r="O258" s="71">
        <v>182.51638135872398</v>
      </c>
      <c r="P258" s="71">
        <v>191.97584627570885</v>
      </c>
      <c r="Q258" s="71">
        <v>244.37991608805945</v>
      </c>
      <c r="R258" s="71">
        <v>346.57151402091608</v>
      </c>
      <c r="S258" s="71">
        <v>511.24699121310636</v>
      </c>
      <c r="T258" s="71">
        <v>650.51300736549979</v>
      </c>
      <c r="U258" s="71">
        <v>480.26505800175715</v>
      </c>
      <c r="V258" s="71">
        <v>840.46358849073374</v>
      </c>
      <c r="W258" s="65">
        <v>241.98200231051027</v>
      </c>
      <c r="X258" s="65">
        <v>147.22619189398941</v>
      </c>
      <c r="Y258" s="65">
        <v>99.161906172481608</v>
      </c>
      <c r="Z258" s="65">
        <v>88.892545606289218</v>
      </c>
      <c r="AA258" s="65">
        <v>96.196937892807014</v>
      </c>
      <c r="AB258" s="65">
        <v>124.3500846743277</v>
      </c>
      <c r="AC258" s="65">
        <v>179.23630626175725</v>
      </c>
      <c r="AD258" s="65">
        <v>207.94697883150545</v>
      </c>
      <c r="AE258" s="65">
        <v>220.8061065342647</v>
      </c>
      <c r="AF258" s="65">
        <v>247.40347064747607</v>
      </c>
      <c r="AG258" s="65">
        <v>259.37342909822542</v>
      </c>
      <c r="AH258" s="65">
        <v>324.59217333611031</v>
      </c>
      <c r="AI258" s="65">
        <v>425.15595911008307</v>
      </c>
      <c r="AJ258" s="65">
        <v>584.99417914371088</v>
      </c>
      <c r="AK258" s="65">
        <v>760.40378339603308</v>
      </c>
      <c r="AL258" s="65">
        <v>663.06264327545921</v>
      </c>
      <c r="AM258" s="65">
        <v>1614.287069840153</v>
      </c>
    </row>
    <row r="259" spans="1:39" x14ac:dyDescent="0.45">
      <c r="A259" s="3" t="s">
        <v>219</v>
      </c>
      <c r="B259" s="3" t="s">
        <v>80</v>
      </c>
      <c r="C259" s="3" t="s">
        <v>879</v>
      </c>
      <c r="D259" s="173">
        <v>1.0920466740977302</v>
      </c>
      <c r="E259" s="71">
        <v>5100.2817077835043</v>
      </c>
      <c r="F259" s="71">
        <v>121.46839503340672</v>
      </c>
      <c r="G259" s="71">
        <v>76.069045484792895</v>
      </c>
      <c r="H259" s="71">
        <v>57.789894210987228</v>
      </c>
      <c r="I259" s="71">
        <v>33.524278008408572</v>
      </c>
      <c r="J259" s="71">
        <v>22.866080002928157</v>
      </c>
      <c r="K259" s="71">
        <v>25.062379266791556</v>
      </c>
      <c r="L259" s="71">
        <v>33.673761369104717</v>
      </c>
      <c r="M259" s="71">
        <v>46.213834309766582</v>
      </c>
      <c r="N259" s="71">
        <v>60.113834134491626</v>
      </c>
      <c r="O259" s="71">
        <v>79.834806944302471</v>
      </c>
      <c r="P259" s="71">
        <v>80.448141432124274</v>
      </c>
      <c r="Q259" s="71">
        <v>106.09542793951533</v>
      </c>
      <c r="R259" s="71">
        <v>159.00370906846689</v>
      </c>
      <c r="S259" s="71">
        <v>241.95040037573844</v>
      </c>
      <c r="T259" s="71">
        <v>321.57287580971644</v>
      </c>
      <c r="U259" s="71">
        <v>253.26866403117978</v>
      </c>
      <c r="V259" s="71">
        <v>437.31176747773179</v>
      </c>
      <c r="W259" s="65">
        <v>105.63526966910202</v>
      </c>
      <c r="X259" s="65">
        <v>66.376340530487994</v>
      </c>
      <c r="Y259" s="65">
        <v>44.78279633595951</v>
      </c>
      <c r="Z259" s="65">
        <v>39.27810154696504</v>
      </c>
      <c r="AA259" s="65">
        <v>38.825140518595745</v>
      </c>
      <c r="AB259" s="65">
        <v>51.232124768413641</v>
      </c>
      <c r="AC259" s="65">
        <v>71.103633582960683</v>
      </c>
      <c r="AD259" s="65">
        <v>87.805677534415523</v>
      </c>
      <c r="AE259" s="65">
        <v>93.76313499316997</v>
      </c>
      <c r="AF259" s="65">
        <v>107.52837056271025</v>
      </c>
      <c r="AG259" s="65">
        <v>109.2448363968568</v>
      </c>
      <c r="AH259" s="65">
        <v>143.7608789984445</v>
      </c>
      <c r="AI259" s="65">
        <v>196.40885824062886</v>
      </c>
      <c r="AJ259" s="65">
        <v>277.56621951323262</v>
      </c>
      <c r="AK259" s="65">
        <v>379.34248416705333</v>
      </c>
      <c r="AL259" s="65">
        <v>337.94737830647978</v>
      </c>
      <c r="AM259" s="65">
        <v>849.53457425485487</v>
      </c>
    </row>
    <row r="260" spans="1:39" x14ac:dyDescent="0.45">
      <c r="A260" s="3" t="s">
        <v>219</v>
      </c>
      <c r="B260" s="3" t="s">
        <v>80</v>
      </c>
      <c r="C260" s="3" t="s">
        <v>880</v>
      </c>
      <c r="D260" s="173">
        <v>1.0561336081569692</v>
      </c>
      <c r="E260" s="71">
        <v>4932.553754727448</v>
      </c>
      <c r="F260" s="71">
        <v>300.29332497241029</v>
      </c>
      <c r="G260" s="71">
        <v>170.99073823324304</v>
      </c>
      <c r="H260" s="71">
        <v>123.15524271929489</v>
      </c>
      <c r="I260" s="71">
        <v>78.170285865163407</v>
      </c>
      <c r="J260" s="71">
        <v>62.852223000824758</v>
      </c>
      <c r="K260" s="71">
        <v>66.43832824005105</v>
      </c>
      <c r="L260" s="71">
        <v>84.139861410368994</v>
      </c>
      <c r="M260" s="71">
        <v>109.19987695212592</v>
      </c>
      <c r="N260" s="71">
        <v>148.3110517139541</v>
      </c>
      <c r="O260" s="71">
        <v>199.80962688995248</v>
      </c>
      <c r="P260" s="71">
        <v>202.38470668030385</v>
      </c>
      <c r="Q260" s="71">
        <v>242.73834539003784</v>
      </c>
      <c r="R260" s="71">
        <v>332.56768779208051</v>
      </c>
      <c r="S260" s="71">
        <v>482.02942789427937</v>
      </c>
      <c r="T260" s="71">
        <v>677.23890321027523</v>
      </c>
      <c r="U260" s="71">
        <v>584.15994415050045</v>
      </c>
      <c r="V260" s="71">
        <v>925.21892736077291</v>
      </c>
      <c r="W260" s="65">
        <v>261.68599043531714</v>
      </c>
      <c r="X260" s="65">
        <v>155.80308720244221</v>
      </c>
      <c r="Y260" s="65">
        <v>101.43200183928137</v>
      </c>
      <c r="Z260" s="65">
        <v>89.52468556159053</v>
      </c>
      <c r="AA260" s="65">
        <v>99.922379280742902</v>
      </c>
      <c r="AB260" s="65">
        <v>137.1237041759633</v>
      </c>
      <c r="AC260" s="65">
        <v>177.85756544435912</v>
      </c>
      <c r="AD260" s="65">
        <v>213.43483367740632</v>
      </c>
      <c r="AE260" s="65">
        <v>225.23095371573038</v>
      </c>
      <c r="AF260" s="65">
        <v>271.09173216615255</v>
      </c>
      <c r="AG260" s="65">
        <v>272.70168999673285</v>
      </c>
      <c r="AH260" s="65">
        <v>316.77121985600627</v>
      </c>
      <c r="AI260" s="65">
        <v>403.47095025697416</v>
      </c>
      <c r="AJ260" s="65">
        <v>569.18897885643003</v>
      </c>
      <c r="AK260" s="65">
        <v>854.85267104886304</v>
      </c>
      <c r="AL260" s="65">
        <v>777.39466948745576</v>
      </c>
      <c r="AM260" s="65">
        <v>1730.7238128405515</v>
      </c>
    </row>
    <row r="261" spans="1:39" x14ac:dyDescent="0.45">
      <c r="A261" s="2" t="s">
        <v>217</v>
      </c>
      <c r="B261" s="2" t="s">
        <v>81</v>
      </c>
      <c r="C261" s="2" t="s">
        <v>881</v>
      </c>
      <c r="D261" s="172">
        <v>1.0864226204120371</v>
      </c>
      <c r="E261" s="72">
        <v>5074.0151948064531</v>
      </c>
      <c r="F261" s="72">
        <v>809.30070751796382</v>
      </c>
      <c r="G261" s="72">
        <v>510.54632258859755</v>
      </c>
      <c r="H261" s="72">
        <v>364.19898374165348</v>
      </c>
      <c r="I261" s="72">
        <v>228.81259808931517</v>
      </c>
      <c r="J261" s="72">
        <v>172.15633298386234</v>
      </c>
      <c r="K261" s="72">
        <v>185.40898215584889</v>
      </c>
      <c r="L261" s="72">
        <v>233.69709168858432</v>
      </c>
      <c r="M261" s="72">
        <v>298.78162906378128</v>
      </c>
      <c r="N261" s="72">
        <v>415.64591618730321</v>
      </c>
      <c r="O261" s="72">
        <v>540.37877397785735</v>
      </c>
      <c r="P261" s="72">
        <v>568.54724515042187</v>
      </c>
      <c r="Q261" s="72">
        <v>700.16558902566021</v>
      </c>
      <c r="R261" s="72">
        <v>1012.4024438879649</v>
      </c>
      <c r="S261" s="72">
        <v>1491.2426997210257</v>
      </c>
      <c r="T261" s="72">
        <v>2186.7425805427515</v>
      </c>
      <c r="U261" s="72">
        <v>1687.2967381723611</v>
      </c>
      <c r="V261" s="72">
        <v>3030.8895896301124</v>
      </c>
      <c r="W261" s="8">
        <v>729.59489362130978</v>
      </c>
      <c r="X261" s="8">
        <v>432.53409171339916</v>
      </c>
      <c r="Y261" s="8">
        <v>298.84777591752453</v>
      </c>
      <c r="Z261" s="8">
        <v>255.26494789613093</v>
      </c>
      <c r="AA261" s="8">
        <v>270.62814493226671</v>
      </c>
      <c r="AB261" s="8">
        <v>367.51685419576575</v>
      </c>
      <c r="AC261" s="8">
        <v>490.6675951821411</v>
      </c>
      <c r="AD261" s="8">
        <v>572.47855850563406</v>
      </c>
      <c r="AE261" s="8">
        <v>614.64866658035112</v>
      </c>
      <c r="AF261" s="8">
        <v>722.31227226674037</v>
      </c>
      <c r="AG261" s="8">
        <v>748.72775886160491</v>
      </c>
      <c r="AH261" s="8">
        <v>906.95935675056512</v>
      </c>
      <c r="AI261" s="8">
        <v>1189.7012338364045</v>
      </c>
      <c r="AJ261" s="8">
        <v>1676.3600730233397</v>
      </c>
      <c r="AK261" s="8">
        <v>2519.86882153652</v>
      </c>
      <c r="AL261" s="8">
        <v>2275.0705859847953</v>
      </c>
      <c r="AM261" s="8">
        <v>5633.8245736599702</v>
      </c>
    </row>
    <row r="262" spans="1:39" x14ac:dyDescent="0.45">
      <c r="A262" s="3" t="s">
        <v>219</v>
      </c>
      <c r="B262" s="3" t="s">
        <v>81</v>
      </c>
      <c r="C262" s="3" t="s">
        <v>882</v>
      </c>
      <c r="D262" s="173">
        <v>1.0407428049907166</v>
      </c>
      <c r="E262" s="71">
        <v>4860.672731948096</v>
      </c>
      <c r="F262" s="71">
        <v>301.31299670406543</v>
      </c>
      <c r="G262" s="71">
        <v>189.08096226197284</v>
      </c>
      <c r="H262" s="71">
        <v>134.57854681842889</v>
      </c>
      <c r="I262" s="71">
        <v>87.325103802748586</v>
      </c>
      <c r="J262" s="71">
        <v>69.247174167794427</v>
      </c>
      <c r="K262" s="71">
        <v>71.437647988807342</v>
      </c>
      <c r="L262" s="71">
        <v>85.891847231160156</v>
      </c>
      <c r="M262" s="71">
        <v>110.44712532128155</v>
      </c>
      <c r="N262" s="71">
        <v>149.47543655109638</v>
      </c>
      <c r="O262" s="71">
        <v>203.6760029233572</v>
      </c>
      <c r="P262" s="71">
        <v>215.43988752674511</v>
      </c>
      <c r="Q262" s="71">
        <v>252.08816110485546</v>
      </c>
      <c r="R262" s="71">
        <v>338.17849234072003</v>
      </c>
      <c r="S262" s="71">
        <v>475.02687139637862</v>
      </c>
      <c r="T262" s="71">
        <v>694.40304159738946</v>
      </c>
      <c r="U262" s="71">
        <v>559.87799757933817</v>
      </c>
      <c r="V262" s="71">
        <v>942.62116423903171</v>
      </c>
      <c r="W262" s="65">
        <v>269.53109681834212</v>
      </c>
      <c r="X262" s="65">
        <v>161.95196435372236</v>
      </c>
      <c r="Y262" s="65">
        <v>110.73939407316071</v>
      </c>
      <c r="Z262" s="65">
        <v>94.428041431089767</v>
      </c>
      <c r="AA262" s="65">
        <v>106.38652352683678</v>
      </c>
      <c r="AB262" s="65">
        <v>141.00534286072775</v>
      </c>
      <c r="AC262" s="65">
        <v>184.88257818062564</v>
      </c>
      <c r="AD262" s="65">
        <v>215.04504258428733</v>
      </c>
      <c r="AE262" s="65">
        <v>230.37250149701086</v>
      </c>
      <c r="AF262" s="65">
        <v>281.64526109102508</v>
      </c>
      <c r="AG262" s="65">
        <v>290.32938989475872</v>
      </c>
      <c r="AH262" s="65">
        <v>338.24493605860414</v>
      </c>
      <c r="AI262" s="65">
        <v>403.25464094173094</v>
      </c>
      <c r="AJ262" s="65">
        <v>544.37145159682689</v>
      </c>
      <c r="AK262" s="65">
        <v>847.03206251710037</v>
      </c>
      <c r="AL262" s="65">
        <v>774.76513806583603</v>
      </c>
      <c r="AM262" s="65">
        <v>1720.0378433530709</v>
      </c>
    </row>
    <row r="263" spans="1:39" x14ac:dyDescent="0.45">
      <c r="A263" s="3" t="s">
        <v>219</v>
      </c>
      <c r="B263" s="3" t="s">
        <v>81</v>
      </c>
      <c r="C263" s="3" t="s">
        <v>883</v>
      </c>
      <c r="D263" s="173">
        <v>1.1804889354955097</v>
      </c>
      <c r="E263" s="71">
        <v>5513.3413861848812</v>
      </c>
      <c r="F263" s="71">
        <v>50.410021233696213</v>
      </c>
      <c r="G263" s="71">
        <v>36.527004073335597</v>
      </c>
      <c r="H263" s="71">
        <v>25.972986162241373</v>
      </c>
      <c r="I263" s="71">
        <v>17.803445309901257</v>
      </c>
      <c r="J263" s="71">
        <v>12.117370569147244</v>
      </c>
      <c r="K263" s="71">
        <v>11.037971761069871</v>
      </c>
      <c r="L263" s="71">
        <v>14.966116164046605</v>
      </c>
      <c r="M263" s="71">
        <v>20.776532044092402</v>
      </c>
      <c r="N263" s="71">
        <v>30.88580118860115</v>
      </c>
      <c r="O263" s="71">
        <v>38.780923244150458</v>
      </c>
      <c r="P263" s="71">
        <v>40.429895639316889</v>
      </c>
      <c r="Q263" s="71">
        <v>55.670658454639558</v>
      </c>
      <c r="R263" s="71">
        <v>90.607537917697286</v>
      </c>
      <c r="S263" s="71">
        <v>148.44212438222104</v>
      </c>
      <c r="T263" s="71">
        <v>203.85353399489983</v>
      </c>
      <c r="U263" s="71">
        <v>144.99506620566984</v>
      </c>
      <c r="V263" s="71">
        <v>330.42765825632563</v>
      </c>
      <c r="W263" s="65">
        <v>46.036787069378313</v>
      </c>
      <c r="X263" s="65">
        <v>28.757825445988107</v>
      </c>
      <c r="Y263" s="65">
        <v>22.329486467976196</v>
      </c>
      <c r="Z263" s="65">
        <v>18.246634385453955</v>
      </c>
      <c r="AA263" s="65">
        <v>18.768169586790059</v>
      </c>
      <c r="AB263" s="65">
        <v>21.638070966132748</v>
      </c>
      <c r="AC263" s="65">
        <v>31.185804203052992</v>
      </c>
      <c r="AD263" s="65">
        <v>38.645013765147112</v>
      </c>
      <c r="AE263" s="65">
        <v>43.781058379994484</v>
      </c>
      <c r="AF263" s="65">
        <v>50.349808276249526</v>
      </c>
      <c r="AG263" s="65">
        <v>53.977502348500707</v>
      </c>
      <c r="AH263" s="65">
        <v>71.202322145456137</v>
      </c>
      <c r="AI263" s="65">
        <v>103.28769802852443</v>
      </c>
      <c r="AJ263" s="65">
        <v>151.99894744364042</v>
      </c>
      <c r="AK263" s="65">
        <v>218.20357211149721</v>
      </c>
      <c r="AL263" s="65">
        <v>191.95579377819018</v>
      </c>
      <c r="AM263" s="65">
        <v>591.25670796306144</v>
      </c>
    </row>
    <row r="264" spans="1:39" x14ac:dyDescent="0.45">
      <c r="A264" s="3" t="s">
        <v>219</v>
      </c>
      <c r="B264" s="3" t="s">
        <v>81</v>
      </c>
      <c r="C264" s="3" t="s">
        <v>884</v>
      </c>
      <c r="D264" s="173">
        <v>1.0258785403474631</v>
      </c>
      <c r="E264" s="71">
        <v>4791.2508483804577</v>
      </c>
      <c r="F264" s="71">
        <v>239.68658642216337</v>
      </c>
      <c r="G264" s="71">
        <v>144.37523621396247</v>
      </c>
      <c r="H264" s="71">
        <v>101.84777444175243</v>
      </c>
      <c r="I264" s="71">
        <v>58.038363955023186</v>
      </c>
      <c r="J264" s="71">
        <v>47.313199593262091</v>
      </c>
      <c r="K264" s="71">
        <v>55.873976244652823</v>
      </c>
      <c r="L264" s="71">
        <v>69.693402057574062</v>
      </c>
      <c r="M264" s="71">
        <v>83.910275151220233</v>
      </c>
      <c r="N264" s="71">
        <v>118.6488413711633</v>
      </c>
      <c r="O264" s="71">
        <v>149.64046878377349</v>
      </c>
      <c r="P264" s="71">
        <v>154.5451138038176</v>
      </c>
      <c r="Q264" s="71">
        <v>182.57121067560044</v>
      </c>
      <c r="R264" s="71">
        <v>243.72222072436895</v>
      </c>
      <c r="S264" s="71">
        <v>347.47168277513754</v>
      </c>
      <c r="T264" s="71">
        <v>517.74565381403534</v>
      </c>
      <c r="U264" s="71">
        <v>390.60098480250707</v>
      </c>
      <c r="V264" s="71">
        <v>678.15013217561398</v>
      </c>
      <c r="W264" s="65">
        <v>221.12253340060718</v>
      </c>
      <c r="X264" s="65">
        <v>123.07214113562661</v>
      </c>
      <c r="Y264" s="65">
        <v>82.734668438185068</v>
      </c>
      <c r="Z264" s="65">
        <v>71.055947948598288</v>
      </c>
      <c r="AA264" s="65">
        <v>79.543208012683166</v>
      </c>
      <c r="AB264" s="65">
        <v>114.19175364824258</v>
      </c>
      <c r="AC264" s="65">
        <v>148.7726996297221</v>
      </c>
      <c r="AD264" s="65">
        <v>160.65941521922076</v>
      </c>
      <c r="AE264" s="65">
        <v>174.81262456353738</v>
      </c>
      <c r="AF264" s="65">
        <v>192.87145895827399</v>
      </c>
      <c r="AG264" s="65">
        <v>200.08025671395689</v>
      </c>
      <c r="AH264" s="65">
        <v>229.47491251449804</v>
      </c>
      <c r="AI264" s="65">
        <v>287.69138927316743</v>
      </c>
      <c r="AJ264" s="65">
        <v>399.29988981101565</v>
      </c>
      <c r="AK264" s="65">
        <v>588.00663268486221</v>
      </c>
      <c r="AL264" s="65">
        <v>498.6643387958365</v>
      </c>
      <c r="AM264" s="65">
        <v>1214.26889128987</v>
      </c>
    </row>
    <row r="265" spans="1:39" x14ac:dyDescent="0.45">
      <c r="A265" s="3" t="s">
        <v>219</v>
      </c>
      <c r="B265" s="3" t="s">
        <v>81</v>
      </c>
      <c r="C265" s="3" t="s">
        <v>885</v>
      </c>
      <c r="D265" s="173">
        <v>1.1998134670045686</v>
      </c>
      <c r="E265" s="71">
        <v>5603.5944467040863</v>
      </c>
      <c r="F265" s="71">
        <v>52.704282629920002</v>
      </c>
      <c r="G265" s="71">
        <v>36.041825651109356</v>
      </c>
      <c r="H265" s="71">
        <v>25.948937100980189</v>
      </c>
      <c r="I265" s="71">
        <v>15.171254370500696</v>
      </c>
      <c r="J265" s="71">
        <v>10.146970486335526</v>
      </c>
      <c r="K265" s="71">
        <v>11.27478164390569</v>
      </c>
      <c r="L265" s="71">
        <v>15.233368238404561</v>
      </c>
      <c r="M265" s="71">
        <v>21.055521810877295</v>
      </c>
      <c r="N265" s="71">
        <v>27.94523609141168</v>
      </c>
      <c r="O265" s="71">
        <v>35.430064015199804</v>
      </c>
      <c r="P265" s="71">
        <v>37.901189439330594</v>
      </c>
      <c r="Q265" s="71">
        <v>52.744380253819017</v>
      </c>
      <c r="R265" s="71">
        <v>85.553176795369438</v>
      </c>
      <c r="S265" s="71">
        <v>134.98031318367069</v>
      </c>
      <c r="T265" s="71">
        <v>202.12928265007531</v>
      </c>
      <c r="U265" s="71">
        <v>158.52926593385845</v>
      </c>
      <c r="V265" s="71">
        <v>303.03524835536314</v>
      </c>
      <c r="W265" s="65">
        <v>44.698861949792686</v>
      </c>
      <c r="X265" s="65">
        <v>28.915488962687604</v>
      </c>
      <c r="Y265" s="65">
        <v>20.864242901223591</v>
      </c>
      <c r="Z265" s="65">
        <v>17.050693929478495</v>
      </c>
      <c r="AA265" s="65">
        <v>14.539290173457543</v>
      </c>
      <c r="AB265" s="65">
        <v>20.702072985409433</v>
      </c>
      <c r="AC265" s="65">
        <v>30.168162171163889</v>
      </c>
      <c r="AD265" s="65">
        <v>38.184954077466678</v>
      </c>
      <c r="AE265" s="65">
        <v>39.387372094173038</v>
      </c>
      <c r="AF265" s="65">
        <v>46.298298719951632</v>
      </c>
      <c r="AG265" s="65">
        <v>50.147093058020445</v>
      </c>
      <c r="AH265" s="65">
        <v>64.737603372884337</v>
      </c>
      <c r="AI265" s="65">
        <v>103.66623933019947</v>
      </c>
      <c r="AJ265" s="65">
        <v>144.73528092863515</v>
      </c>
      <c r="AK265" s="65">
        <v>218.97703888936425</v>
      </c>
      <c r="AL265" s="65">
        <v>205.41899465688053</v>
      </c>
      <c r="AM265" s="65">
        <v>589.8453535024513</v>
      </c>
    </row>
    <row r="266" spans="1:39" x14ac:dyDescent="0.45">
      <c r="A266" s="3" t="s">
        <v>219</v>
      </c>
      <c r="B266" s="3" t="s">
        <v>81</v>
      </c>
      <c r="C266" s="3" t="s">
        <v>886</v>
      </c>
      <c r="D266" s="173">
        <v>1.1359832782769363</v>
      </c>
      <c r="E266" s="71">
        <v>5305.4826977343009</v>
      </c>
      <c r="F266" s="71">
        <v>78.00488747161053</v>
      </c>
      <c r="G266" s="71">
        <v>50.770456325841486</v>
      </c>
      <c r="H266" s="71">
        <v>36.891259974887333</v>
      </c>
      <c r="I266" s="71">
        <v>25.743405890840034</v>
      </c>
      <c r="J266" s="71">
        <v>17.957778000235677</v>
      </c>
      <c r="K266" s="71">
        <v>18.365922024378488</v>
      </c>
      <c r="L266" s="71">
        <v>23.161846444357735</v>
      </c>
      <c r="M266" s="71">
        <v>30.75451899733757</v>
      </c>
      <c r="N266" s="71">
        <v>44.069005785397202</v>
      </c>
      <c r="O266" s="71">
        <v>57.761314680864544</v>
      </c>
      <c r="P266" s="71">
        <v>63.717515527563364</v>
      </c>
      <c r="Q266" s="71">
        <v>80.115787327349963</v>
      </c>
      <c r="R266" s="71">
        <v>125.06066006347484</v>
      </c>
      <c r="S266" s="71">
        <v>177.23711963651914</v>
      </c>
      <c r="T266" s="71">
        <v>271.2560865653009</v>
      </c>
      <c r="U266" s="71">
        <v>211.67090310189334</v>
      </c>
      <c r="V266" s="71">
        <v>358.35717423377855</v>
      </c>
      <c r="W266" s="65">
        <v>74.376473693328649</v>
      </c>
      <c r="X266" s="65">
        <v>44.744906039316966</v>
      </c>
      <c r="Y266" s="65">
        <v>30.419281935117144</v>
      </c>
      <c r="Z266" s="65">
        <v>27.113678623329012</v>
      </c>
      <c r="AA266" s="65">
        <v>27.527991228693171</v>
      </c>
      <c r="AB266" s="65">
        <v>36.366274486337481</v>
      </c>
      <c r="AC266" s="65">
        <v>48.912471855314671</v>
      </c>
      <c r="AD266" s="65">
        <v>60.333541898647852</v>
      </c>
      <c r="AE266" s="65">
        <v>63.350100844504659</v>
      </c>
      <c r="AF266" s="65">
        <v>77.044028497985721</v>
      </c>
      <c r="AG266" s="65">
        <v>79.774136345611581</v>
      </c>
      <c r="AH266" s="65">
        <v>103.25466906680708</v>
      </c>
      <c r="AI266" s="65">
        <v>138.27572976907675</v>
      </c>
      <c r="AJ266" s="65">
        <v>206.67821482049058</v>
      </c>
      <c r="AK266" s="65">
        <v>306.03502177591292</v>
      </c>
      <c r="AL266" s="65">
        <v>293.24534413895594</v>
      </c>
      <c r="AM266" s="65">
        <v>723.41997209598185</v>
      </c>
    </row>
    <row r="267" spans="1:39" x14ac:dyDescent="0.45">
      <c r="A267" s="3" t="s">
        <v>219</v>
      </c>
      <c r="B267" s="3" t="s">
        <v>81</v>
      </c>
      <c r="C267" s="3" t="s">
        <v>887</v>
      </c>
      <c r="D267" s="173">
        <v>1.1694067518910087</v>
      </c>
      <c r="E267" s="71">
        <v>5461.5832886044509</v>
      </c>
      <c r="F267" s="71">
        <v>66.597309973720229</v>
      </c>
      <c r="G267" s="71">
        <v>39.749975020983022</v>
      </c>
      <c r="H267" s="71">
        <v>30.301817189281767</v>
      </c>
      <c r="I267" s="71">
        <v>18.121622236641887</v>
      </c>
      <c r="J267" s="71">
        <v>11.657217256394766</v>
      </c>
      <c r="K267" s="71">
        <v>12.774577568532594</v>
      </c>
      <c r="L267" s="71">
        <v>18.588866505343596</v>
      </c>
      <c r="M267" s="71">
        <v>22.975627852866818</v>
      </c>
      <c r="N267" s="71">
        <v>33.826366285790819</v>
      </c>
      <c r="O267" s="71">
        <v>42.2489453832045</v>
      </c>
      <c r="P267" s="71">
        <v>43.164426762557795</v>
      </c>
      <c r="Q267" s="71">
        <v>57.633406028360817</v>
      </c>
      <c r="R267" s="71">
        <v>96.496564179492538</v>
      </c>
      <c r="S267" s="71">
        <v>149.70982857580648</v>
      </c>
      <c r="T267" s="71">
        <v>216.94216920333793</v>
      </c>
      <c r="U267" s="71">
        <v>162.60942908720912</v>
      </c>
      <c r="V267" s="71">
        <v>314.42189717693941</v>
      </c>
      <c r="W267" s="65">
        <v>55.098189015662811</v>
      </c>
      <c r="X267" s="65">
        <v>33.803057980371854</v>
      </c>
      <c r="Y267" s="65">
        <v>24.599582134775972</v>
      </c>
      <c r="Z267" s="65">
        <v>20.501836388150561</v>
      </c>
      <c r="AA267" s="65">
        <v>18.647344460694846</v>
      </c>
      <c r="AB267" s="65">
        <v>25.68488576514229</v>
      </c>
      <c r="AC267" s="65">
        <v>35.125063681333316</v>
      </c>
      <c r="AD267" s="65">
        <v>44.82295814256846</v>
      </c>
      <c r="AE267" s="65">
        <v>48.766801683054361</v>
      </c>
      <c r="AF267" s="65">
        <v>57.341929607279475</v>
      </c>
      <c r="AG267" s="65">
        <v>56.908938029990438</v>
      </c>
      <c r="AH267" s="65">
        <v>79.249314743482188</v>
      </c>
      <c r="AI267" s="65">
        <v>115.61732899737443</v>
      </c>
      <c r="AJ267" s="65">
        <v>169.75457670254403</v>
      </c>
      <c r="AK267" s="65">
        <v>257.13473326411935</v>
      </c>
      <c r="AL267" s="65">
        <v>237.4992780006321</v>
      </c>
      <c r="AM267" s="65">
        <v>592.66806242367272</v>
      </c>
    </row>
    <row r="268" spans="1:39" x14ac:dyDescent="0.45">
      <c r="A268" s="3" t="s">
        <v>219</v>
      </c>
      <c r="B268" s="3" t="s">
        <v>81</v>
      </c>
      <c r="C268" s="3" t="s">
        <v>888</v>
      </c>
      <c r="D268" s="173">
        <v>1.1838329848879294</v>
      </c>
      <c r="E268" s="71">
        <v>5528.959394417152</v>
      </c>
      <c r="F268" s="71">
        <v>20.584623082786198</v>
      </c>
      <c r="G268" s="71">
        <v>14.000863041392424</v>
      </c>
      <c r="H268" s="71">
        <v>8.6576620540804896</v>
      </c>
      <c r="I268" s="71">
        <v>6.6094025236595115</v>
      </c>
      <c r="J268" s="71">
        <v>3.7166229106926596</v>
      </c>
      <c r="K268" s="71">
        <v>4.6441049245025727</v>
      </c>
      <c r="L268" s="71">
        <v>6.1616450476977445</v>
      </c>
      <c r="M268" s="71">
        <v>8.8620278861057997</v>
      </c>
      <c r="N268" s="71">
        <v>10.795228913843374</v>
      </c>
      <c r="O268" s="71">
        <v>12.841054947307834</v>
      </c>
      <c r="P268" s="71">
        <v>13.349216451090788</v>
      </c>
      <c r="Q268" s="71">
        <v>19.341985181035067</v>
      </c>
      <c r="R268" s="71">
        <v>32.783791866843416</v>
      </c>
      <c r="S268" s="71">
        <v>58.374759771292219</v>
      </c>
      <c r="T268" s="71">
        <v>80.41281271771129</v>
      </c>
      <c r="U268" s="71">
        <v>59.013091461881984</v>
      </c>
      <c r="V268" s="71">
        <v>103.87631519306483</v>
      </c>
      <c r="W268" s="65">
        <v>18.730951674198849</v>
      </c>
      <c r="X268" s="65">
        <v>11.28870779568391</v>
      </c>
      <c r="Y268" s="65">
        <v>7.1611199670866004</v>
      </c>
      <c r="Z268" s="65">
        <v>6.8681151900304211</v>
      </c>
      <c r="AA268" s="65">
        <v>5.2156179431101206</v>
      </c>
      <c r="AB268" s="65">
        <v>7.9284534837738256</v>
      </c>
      <c r="AC268" s="65">
        <v>11.620815460927124</v>
      </c>
      <c r="AD268" s="65">
        <v>14.787632818296062</v>
      </c>
      <c r="AE268" s="65">
        <v>14.178207518076562</v>
      </c>
      <c r="AF268" s="65">
        <v>16.76148711597402</v>
      </c>
      <c r="AG268" s="65">
        <v>17.510442470766279</v>
      </c>
      <c r="AH268" s="65">
        <v>20.795598848831602</v>
      </c>
      <c r="AI268" s="65">
        <v>37.908207496332786</v>
      </c>
      <c r="AJ268" s="65">
        <v>59.521711720186737</v>
      </c>
      <c r="AK268" s="65">
        <v>84.479760293659666</v>
      </c>
      <c r="AL268" s="65">
        <v>73.521698548468635</v>
      </c>
      <c r="AM268" s="65">
        <v>202.3277430318611</v>
      </c>
    </row>
    <row r="269" spans="1:39" x14ac:dyDescent="0.45">
      <c r="A269" s="2" t="s">
        <v>217</v>
      </c>
      <c r="B269" s="2" t="s">
        <v>82</v>
      </c>
      <c r="C269" s="2" t="s">
        <v>889</v>
      </c>
      <c r="D269" s="172">
        <v>1.0265670852208733</v>
      </c>
      <c r="E269" s="72">
        <v>4794.4666201108594</v>
      </c>
      <c r="F269" s="72">
        <v>2354.6132168411796</v>
      </c>
      <c r="G269" s="72">
        <v>1446.8367106809201</v>
      </c>
      <c r="H269" s="72">
        <v>1064.8202854681165</v>
      </c>
      <c r="I269" s="72">
        <v>667.02900173676198</v>
      </c>
      <c r="J269" s="72">
        <v>590.09352899197484</v>
      </c>
      <c r="K269" s="72">
        <v>623.41517266991286</v>
      </c>
      <c r="L269" s="72">
        <v>728.23220795055192</v>
      </c>
      <c r="M269" s="72">
        <v>890.71585836739223</v>
      </c>
      <c r="N269" s="72">
        <v>1198.763792842183</v>
      </c>
      <c r="O269" s="72">
        <v>1696.2377473097067</v>
      </c>
      <c r="P269" s="72">
        <v>1738.6031267324847</v>
      </c>
      <c r="Q269" s="72">
        <v>1935.6259708843934</v>
      </c>
      <c r="R269" s="72">
        <v>2517.7673932022599</v>
      </c>
      <c r="S269" s="72">
        <v>3548.1229372466105</v>
      </c>
      <c r="T269" s="72">
        <v>5452.3962525786892</v>
      </c>
      <c r="U269" s="72">
        <v>4891.2199752976303</v>
      </c>
      <c r="V269" s="72">
        <v>7239.3305413557691</v>
      </c>
      <c r="W269" s="8">
        <v>2147.7955203820793</v>
      </c>
      <c r="X269" s="8">
        <v>1242.7038386254292</v>
      </c>
      <c r="Y269" s="8">
        <v>852.04945268329982</v>
      </c>
      <c r="Z269" s="8">
        <v>746.24975966502132</v>
      </c>
      <c r="AA269" s="8">
        <v>949.84659127651776</v>
      </c>
      <c r="AB269" s="8">
        <v>1223.0465379292361</v>
      </c>
      <c r="AC269" s="8">
        <v>1566.6106673497854</v>
      </c>
      <c r="AD269" s="8">
        <v>1751.5458152177719</v>
      </c>
      <c r="AE269" s="8">
        <v>1836.9971200124144</v>
      </c>
      <c r="AF269" s="8">
        <v>2322.1030981135918</v>
      </c>
      <c r="AG269" s="8">
        <v>2332.4065714297039</v>
      </c>
      <c r="AH269" s="8">
        <v>2520.3361648312193</v>
      </c>
      <c r="AI269" s="8">
        <v>3078.189710565272</v>
      </c>
      <c r="AJ269" s="8">
        <v>4170.0171413277058</v>
      </c>
      <c r="AK269" s="8">
        <v>6691.1751545714715</v>
      </c>
      <c r="AL269" s="8">
        <v>6367.3577468220947</v>
      </c>
      <c r="AM269" s="8">
        <v>12421.532229902276</v>
      </c>
    </row>
    <row r="270" spans="1:39" x14ac:dyDescent="0.45">
      <c r="A270" s="3" t="s">
        <v>219</v>
      </c>
      <c r="B270" s="3" t="s">
        <v>82</v>
      </c>
      <c r="C270" s="3" t="s">
        <v>890</v>
      </c>
      <c r="D270" s="173">
        <v>1.0066918217963432</v>
      </c>
      <c r="E270" s="71">
        <v>4701.6414278494913</v>
      </c>
      <c r="F270" s="71">
        <v>1145.5374610312138</v>
      </c>
      <c r="G270" s="71">
        <v>697.92916037277678</v>
      </c>
      <c r="H270" s="71">
        <v>503.41899938351963</v>
      </c>
      <c r="I270" s="71">
        <v>315.99307601627282</v>
      </c>
      <c r="J270" s="71">
        <v>289.84939182246359</v>
      </c>
      <c r="K270" s="71">
        <v>311.83914738097616</v>
      </c>
      <c r="L270" s="71">
        <v>353.91598313728025</v>
      </c>
      <c r="M270" s="71">
        <v>438.94937012902187</v>
      </c>
      <c r="N270" s="71">
        <v>588.33010813635269</v>
      </c>
      <c r="O270" s="71">
        <v>831.92695947859454</v>
      </c>
      <c r="P270" s="71">
        <v>843.00007853033719</v>
      </c>
      <c r="Q270" s="71">
        <v>944.04589664040748</v>
      </c>
      <c r="R270" s="71">
        <v>1170.8497095301195</v>
      </c>
      <c r="S270" s="71">
        <v>1605.8190120746049</v>
      </c>
      <c r="T270" s="71">
        <v>2511.763959042114</v>
      </c>
      <c r="U270" s="71">
        <v>2257.5244178967791</v>
      </c>
      <c r="V270" s="71">
        <v>3176.4453363587672</v>
      </c>
      <c r="W270" s="65">
        <v>1041.8787794882273</v>
      </c>
      <c r="X270" s="65">
        <v>595.8104296073966</v>
      </c>
      <c r="Y270" s="65">
        <v>404.88188079040975</v>
      </c>
      <c r="Z270" s="65">
        <v>357.50077201837354</v>
      </c>
      <c r="AA270" s="65">
        <v>469.26465223279865</v>
      </c>
      <c r="AB270" s="65">
        <v>619.96101546731597</v>
      </c>
      <c r="AC270" s="65">
        <v>782.99347563286233</v>
      </c>
      <c r="AD270" s="65">
        <v>873.91623815503362</v>
      </c>
      <c r="AE270" s="65">
        <v>913.94906924216536</v>
      </c>
      <c r="AF270" s="65">
        <v>1151.347530200178</v>
      </c>
      <c r="AG270" s="65">
        <v>1156.9008631522556</v>
      </c>
      <c r="AH270" s="65">
        <v>1239.2368600960226</v>
      </c>
      <c r="AI270" s="65">
        <v>1448.1908655517705</v>
      </c>
      <c r="AJ270" s="65">
        <v>1921.8450987619642</v>
      </c>
      <c r="AK270" s="65">
        <v>3124.4620195689604</v>
      </c>
      <c r="AL270" s="65">
        <v>2984.2026197670266</v>
      </c>
      <c r="AM270" s="65">
        <v>5496.8223799478137</v>
      </c>
    </row>
    <row r="271" spans="1:39" x14ac:dyDescent="0.45">
      <c r="A271" s="3" t="s">
        <v>219</v>
      </c>
      <c r="B271" s="3" t="s">
        <v>82</v>
      </c>
      <c r="C271" s="3" t="s">
        <v>891</v>
      </c>
      <c r="D271" s="173">
        <v>1.0165793777198515</v>
      </c>
      <c r="E271" s="71">
        <v>4747.8201506160995</v>
      </c>
      <c r="F271" s="71">
        <v>912.41501138158048</v>
      </c>
      <c r="G271" s="71">
        <v>558.61364199060392</v>
      </c>
      <c r="H271" s="71">
        <v>413.37931402108279</v>
      </c>
      <c r="I271" s="71">
        <v>254.80186796900054</v>
      </c>
      <c r="J271" s="71">
        <v>225.16835437351949</v>
      </c>
      <c r="K271" s="71">
        <v>234.19181802002993</v>
      </c>
      <c r="L271" s="71">
        <v>279.85746386519185</v>
      </c>
      <c r="M271" s="71">
        <v>335.96932385992181</v>
      </c>
      <c r="N271" s="71">
        <v>446.21595199634095</v>
      </c>
      <c r="O271" s="71">
        <v>652.66770702073961</v>
      </c>
      <c r="P271" s="71">
        <v>669.28384330336814</v>
      </c>
      <c r="Q271" s="71">
        <v>704.69775160498182</v>
      </c>
      <c r="R271" s="71">
        <v>905.61167632171635</v>
      </c>
      <c r="S271" s="71">
        <v>1296.7406563051973</v>
      </c>
      <c r="T271" s="71">
        <v>2010.7121932484215</v>
      </c>
      <c r="U271" s="71">
        <v>1903.9434499978493</v>
      </c>
      <c r="V271" s="71">
        <v>2647.2884298013287</v>
      </c>
      <c r="W271" s="65">
        <v>835.35179284674064</v>
      </c>
      <c r="X271" s="65">
        <v>483.58553842069574</v>
      </c>
      <c r="Y271" s="65">
        <v>331.84671201945991</v>
      </c>
      <c r="Z271" s="65">
        <v>281.43895901833639</v>
      </c>
      <c r="AA271" s="65">
        <v>363.76417963066024</v>
      </c>
      <c r="AB271" s="65">
        <v>466.98040432380378</v>
      </c>
      <c r="AC271" s="65">
        <v>593.94184783772403</v>
      </c>
      <c r="AD271" s="65">
        <v>655.5850549444599</v>
      </c>
      <c r="AE271" s="65">
        <v>685.3215779012246</v>
      </c>
      <c r="AF271" s="65">
        <v>891.72418395548232</v>
      </c>
      <c r="AG271" s="65">
        <v>879.27436121062271</v>
      </c>
      <c r="AH271" s="65">
        <v>915.18718064292671</v>
      </c>
      <c r="AI271" s="65">
        <v>1105.1242915763992</v>
      </c>
      <c r="AJ271" s="65">
        <v>1512.4567832356583</v>
      </c>
      <c r="AK271" s="65">
        <v>2507.1495900782675</v>
      </c>
      <c r="AL271" s="65">
        <v>2415.1720201286621</v>
      </c>
      <c r="AM271" s="65">
        <v>4305.8408372580188</v>
      </c>
    </row>
    <row r="272" spans="1:39" x14ac:dyDescent="0.45">
      <c r="A272" s="3" t="s">
        <v>219</v>
      </c>
      <c r="B272" s="3" t="s">
        <v>82</v>
      </c>
      <c r="C272" s="3" t="s">
        <v>892</v>
      </c>
      <c r="D272" s="173">
        <v>1.1854066245347969</v>
      </c>
      <c r="E272" s="71">
        <v>5536.3089021771502</v>
      </c>
      <c r="F272" s="71">
        <v>45.439121541877853</v>
      </c>
      <c r="G272" s="71">
        <v>32.056431468534633</v>
      </c>
      <c r="H272" s="71">
        <v>26.117280529809452</v>
      </c>
      <c r="I272" s="71">
        <v>20.652575062988628</v>
      </c>
      <c r="J272" s="71">
        <v>17.827991168433687</v>
      </c>
      <c r="K272" s="71">
        <v>16.366194124875967</v>
      </c>
      <c r="L272" s="71">
        <v>16.925964709338317</v>
      </c>
      <c r="M272" s="71">
        <v>20.678065067580235</v>
      </c>
      <c r="N272" s="71">
        <v>29.34644496322683</v>
      </c>
      <c r="O272" s="71">
        <v>37.98421545544889</v>
      </c>
      <c r="P272" s="71">
        <v>43.046812520698104</v>
      </c>
      <c r="Q272" s="71">
        <v>61.487528536759008</v>
      </c>
      <c r="R272" s="71">
        <v>99.742484166308586</v>
      </c>
      <c r="S272" s="71">
        <v>149.52872797672279</v>
      </c>
      <c r="T272" s="71">
        <v>201.50228216104827</v>
      </c>
      <c r="U272" s="71">
        <v>159.92249237646547</v>
      </c>
      <c r="V272" s="71">
        <v>371.78482614601614</v>
      </c>
      <c r="W272" s="65">
        <v>42.08382648878441</v>
      </c>
      <c r="X272" s="65">
        <v>27.244255685672911</v>
      </c>
      <c r="Y272" s="65">
        <v>19.791106767827241</v>
      </c>
      <c r="Z272" s="65">
        <v>20.911873115913426</v>
      </c>
      <c r="AA272" s="65">
        <v>25.232313832883992</v>
      </c>
      <c r="AB272" s="65">
        <v>23.702772394198849</v>
      </c>
      <c r="AC272" s="65">
        <v>32.203446234942064</v>
      </c>
      <c r="AD272" s="65">
        <v>38.020647046152305</v>
      </c>
      <c r="AE272" s="65">
        <v>42.067209119567664</v>
      </c>
      <c r="AF272" s="65">
        <v>49.957726706285037</v>
      </c>
      <c r="AG272" s="65">
        <v>55.306419857442769</v>
      </c>
      <c r="AH272" s="65">
        <v>76.898507917092616</v>
      </c>
      <c r="AI272" s="65">
        <v>113.29200385851215</v>
      </c>
      <c r="AJ272" s="65">
        <v>158.4555399014238</v>
      </c>
      <c r="AK272" s="65">
        <v>224.47724708752671</v>
      </c>
      <c r="AL272" s="65">
        <v>222.87908329643025</v>
      </c>
      <c r="AM272" s="65">
        <v>671.80472325078358</v>
      </c>
    </row>
    <row r="273" spans="1:39" x14ac:dyDescent="0.45">
      <c r="A273" s="3" t="s">
        <v>219</v>
      </c>
      <c r="B273" s="3" t="s">
        <v>82</v>
      </c>
      <c r="C273" s="3" t="s">
        <v>893</v>
      </c>
      <c r="D273" s="173">
        <v>1.1527422324311636</v>
      </c>
      <c r="E273" s="71">
        <v>5383.7535165021973</v>
      </c>
      <c r="F273" s="71">
        <v>46.586252239989818</v>
      </c>
      <c r="G273" s="71">
        <v>29.803817365340311</v>
      </c>
      <c r="H273" s="71">
        <v>23.95286501628933</v>
      </c>
      <c r="I273" s="71">
        <v>14.332424290911552</v>
      </c>
      <c r="J273" s="71">
        <v>10.854898659800792</v>
      </c>
      <c r="K273" s="71">
        <v>10.248605484950454</v>
      </c>
      <c r="L273" s="71">
        <v>14.149512603508313</v>
      </c>
      <c r="M273" s="71">
        <v>18.544613909813933</v>
      </c>
      <c r="N273" s="71">
        <v>26.701909909378529</v>
      </c>
      <c r="O273" s="71">
        <v>31.82144638402189</v>
      </c>
      <c r="P273" s="71">
        <v>34.666797788185264</v>
      </c>
      <c r="Q273" s="71">
        <v>47.105941769310562</v>
      </c>
      <c r="R273" s="71">
        <v>75.119862552031364</v>
      </c>
      <c r="S273" s="71">
        <v>112.22200456549328</v>
      </c>
      <c r="T273" s="71">
        <v>160.43375012978075</v>
      </c>
      <c r="U273" s="71">
        <v>119.02134466848355</v>
      </c>
      <c r="V273" s="71">
        <v>250.82853772058573</v>
      </c>
      <c r="W273" s="65">
        <v>40.867530925524733</v>
      </c>
      <c r="X273" s="65">
        <v>26.361339992155742</v>
      </c>
      <c r="Y273" s="65">
        <v>18.986254667780052</v>
      </c>
      <c r="Z273" s="65">
        <v>16.811505838283399</v>
      </c>
      <c r="AA273" s="65">
        <v>16.230841938790562</v>
      </c>
      <c r="AB273" s="65">
        <v>19.215487957201844</v>
      </c>
      <c r="AC273" s="65">
        <v>27.771779321876654</v>
      </c>
      <c r="AD273" s="65">
        <v>35.424595951384738</v>
      </c>
      <c r="AE273" s="65">
        <v>37.455396564237446</v>
      </c>
      <c r="AF273" s="65">
        <v>41.201238310415526</v>
      </c>
      <c r="AG273" s="65">
        <v>44.557822358646185</v>
      </c>
      <c r="AH273" s="65">
        <v>59.493495837091928</v>
      </c>
      <c r="AI273" s="65">
        <v>88.254200619137137</v>
      </c>
      <c r="AJ273" s="65">
        <v>131.75483984163358</v>
      </c>
      <c r="AK273" s="65">
        <v>174.45972878548216</v>
      </c>
      <c r="AL273" s="65">
        <v>162.39986059919192</v>
      </c>
      <c r="AM273" s="65">
        <v>462.9242630803721</v>
      </c>
    </row>
    <row r="274" spans="1:39" x14ac:dyDescent="0.45">
      <c r="A274" s="3" t="s">
        <v>219</v>
      </c>
      <c r="B274" s="3" t="s">
        <v>82</v>
      </c>
      <c r="C274" s="3" t="s">
        <v>894</v>
      </c>
      <c r="D274" s="173">
        <v>1.0845509166491349</v>
      </c>
      <c r="E274" s="71">
        <v>5065.2736119686988</v>
      </c>
      <c r="F274" s="71">
        <v>204.63537064652149</v>
      </c>
      <c r="G274" s="71">
        <v>128.43365948366406</v>
      </c>
      <c r="H274" s="71">
        <v>97.951826517416038</v>
      </c>
      <c r="I274" s="71">
        <v>61.249058397588726</v>
      </c>
      <c r="J274" s="71">
        <v>46.392892967757277</v>
      </c>
      <c r="K274" s="71">
        <v>50.769407659080592</v>
      </c>
      <c r="L274" s="71">
        <v>63.383283635232992</v>
      </c>
      <c r="M274" s="71">
        <v>76.574485401054815</v>
      </c>
      <c r="N274" s="71">
        <v>108.16937783688401</v>
      </c>
      <c r="O274" s="71">
        <v>141.83741897090212</v>
      </c>
      <c r="P274" s="71">
        <v>148.60559458989613</v>
      </c>
      <c r="Q274" s="71">
        <v>178.28885233293593</v>
      </c>
      <c r="R274" s="71">
        <v>266.44366063208253</v>
      </c>
      <c r="S274" s="71">
        <v>383.81253632458703</v>
      </c>
      <c r="T274" s="71">
        <v>567.984067997323</v>
      </c>
      <c r="U274" s="71">
        <v>450.80827035805237</v>
      </c>
      <c r="V274" s="71">
        <v>792.98341132906341</v>
      </c>
      <c r="W274" s="65">
        <v>187.61359063280338</v>
      </c>
      <c r="X274" s="65">
        <v>109.70227491950945</v>
      </c>
      <c r="Y274" s="65">
        <v>76.543498437821924</v>
      </c>
      <c r="Z274" s="65">
        <v>69.586649674114042</v>
      </c>
      <c r="AA274" s="65">
        <v>75.354603641382511</v>
      </c>
      <c r="AB274" s="65">
        <v>93.1868577867168</v>
      </c>
      <c r="AC274" s="65">
        <v>129.70011832238143</v>
      </c>
      <c r="AD274" s="65">
        <v>148.5992791207438</v>
      </c>
      <c r="AE274" s="65">
        <v>158.20386718521908</v>
      </c>
      <c r="AF274" s="65">
        <v>187.87241894122903</v>
      </c>
      <c r="AG274" s="65">
        <v>196.36710485073627</v>
      </c>
      <c r="AH274" s="65">
        <v>229.52012033808262</v>
      </c>
      <c r="AI274" s="65">
        <v>323.32834895944899</v>
      </c>
      <c r="AJ274" s="65">
        <v>445.50487958702496</v>
      </c>
      <c r="AK274" s="65">
        <v>660.62656905123288</v>
      </c>
      <c r="AL274" s="65">
        <v>582.70416303078082</v>
      </c>
      <c r="AM274" s="65">
        <v>1484.1400263652486</v>
      </c>
    </row>
    <row r="275" spans="1:39" x14ac:dyDescent="0.45">
      <c r="A275" s="2" t="s">
        <v>217</v>
      </c>
      <c r="B275" s="2" t="s">
        <v>83</v>
      </c>
      <c r="C275" s="2" t="s">
        <v>895</v>
      </c>
      <c r="D275" s="172">
        <v>1.0139512379232316</v>
      </c>
      <c r="E275" s="72">
        <v>4735.5457179859441</v>
      </c>
      <c r="F275" s="72">
        <v>3482.9437174007126</v>
      </c>
      <c r="G275" s="72">
        <v>2176.3371241000068</v>
      </c>
      <c r="H275" s="72">
        <v>1579.9752267471649</v>
      </c>
      <c r="I275" s="72">
        <v>972.9271916228065</v>
      </c>
      <c r="J275" s="72">
        <v>867.99073348576644</v>
      </c>
      <c r="K275" s="72">
        <v>948.98929325536687</v>
      </c>
      <c r="L275" s="72">
        <v>1122.4290176285642</v>
      </c>
      <c r="M275" s="72">
        <v>1348.4395986847567</v>
      </c>
      <c r="N275" s="72">
        <v>1822.8543302141552</v>
      </c>
      <c r="O275" s="72">
        <v>2599.9621380995231</v>
      </c>
      <c r="P275" s="72">
        <v>2726.8861975201785</v>
      </c>
      <c r="Q275" s="72">
        <v>2939.0539032097522</v>
      </c>
      <c r="R275" s="72">
        <v>3661.3977451286496</v>
      </c>
      <c r="S275" s="72">
        <v>5238.4555622269145</v>
      </c>
      <c r="T275" s="72">
        <v>8056.4076585688936</v>
      </c>
      <c r="U275" s="72">
        <v>7157.6013327224209</v>
      </c>
      <c r="V275" s="72">
        <v>10033.463772469318</v>
      </c>
      <c r="W275" s="8">
        <v>3157.5640970002537</v>
      </c>
      <c r="X275" s="8">
        <v>1900.1291705589879</v>
      </c>
      <c r="Y275" s="8">
        <v>1291.3336014423917</v>
      </c>
      <c r="Z275" s="8">
        <v>1084.3421265692789</v>
      </c>
      <c r="AA275" s="8">
        <v>1354.0871881490743</v>
      </c>
      <c r="AB275" s="8">
        <v>1793.0693081897259</v>
      </c>
      <c r="AC275" s="8">
        <v>2301.1840785621207</v>
      </c>
      <c r="AD275" s="8">
        <v>2599.6329880501821</v>
      </c>
      <c r="AE275" s="8">
        <v>2812.0527056127089</v>
      </c>
      <c r="AF275" s="8">
        <v>3565.0016749004267</v>
      </c>
      <c r="AG275" s="8">
        <v>3628.4529149300156</v>
      </c>
      <c r="AH275" s="8">
        <v>3816.1280122313492</v>
      </c>
      <c r="AI275" s="8">
        <v>4481.3882385465013</v>
      </c>
      <c r="AJ275" s="8">
        <v>6196.9163798715153</v>
      </c>
      <c r="AK275" s="8">
        <v>9849.4118901072525</v>
      </c>
      <c r="AL275" s="8">
        <v>9397.5245758390247</v>
      </c>
      <c r="AM275" s="8">
        <v>17229.412011006167</v>
      </c>
    </row>
    <row r="276" spans="1:39" x14ac:dyDescent="0.45">
      <c r="A276" s="3" t="s">
        <v>219</v>
      </c>
      <c r="B276" s="3" t="s">
        <v>83</v>
      </c>
      <c r="C276" s="3" t="s">
        <v>896</v>
      </c>
      <c r="D276" s="173">
        <v>0.97342540348338424</v>
      </c>
      <c r="E276" s="71">
        <v>4546.274346176685</v>
      </c>
      <c r="F276" s="71">
        <v>1807.1769559088759</v>
      </c>
      <c r="G276" s="71">
        <v>1103.9888441747455</v>
      </c>
      <c r="H276" s="71">
        <v>791.33436080421825</v>
      </c>
      <c r="I276" s="71">
        <v>480.99673770649474</v>
      </c>
      <c r="J276" s="71">
        <v>421.64202011591431</v>
      </c>
      <c r="K276" s="71">
        <v>477.48766042463575</v>
      </c>
      <c r="L276" s="71">
        <v>565.52023667893855</v>
      </c>
      <c r="M276" s="71">
        <v>680.52168583916523</v>
      </c>
      <c r="N276" s="71">
        <v>928.50809860786615</v>
      </c>
      <c r="O276" s="71">
        <v>1333.5951079583642</v>
      </c>
      <c r="P276" s="71">
        <v>1403.3143267505718</v>
      </c>
      <c r="Q276" s="71">
        <v>1470.811659107676</v>
      </c>
      <c r="R276" s="71">
        <v>1684.5397325865463</v>
      </c>
      <c r="S276" s="71">
        <v>2312.2924490998744</v>
      </c>
      <c r="T276" s="71">
        <v>3591.8506764522299</v>
      </c>
      <c r="U276" s="71">
        <v>3175.3620950518161</v>
      </c>
      <c r="V276" s="71">
        <v>4204.896051620819</v>
      </c>
      <c r="W276" s="65">
        <v>1661.5205541908674</v>
      </c>
      <c r="X276" s="65">
        <v>963.38715244060165</v>
      </c>
      <c r="Y276" s="65">
        <v>652.17784783824527</v>
      </c>
      <c r="Z276" s="65">
        <v>541.35098982911302</v>
      </c>
      <c r="AA276" s="65">
        <v>695.75135109827988</v>
      </c>
      <c r="AB276" s="65">
        <v>954.36005875690068</v>
      </c>
      <c r="AC276" s="65">
        <v>1220.087141910391</v>
      </c>
      <c r="AD276" s="65">
        <v>1354.2514134995515</v>
      </c>
      <c r="AE276" s="65">
        <v>1470.700791715733</v>
      </c>
      <c r="AF276" s="65">
        <v>1864.0864774669578</v>
      </c>
      <c r="AG276" s="65">
        <v>1874.7117470264138</v>
      </c>
      <c r="AH276" s="65">
        <v>1889.5966101814388</v>
      </c>
      <c r="AI276" s="65">
        <v>2067.5925897500515</v>
      </c>
      <c r="AJ276" s="65">
        <v>2768.8020656459285</v>
      </c>
      <c r="AK276" s="65">
        <v>4448.3793210174126</v>
      </c>
      <c r="AL276" s="65">
        <v>4213.0352437180372</v>
      </c>
      <c r="AM276" s="65">
        <v>7043.3644356786417</v>
      </c>
    </row>
    <row r="277" spans="1:39" x14ac:dyDescent="0.45">
      <c r="A277" s="3" t="s">
        <v>219</v>
      </c>
      <c r="B277" s="3" t="s">
        <v>83</v>
      </c>
      <c r="C277" s="3" t="s">
        <v>897</v>
      </c>
      <c r="D277" s="173">
        <v>1.0416376605103124</v>
      </c>
      <c r="E277" s="71">
        <v>4864.8520544495577</v>
      </c>
      <c r="F277" s="71">
        <v>179.20730683837377</v>
      </c>
      <c r="G277" s="71">
        <v>112.49208275336598</v>
      </c>
      <c r="H277" s="71">
        <v>79.554294652495102</v>
      </c>
      <c r="I277" s="71">
        <v>48.044715937848835</v>
      </c>
      <c r="J277" s="71">
        <v>39.231019612867044</v>
      </c>
      <c r="K277" s="71">
        <v>43.862452743035668</v>
      </c>
      <c r="L277" s="71">
        <v>54.267018432133185</v>
      </c>
      <c r="M277" s="71">
        <v>68.237614723014602</v>
      </c>
      <c r="N277" s="71">
        <v>87.269656776993315</v>
      </c>
      <c r="O277" s="71">
        <v>120.32630867595947</v>
      </c>
      <c r="P277" s="71">
        <v>131.81616156440538</v>
      </c>
      <c r="Q277" s="71">
        <v>145.45743837250717</v>
      </c>
      <c r="R277" s="71">
        <v>205.37399459441241</v>
      </c>
      <c r="S277" s="71">
        <v>304.24900646050969</v>
      </c>
      <c r="T277" s="71">
        <v>452.69435307748512</v>
      </c>
      <c r="U277" s="71">
        <v>385.72469225338062</v>
      </c>
      <c r="V277" s="71">
        <v>540.11387051781753</v>
      </c>
      <c r="W277" s="65">
        <v>155.13849909377055</v>
      </c>
      <c r="X277" s="65">
        <v>99.201884707323032</v>
      </c>
      <c r="Y277" s="65">
        <v>61.849788303627058</v>
      </c>
      <c r="Z277" s="65">
        <v>52.143003880529477</v>
      </c>
      <c r="AA277" s="65">
        <v>66.071206453066679</v>
      </c>
      <c r="AB277" s="65">
        <v>86.717459978776191</v>
      </c>
      <c r="AC277" s="65">
        <v>113.41784581215585</v>
      </c>
      <c r="AD277" s="65">
        <v>134.9289341153858</v>
      </c>
      <c r="AE277" s="65">
        <v>135.73686142580553</v>
      </c>
      <c r="AF277" s="65">
        <v>169.01983011877874</v>
      </c>
      <c r="AG277" s="65">
        <v>178.15311781641253</v>
      </c>
      <c r="AH277" s="65">
        <v>198.64317682992601</v>
      </c>
      <c r="AI277" s="65">
        <v>265.41152980314013</v>
      </c>
      <c r="AJ277" s="65">
        <v>366.74790283635951</v>
      </c>
      <c r="AK277" s="65">
        <v>536.61406233327682</v>
      </c>
      <c r="AL277" s="65">
        <v>471.94829955218717</v>
      </c>
      <c r="AM277" s="65">
        <v>899.73846863944209</v>
      </c>
    </row>
    <row r="278" spans="1:39" x14ac:dyDescent="0.45">
      <c r="A278" s="3" t="s">
        <v>219</v>
      </c>
      <c r="B278" s="3" t="s">
        <v>83</v>
      </c>
      <c r="C278" s="3" t="s">
        <v>898</v>
      </c>
      <c r="D278" s="173">
        <v>1.1121912094047659</v>
      </c>
      <c r="E278" s="71">
        <v>5194.3645042199851</v>
      </c>
      <c r="F278" s="71">
        <v>228.21527944104437</v>
      </c>
      <c r="G278" s="71">
        <v>151.47963453942154</v>
      </c>
      <c r="H278" s="71">
        <v>114.93046376791835</v>
      </c>
      <c r="I278" s="71">
        <v>77.186829909783015</v>
      </c>
      <c r="J278" s="71">
        <v>74.544836665892873</v>
      </c>
      <c r="K278" s="71">
        <v>74.924015708334778</v>
      </c>
      <c r="L278" s="71">
        <v>84.466502834584205</v>
      </c>
      <c r="M278" s="71">
        <v>100.10809278749142</v>
      </c>
      <c r="N278" s="71">
        <v>138.38417759391172</v>
      </c>
      <c r="O278" s="71">
        <v>211.10413142389837</v>
      </c>
      <c r="P278" s="71">
        <v>225.93695861273508</v>
      </c>
      <c r="Q278" s="71">
        <v>249.01913762594592</v>
      </c>
      <c r="R278" s="71">
        <v>318.33201013561529</v>
      </c>
      <c r="S278" s="71">
        <v>485.71180674231351</v>
      </c>
      <c r="T278" s="71">
        <v>817.37351250780512</v>
      </c>
      <c r="U278" s="71">
        <v>794.13907228637061</v>
      </c>
      <c r="V278" s="71">
        <v>1115.9990057298371</v>
      </c>
      <c r="W278" s="65">
        <v>208.59468909903291</v>
      </c>
      <c r="X278" s="65">
        <v>131.6490364440794</v>
      </c>
      <c r="Y278" s="65">
        <v>95.488478638932875</v>
      </c>
      <c r="Z278" s="65">
        <v>83.920850282162732</v>
      </c>
      <c r="AA278" s="65">
        <v>99.801554154647647</v>
      </c>
      <c r="AB278" s="65">
        <v>124.18490856008233</v>
      </c>
      <c r="AC278" s="65">
        <v>154.64876168482374</v>
      </c>
      <c r="AD278" s="65">
        <v>176.56433585045491</v>
      </c>
      <c r="AE278" s="65">
        <v>205.41262408606721</v>
      </c>
      <c r="AF278" s="65">
        <v>273.37887465761088</v>
      </c>
      <c r="AG278" s="65">
        <v>295.13694441240244</v>
      </c>
      <c r="AH278" s="65">
        <v>321.8797039210454</v>
      </c>
      <c r="AI278" s="65">
        <v>394.22372703033653</v>
      </c>
      <c r="AJ278" s="65">
        <v>561.38726296994207</v>
      </c>
      <c r="AK278" s="65">
        <v>1029.9999258591147</v>
      </c>
      <c r="AL278" s="65">
        <v>1052.8643812162622</v>
      </c>
      <c r="AM278" s="65">
        <v>1998.7803493237254</v>
      </c>
    </row>
    <row r="279" spans="1:39" x14ac:dyDescent="0.45">
      <c r="A279" s="3" t="s">
        <v>219</v>
      </c>
      <c r="B279" s="3" t="s">
        <v>83</v>
      </c>
      <c r="C279" s="3" t="s">
        <v>899</v>
      </c>
      <c r="D279" s="173">
        <v>0.97593688580626736</v>
      </c>
      <c r="E279" s="71">
        <v>4558.0039431386513</v>
      </c>
      <c r="F279" s="71">
        <v>287.99353470932101</v>
      </c>
      <c r="G279" s="71">
        <v>185.19953488416118</v>
      </c>
      <c r="H279" s="71">
        <v>132.17364069229541</v>
      </c>
      <c r="I279" s="71">
        <v>82.986327529011575</v>
      </c>
      <c r="J279" s="71">
        <v>83.228755593733453</v>
      </c>
      <c r="K279" s="71">
        <v>84.633220904603661</v>
      </c>
      <c r="L279" s="71">
        <v>96.864029617301384</v>
      </c>
      <c r="M279" s="71">
        <v>113.87705833645946</v>
      </c>
      <c r="N279" s="71">
        <v>148.6268170935181</v>
      </c>
      <c r="O279" s="71">
        <v>202.90272771667611</v>
      </c>
      <c r="P279" s="71">
        <v>214.96943055930581</v>
      </c>
      <c r="Q279" s="71">
        <v>235.31559092941913</v>
      </c>
      <c r="R279" s="71">
        <v>279.05637829513955</v>
      </c>
      <c r="S279" s="71">
        <v>389.84922296070835</v>
      </c>
      <c r="T279" s="71">
        <v>603.25284550509082</v>
      </c>
      <c r="U279" s="71">
        <v>534.50137308898502</v>
      </c>
      <c r="V279" s="71">
        <v>706.0796481530657</v>
      </c>
      <c r="W279" s="65">
        <v>262.29413821694686</v>
      </c>
      <c r="X279" s="65">
        <v>157.63198399615609</v>
      </c>
      <c r="Y279" s="65">
        <v>107.85018140632454</v>
      </c>
      <c r="Z279" s="65">
        <v>87.47450192277536</v>
      </c>
      <c r="AA279" s="65">
        <v>117.05940966524744</v>
      </c>
      <c r="AB279" s="65">
        <v>151.13614453443856</v>
      </c>
      <c r="AC279" s="65">
        <v>188.95314630818211</v>
      </c>
      <c r="AD279" s="65">
        <v>206.82969101856753</v>
      </c>
      <c r="AE279" s="65">
        <v>215.13482352703397</v>
      </c>
      <c r="AF279" s="65">
        <v>264.58971279757787</v>
      </c>
      <c r="AG279" s="65">
        <v>269.26213879711815</v>
      </c>
      <c r="AH279" s="65">
        <v>288.65195358649919</v>
      </c>
      <c r="AI279" s="65">
        <v>336.63137184689231</v>
      </c>
      <c r="AJ279" s="65">
        <v>453.91190101642968</v>
      </c>
      <c r="AK279" s="65">
        <v>725.76965989822588</v>
      </c>
      <c r="AL279" s="65">
        <v>664.95590589902474</v>
      </c>
      <c r="AM279" s="65">
        <v>1205.397520394604</v>
      </c>
    </row>
    <row r="280" spans="1:39" x14ac:dyDescent="0.45">
      <c r="A280" s="3" t="s">
        <v>219</v>
      </c>
      <c r="B280" s="3" t="s">
        <v>83</v>
      </c>
      <c r="C280" s="3" t="s">
        <v>900</v>
      </c>
      <c r="D280" s="173">
        <v>1.109669752202203</v>
      </c>
      <c r="E280" s="71">
        <v>5182.5883206994267</v>
      </c>
      <c r="F280" s="71">
        <v>245.86834629532203</v>
      </c>
      <c r="G280" s="71">
        <v>162.11890422681628</v>
      </c>
      <c r="H280" s="71">
        <v>123.8286164346122</v>
      </c>
      <c r="I280" s="71">
        <v>78.08351033968863</v>
      </c>
      <c r="J280" s="71">
        <v>65.896314146725445</v>
      </c>
      <c r="K280" s="71">
        <v>70.543032875872015</v>
      </c>
      <c r="L280" s="71">
        <v>86.203641317911135</v>
      </c>
      <c r="M280" s="71">
        <v>105.99970021547652</v>
      </c>
      <c r="N280" s="71">
        <v>138.12761822301599</v>
      </c>
      <c r="O280" s="71">
        <v>199.15351459337455</v>
      </c>
      <c r="P280" s="71">
        <v>209.2357362686389</v>
      </c>
      <c r="Q280" s="71">
        <v>241.70344212389386</v>
      </c>
      <c r="R280" s="71">
        <v>365.2587390878719</v>
      </c>
      <c r="S280" s="71">
        <v>539.61941840287625</v>
      </c>
      <c r="T280" s="71">
        <v>818.31401324134606</v>
      </c>
      <c r="U280" s="71">
        <v>727.56275156461857</v>
      </c>
      <c r="V280" s="71">
        <v>1130.1786061491555</v>
      </c>
      <c r="W280" s="65">
        <v>207.98654131740255</v>
      </c>
      <c r="X280" s="65">
        <v>146.21714538711257</v>
      </c>
      <c r="Y280" s="65">
        <v>99.65719977251068</v>
      </c>
      <c r="Z280" s="65">
        <v>86.62025873993575</v>
      </c>
      <c r="AA280" s="65">
        <v>96.156662850775319</v>
      </c>
      <c r="AB280" s="65">
        <v>115.56822126695333</v>
      </c>
      <c r="AC280" s="65">
        <v>158.25974953991405</v>
      </c>
      <c r="AD280" s="65">
        <v>193.61940570088964</v>
      </c>
      <c r="AE280" s="65">
        <v>206.50325543361168</v>
      </c>
      <c r="AF280" s="65">
        <v>269.85014052793241</v>
      </c>
      <c r="AG280" s="65">
        <v>282.43405645927959</v>
      </c>
      <c r="AH280" s="65">
        <v>329.83628087190272</v>
      </c>
      <c r="AI280" s="65">
        <v>436.89073946201478</v>
      </c>
      <c r="AJ280" s="65">
        <v>635.77258857731715</v>
      </c>
      <c r="AK280" s="65">
        <v>983.24815617472996</v>
      </c>
      <c r="AL280" s="65">
        <v>953.78363724966073</v>
      </c>
      <c r="AM280" s="65">
        <v>2035.4755652996091</v>
      </c>
    </row>
    <row r="281" spans="1:39" x14ac:dyDescent="0.45">
      <c r="A281" s="3" t="s">
        <v>219</v>
      </c>
      <c r="B281" s="3" t="s">
        <v>83</v>
      </c>
      <c r="C281" s="3" t="s">
        <v>901</v>
      </c>
      <c r="D281" s="173">
        <v>1.016315736131413</v>
      </c>
      <c r="E281" s="71">
        <v>4746.5888420989659</v>
      </c>
      <c r="F281" s="71">
        <v>647.81019701709772</v>
      </c>
      <c r="G281" s="71">
        <v>404.04965890988547</v>
      </c>
      <c r="H281" s="71">
        <v>292.58087930539659</v>
      </c>
      <c r="I281" s="71">
        <v>178.94559611649706</v>
      </c>
      <c r="J281" s="71">
        <v>163.33082842132876</v>
      </c>
      <c r="K281" s="71">
        <v>174.98934731107283</v>
      </c>
      <c r="L281" s="71">
        <v>207.12035762742985</v>
      </c>
      <c r="M281" s="71">
        <v>245.0843045390821</v>
      </c>
      <c r="N281" s="71">
        <v>334.84944969137274</v>
      </c>
      <c r="O281" s="71">
        <v>467.76120229590953</v>
      </c>
      <c r="P281" s="71">
        <v>472.5152166718691</v>
      </c>
      <c r="Q281" s="71">
        <v>515.41751285920554</v>
      </c>
      <c r="R281" s="71">
        <v>674.31669211829796</v>
      </c>
      <c r="S281" s="71">
        <v>998.16613528264577</v>
      </c>
      <c r="T281" s="71">
        <v>1475.0186504359922</v>
      </c>
      <c r="U281" s="71">
        <v>1314.9072132982233</v>
      </c>
      <c r="V281" s="71">
        <v>1864.5100339255723</v>
      </c>
      <c r="W281" s="65">
        <v>581.02439056914204</v>
      </c>
      <c r="X281" s="65">
        <v>351.08511898643673</v>
      </c>
      <c r="Y281" s="65">
        <v>239.41254391403959</v>
      </c>
      <c r="Z281" s="65">
        <v>201.89183383231202</v>
      </c>
      <c r="AA281" s="65">
        <v>247.67137097417495</v>
      </c>
      <c r="AB281" s="65">
        <v>320.82707256909919</v>
      </c>
      <c r="AC281" s="65">
        <v>412.73591183682544</v>
      </c>
      <c r="AD281" s="65">
        <v>471.26542721596525</v>
      </c>
      <c r="AE281" s="65">
        <v>507.61099004278447</v>
      </c>
      <c r="AF281" s="65">
        <v>639.55038754010855</v>
      </c>
      <c r="AG281" s="65">
        <v>641.28086968272885</v>
      </c>
      <c r="AH281" s="65">
        <v>678.79547112001512</v>
      </c>
      <c r="AI281" s="65">
        <v>822.84063518430639</v>
      </c>
      <c r="AJ281" s="65">
        <v>1181.4219074314158</v>
      </c>
      <c r="AK281" s="65">
        <v>1791.0052945268267</v>
      </c>
      <c r="AL281" s="65">
        <v>1725.0777938389601</v>
      </c>
      <c r="AM281" s="65">
        <v>3142.8847617146507</v>
      </c>
    </row>
    <row r="282" spans="1:39" x14ac:dyDescent="0.45">
      <c r="A282" s="3" t="s">
        <v>219</v>
      </c>
      <c r="B282" s="3" t="s">
        <v>83</v>
      </c>
      <c r="C282" s="3" t="s">
        <v>902</v>
      </c>
      <c r="D282" s="173">
        <v>1.1524612983102542</v>
      </c>
      <c r="E282" s="71">
        <v>5382.4414451485163</v>
      </c>
      <c r="F282" s="71">
        <v>86.672097190678926</v>
      </c>
      <c r="G282" s="71">
        <v>57.008464611610258</v>
      </c>
      <c r="H282" s="71">
        <v>45.572971090229302</v>
      </c>
      <c r="I282" s="71">
        <v>26.683474083483187</v>
      </c>
      <c r="J282" s="71">
        <v>20.116958929304719</v>
      </c>
      <c r="K282" s="71">
        <v>22.549563287811431</v>
      </c>
      <c r="L282" s="71">
        <v>27.987231120265591</v>
      </c>
      <c r="M282" s="71">
        <v>34.611142244068724</v>
      </c>
      <c r="N282" s="71">
        <v>47.08851222747758</v>
      </c>
      <c r="O282" s="71">
        <v>65.119145435344009</v>
      </c>
      <c r="P282" s="71">
        <v>69.098367092650562</v>
      </c>
      <c r="Q282" s="71">
        <v>81.329122191104929</v>
      </c>
      <c r="R282" s="71">
        <v>134.5201983107676</v>
      </c>
      <c r="S282" s="71">
        <v>208.56752327798819</v>
      </c>
      <c r="T282" s="71">
        <v>297.90360734894756</v>
      </c>
      <c r="U282" s="71">
        <v>225.40413517902667</v>
      </c>
      <c r="V282" s="71">
        <v>471.68655637305829</v>
      </c>
      <c r="W282" s="65">
        <v>81.005284513093557</v>
      </c>
      <c r="X282" s="65">
        <v>50.956848597277151</v>
      </c>
      <c r="Y282" s="65">
        <v>34.89756156871303</v>
      </c>
      <c r="Z282" s="65">
        <v>30.940688082450503</v>
      </c>
      <c r="AA282" s="65">
        <v>31.575632952882799</v>
      </c>
      <c r="AB282" s="65">
        <v>40.275442523476002</v>
      </c>
      <c r="AC282" s="65">
        <v>53.081521469828203</v>
      </c>
      <c r="AD282" s="65">
        <v>62.173780649369249</v>
      </c>
      <c r="AE282" s="65">
        <v>70.953359381670978</v>
      </c>
      <c r="AF282" s="65">
        <v>84.526251791471282</v>
      </c>
      <c r="AG282" s="65">
        <v>87.474040735658406</v>
      </c>
      <c r="AH282" s="65">
        <v>108.72481572052153</v>
      </c>
      <c r="AI282" s="65">
        <v>157.7976454697563</v>
      </c>
      <c r="AJ282" s="65">
        <v>228.87275139411938</v>
      </c>
      <c r="AK282" s="65">
        <v>334.39547029769068</v>
      </c>
      <c r="AL282" s="65">
        <v>315.85931436487971</v>
      </c>
      <c r="AM282" s="65">
        <v>903.77090995547337</v>
      </c>
    </row>
    <row r="283" spans="1:39" x14ac:dyDescent="0.45">
      <c r="A283" s="2" t="s">
        <v>217</v>
      </c>
      <c r="B283" s="2" t="s">
        <v>84</v>
      </c>
      <c r="C283" s="2" t="s">
        <v>903</v>
      </c>
      <c r="D283" s="172">
        <v>1.0858850179173041</v>
      </c>
      <c r="E283" s="72">
        <v>5071.5043825536613</v>
      </c>
      <c r="F283" s="72">
        <v>1480.4358953966625</v>
      </c>
      <c r="G283" s="72">
        <v>956.11339220043396</v>
      </c>
      <c r="H283" s="72">
        <v>709.47135627063506</v>
      </c>
      <c r="I283" s="72">
        <v>449.80093629832527</v>
      </c>
      <c r="J283" s="72">
        <v>364.88977820978147</v>
      </c>
      <c r="K283" s="72">
        <v>383.2899514743853</v>
      </c>
      <c r="L283" s="72">
        <v>462.07883656493777</v>
      </c>
      <c r="M283" s="72">
        <v>588.68481907870569</v>
      </c>
      <c r="N283" s="72">
        <v>809.44481517602628</v>
      </c>
      <c r="O283" s="72">
        <v>1167.0831801197346</v>
      </c>
      <c r="P283" s="72">
        <v>1202.6056230167706</v>
      </c>
      <c r="Q283" s="72">
        <v>1371.8178087530798</v>
      </c>
      <c r="R283" s="72">
        <v>1896.2664562980124</v>
      </c>
      <c r="S283" s="72">
        <v>2919.4623909609454</v>
      </c>
      <c r="T283" s="72">
        <v>4408.440438348749</v>
      </c>
      <c r="U283" s="72">
        <v>3752.3568746403394</v>
      </c>
      <c r="V283" s="72">
        <v>5712.6602295420762</v>
      </c>
      <c r="W283" s="8">
        <v>1344.6755599617209</v>
      </c>
      <c r="X283" s="8">
        <v>816.5393529866908</v>
      </c>
      <c r="Y283" s="8">
        <v>585.23066290098632</v>
      </c>
      <c r="Z283" s="8">
        <v>506.42952851463156</v>
      </c>
      <c r="AA283" s="8">
        <v>577.0809397517628</v>
      </c>
      <c r="AB283" s="8">
        <v>717.74527510052667</v>
      </c>
      <c r="AC283" s="8">
        <v>947.78583047425923</v>
      </c>
      <c r="AD283" s="8">
        <v>1151.430814045056</v>
      </c>
      <c r="AE283" s="8">
        <v>1256.220346997226</v>
      </c>
      <c r="AF283" s="8">
        <v>1573.1619525534422</v>
      </c>
      <c r="AG283" s="8">
        <v>1672.0909127218333</v>
      </c>
      <c r="AH283" s="8">
        <v>1845.518982186632</v>
      </c>
      <c r="AI283" s="8">
        <v>2384.2153499369688</v>
      </c>
      <c r="AJ283" s="8">
        <v>3470.6202145726556</v>
      </c>
      <c r="AK283" s="8">
        <v>5580.1330985425457</v>
      </c>
      <c r="AL283" s="8">
        <v>5213.203815245055</v>
      </c>
      <c r="AM283" s="8">
        <v>10503.199084833379</v>
      </c>
    </row>
    <row r="284" spans="1:39" x14ac:dyDescent="0.45">
      <c r="A284" s="3" t="s">
        <v>219</v>
      </c>
      <c r="B284" s="3" t="s">
        <v>84</v>
      </c>
      <c r="C284" s="3" t="s">
        <v>904</v>
      </c>
      <c r="D284" s="173">
        <v>1.1003763979746544</v>
      </c>
      <c r="E284" s="71">
        <v>5139.1847504171583</v>
      </c>
      <c r="F284" s="71">
        <v>150.72022783526077</v>
      </c>
      <c r="G284" s="71">
        <v>95.060315154800392</v>
      </c>
      <c r="H284" s="71">
        <v>72.748410315537427</v>
      </c>
      <c r="I284" s="71">
        <v>45.340212060552666</v>
      </c>
      <c r="J284" s="71">
        <v>35.620585928194103</v>
      </c>
      <c r="K284" s="71">
        <v>38.218483868781888</v>
      </c>
      <c r="L284" s="71">
        <v>45.611020690427651</v>
      </c>
      <c r="M284" s="71">
        <v>55.190740335136631</v>
      </c>
      <c r="N284" s="71">
        <v>77.421724001842037</v>
      </c>
      <c r="O284" s="71">
        <v>116.03814616618314</v>
      </c>
      <c r="P284" s="71">
        <v>124.81811417374551</v>
      </c>
      <c r="Q284" s="71">
        <v>145.63586997011816</v>
      </c>
      <c r="R284" s="71">
        <v>200.64422547076606</v>
      </c>
      <c r="S284" s="71">
        <v>308.83688830396176</v>
      </c>
      <c r="T284" s="71">
        <v>450.34310124363435</v>
      </c>
      <c r="U284" s="71">
        <v>384.63001433418862</v>
      </c>
      <c r="V284" s="71">
        <v>642.80855234260582</v>
      </c>
      <c r="W284" s="65">
        <v>137.0156952012012</v>
      </c>
      <c r="X284" s="65">
        <v>85.106766314387954</v>
      </c>
      <c r="Y284" s="65">
        <v>60.529005370216197</v>
      </c>
      <c r="Z284" s="65">
        <v>51.750052016423126</v>
      </c>
      <c r="AA284" s="65">
        <v>58.398810946020681</v>
      </c>
      <c r="AB284" s="65">
        <v>74.219134000882718</v>
      </c>
      <c r="AC284" s="65">
        <v>92.441289090312992</v>
      </c>
      <c r="AD284" s="65">
        <v>114.25910957603431</v>
      </c>
      <c r="AE284" s="65">
        <v>122.21303271625544</v>
      </c>
      <c r="AF284" s="65">
        <v>160.39403557956419</v>
      </c>
      <c r="AG284" s="65">
        <v>170.10144114458677</v>
      </c>
      <c r="AH284" s="65">
        <v>188.65224781776985</v>
      </c>
      <c r="AI284" s="65">
        <v>244.10506225170619</v>
      </c>
      <c r="AJ284" s="65">
        <v>343.5445236912023</v>
      </c>
      <c r="AK284" s="65">
        <v>545.29407839600231</v>
      </c>
      <c r="AL284" s="65">
        <v>544.31300427514259</v>
      </c>
      <c r="AM284" s="65">
        <v>1129.7892457190148</v>
      </c>
    </row>
    <row r="285" spans="1:39" x14ac:dyDescent="0.45">
      <c r="A285" s="3" t="s">
        <v>219</v>
      </c>
      <c r="B285" s="3" t="s">
        <v>84</v>
      </c>
      <c r="C285" s="3" t="s">
        <v>905</v>
      </c>
      <c r="D285" s="173">
        <v>1.1994956316974572</v>
      </c>
      <c r="E285" s="71">
        <v>5602.1100324923154</v>
      </c>
      <c r="F285" s="71">
        <v>62.327434597414516</v>
      </c>
      <c r="G285" s="71">
        <v>41.552066303538417</v>
      </c>
      <c r="H285" s="71">
        <v>34.606599155060486</v>
      </c>
      <c r="I285" s="71">
        <v>22.90873872533184</v>
      </c>
      <c r="J285" s="71">
        <v>15.279449743958681</v>
      </c>
      <c r="K285" s="71">
        <v>15.945198777612253</v>
      </c>
      <c r="L285" s="71">
        <v>20.14783693909845</v>
      </c>
      <c r="M285" s="71">
        <v>27.258941331151366</v>
      </c>
      <c r="N285" s="71">
        <v>40.082467868402027</v>
      </c>
      <c r="O285" s="71">
        <v>61.744853624372631</v>
      </c>
      <c r="P285" s="71">
        <v>62.982426515939267</v>
      </c>
      <c r="Q285" s="71">
        <v>75.119702594241517</v>
      </c>
      <c r="R285" s="71">
        <v>115.87934352933742</v>
      </c>
      <c r="S285" s="71">
        <v>181.46280028180382</v>
      </c>
      <c r="T285" s="71">
        <v>287.63647434113068</v>
      </c>
      <c r="U285" s="71">
        <v>263.71786235073728</v>
      </c>
      <c r="V285" s="71">
        <v>426.78448837853875</v>
      </c>
      <c r="W285" s="65">
        <v>53.456190005262272</v>
      </c>
      <c r="X285" s="65">
        <v>36.325674247563946</v>
      </c>
      <c r="Y285" s="65">
        <v>28.417470301666423</v>
      </c>
      <c r="Z285" s="65">
        <v>26.310690031459799</v>
      </c>
      <c r="AA285" s="65">
        <v>25.373276479995212</v>
      </c>
      <c r="AB285" s="65">
        <v>31.135697535236851</v>
      </c>
      <c r="AC285" s="65">
        <v>39.819347892950937</v>
      </c>
      <c r="AD285" s="65">
        <v>51.362377988881562</v>
      </c>
      <c r="AE285" s="65">
        <v>60.888390088618806</v>
      </c>
      <c r="AF285" s="65">
        <v>79.363844453607868</v>
      </c>
      <c r="AG285" s="65">
        <v>86.496895508494902</v>
      </c>
      <c r="AH285" s="65">
        <v>100.496991828158</v>
      </c>
      <c r="AI285" s="65">
        <v>145.52209182971671</v>
      </c>
      <c r="AJ285" s="65">
        <v>206.87998333479572</v>
      </c>
      <c r="AK285" s="65">
        <v>357.42759212749831</v>
      </c>
      <c r="AL285" s="65">
        <v>357.40591082646125</v>
      </c>
      <c r="AM285" s="65">
        <v>788.84633244858605</v>
      </c>
    </row>
    <row r="286" spans="1:39" x14ac:dyDescent="0.45">
      <c r="A286" s="3" t="s">
        <v>219</v>
      </c>
      <c r="B286" s="3" t="s">
        <v>84</v>
      </c>
      <c r="C286" s="3" t="s">
        <v>906</v>
      </c>
      <c r="D286" s="173">
        <v>1.0598916733723724</v>
      </c>
      <c r="E286" s="71">
        <v>4950.1053775009113</v>
      </c>
      <c r="F286" s="71">
        <v>290.28779610554534</v>
      </c>
      <c r="G286" s="71">
        <v>179.3427382158558</v>
      </c>
      <c r="H286" s="71">
        <v>137.32013980222089</v>
      </c>
      <c r="I286" s="71">
        <v>86.153634208839577</v>
      </c>
      <c r="J286" s="71">
        <v>70.851811360982353</v>
      </c>
      <c r="K286" s="71">
        <v>80.699545628608575</v>
      </c>
      <c r="L286" s="71">
        <v>93.181889926147164</v>
      </c>
      <c r="M286" s="71">
        <v>112.49852066528746</v>
      </c>
      <c r="N286" s="71">
        <v>151.40949950092576</v>
      </c>
      <c r="O286" s="71">
        <v>231.98256200428381</v>
      </c>
      <c r="P286" s="71">
        <v>234.58160538943267</v>
      </c>
      <c r="Q286" s="71">
        <v>247.94854804027963</v>
      </c>
      <c r="R286" s="71">
        <v>328.81169466447898</v>
      </c>
      <c r="S286" s="71">
        <v>503.64076605159369</v>
      </c>
      <c r="T286" s="71">
        <v>756.24096482767595</v>
      </c>
      <c r="U286" s="71">
        <v>757.31808773173941</v>
      </c>
      <c r="V286" s="71">
        <v>970.12099535529251</v>
      </c>
      <c r="W286" s="65">
        <v>264.11858156183661</v>
      </c>
      <c r="X286" s="65">
        <v>154.03725581540775</v>
      </c>
      <c r="Y286" s="65">
        <v>111.37914830653152</v>
      </c>
      <c r="Z286" s="65">
        <v>94.667229522284899</v>
      </c>
      <c r="AA286" s="65">
        <v>98.875228187917543</v>
      </c>
      <c r="AB286" s="65">
        <v>132.91171326270862</v>
      </c>
      <c r="AC286" s="65">
        <v>175.39552827043369</v>
      </c>
      <c r="AD286" s="65">
        <v>208.63706836302592</v>
      </c>
      <c r="AE286" s="65">
        <v>235.17127942620593</v>
      </c>
      <c r="AF286" s="65">
        <v>311.24741962333019</v>
      </c>
      <c r="AG286" s="65">
        <v>316.36053874638924</v>
      </c>
      <c r="AH286" s="65">
        <v>325.22508286629233</v>
      </c>
      <c r="AI286" s="65">
        <v>410.23061635831715</v>
      </c>
      <c r="AJ286" s="65">
        <v>590.64369754427105</v>
      </c>
      <c r="AK286" s="65">
        <v>1002.6707663744966</v>
      </c>
      <c r="AL286" s="65">
        <v>975.76651993439668</v>
      </c>
      <c r="AM286" s="65">
        <v>1676.3866661070349</v>
      </c>
    </row>
    <row r="287" spans="1:39" x14ac:dyDescent="0.45">
      <c r="A287" s="3" t="s">
        <v>219</v>
      </c>
      <c r="B287" s="3" t="s">
        <v>84</v>
      </c>
      <c r="C287" s="3" t="s">
        <v>907</v>
      </c>
      <c r="D287" s="173">
        <v>1.0264585455796338</v>
      </c>
      <c r="E287" s="71">
        <v>4793.9596978703421</v>
      </c>
      <c r="F287" s="71">
        <v>385.81829146497677</v>
      </c>
      <c r="G287" s="71">
        <v>244.70320281007878</v>
      </c>
      <c r="H287" s="71">
        <v>170.31545185277207</v>
      </c>
      <c r="I287" s="71">
        <v>108.99005999627582</v>
      </c>
      <c r="J287" s="71">
        <v>87.440928225851806</v>
      </c>
      <c r="K287" s="71">
        <v>92.553195875001762</v>
      </c>
      <c r="L287" s="71">
        <v>117.54637070511575</v>
      </c>
      <c r="M287" s="71">
        <v>145.84600337744843</v>
      </c>
      <c r="N287" s="71">
        <v>198.20198168506258</v>
      </c>
      <c r="O287" s="71">
        <v>276.17641169520118</v>
      </c>
      <c r="P287" s="71">
        <v>277.481400107806</v>
      </c>
      <c r="Q287" s="71">
        <v>314.00392547588115</v>
      </c>
      <c r="R287" s="71">
        <v>411.95361661249933</v>
      </c>
      <c r="S287" s="71">
        <v>592.44042646893661</v>
      </c>
      <c r="T287" s="71">
        <v>893.55407192458927</v>
      </c>
      <c r="U287" s="71">
        <v>713.23242244065409</v>
      </c>
      <c r="V287" s="71">
        <v>1120.0810119111554</v>
      </c>
      <c r="W287" s="65">
        <v>353.02978723611773</v>
      </c>
      <c r="X287" s="65">
        <v>203.98505790580808</v>
      </c>
      <c r="Y287" s="65">
        <v>142.80965467504123</v>
      </c>
      <c r="Z287" s="65">
        <v>124.07027987562407</v>
      </c>
      <c r="AA287" s="65">
        <v>145.5942769447341</v>
      </c>
      <c r="AB287" s="65">
        <v>183.15278134565034</v>
      </c>
      <c r="AC287" s="65">
        <v>246.63047050267056</v>
      </c>
      <c r="AD287" s="65">
        <v>290.3633857388088</v>
      </c>
      <c r="AE287" s="65">
        <v>303.00854924346442</v>
      </c>
      <c r="AF287" s="65">
        <v>368.81806347975441</v>
      </c>
      <c r="AG287" s="65">
        <v>382.1810412481089</v>
      </c>
      <c r="AH287" s="65">
        <v>415.91197697663159</v>
      </c>
      <c r="AI287" s="65">
        <v>521.25137240677861</v>
      </c>
      <c r="AJ287" s="65">
        <v>704.10485875552183</v>
      </c>
      <c r="AK287" s="65">
        <v>1107.7763074112677</v>
      </c>
      <c r="AL287" s="65">
        <v>1002.9032842055044</v>
      </c>
      <c r="AM287" s="65">
        <v>2027.9147378320422</v>
      </c>
    </row>
    <row r="288" spans="1:39" x14ac:dyDescent="0.45">
      <c r="A288" s="3" t="s">
        <v>219</v>
      </c>
      <c r="B288" s="3" t="s">
        <v>84</v>
      </c>
      <c r="C288" s="3" t="s">
        <v>908</v>
      </c>
      <c r="D288" s="173">
        <v>1.0818434162563157</v>
      </c>
      <c r="E288" s="71">
        <v>5052.6285345605183</v>
      </c>
      <c r="F288" s="71">
        <v>269.9580909556725</v>
      </c>
      <c r="G288" s="71">
        <v>177.81789174600127</v>
      </c>
      <c r="H288" s="71">
        <v>127.24358313372176</v>
      </c>
      <c r="I288" s="71">
        <v>82.668150602270799</v>
      </c>
      <c r="J288" s="71">
        <v>72.397454539714843</v>
      </c>
      <c r="K288" s="71">
        <v>70.832467177115859</v>
      </c>
      <c r="L288" s="71">
        <v>83.709288623903362</v>
      </c>
      <c r="M288" s="71">
        <v>109.19987695212592</v>
      </c>
      <c r="N288" s="71">
        <v>149.51490722354183</v>
      </c>
      <c r="O288" s="71">
        <v>210.47145170934118</v>
      </c>
      <c r="P288" s="71">
        <v>217.29231183603747</v>
      </c>
      <c r="Q288" s="71">
        <v>248.59090179167961</v>
      </c>
      <c r="R288" s="71">
        <v>341.47078261306211</v>
      </c>
      <c r="S288" s="71">
        <v>544.93170264266257</v>
      </c>
      <c r="T288" s="71">
        <v>842.53190713001334</v>
      </c>
      <c r="U288" s="71">
        <v>679.99402016701367</v>
      </c>
      <c r="V288" s="71">
        <v>989.7790777548081</v>
      </c>
      <c r="W288" s="65">
        <v>244.1105195462149</v>
      </c>
      <c r="X288" s="65">
        <v>147.57305163072837</v>
      </c>
      <c r="Y288" s="65">
        <v>104.73395917280834</v>
      </c>
      <c r="Z288" s="65">
        <v>92.480366974215556</v>
      </c>
      <c r="AA288" s="65">
        <v>109.44742672124889</v>
      </c>
      <c r="AB288" s="65">
        <v>129.08513328269279</v>
      </c>
      <c r="AC288" s="65">
        <v>175.62531840666693</v>
      </c>
      <c r="AD288" s="65">
        <v>212.54757570830844</v>
      </c>
      <c r="AE288" s="65">
        <v>234.7661877828323</v>
      </c>
      <c r="AF288" s="65">
        <v>279.5868328487125</v>
      </c>
      <c r="AG288" s="65">
        <v>303.03227784788186</v>
      </c>
      <c r="AH288" s="65">
        <v>334.98997276052597</v>
      </c>
      <c r="AI288" s="65">
        <v>424.45295383554344</v>
      </c>
      <c r="AJ288" s="65">
        <v>657.89986897951053</v>
      </c>
      <c r="AK288" s="65">
        <v>1043.2348018359451</v>
      </c>
      <c r="AL288" s="65">
        <v>916.75983483326536</v>
      </c>
      <c r="AM288" s="65">
        <v>1905.3285218247051</v>
      </c>
    </row>
    <row r="289" spans="1:39" x14ac:dyDescent="0.45">
      <c r="A289" s="3" t="s">
        <v>219</v>
      </c>
      <c r="B289" s="3" t="s">
        <v>84</v>
      </c>
      <c r="C289" s="3" t="s">
        <v>909</v>
      </c>
      <c r="D289" s="173">
        <v>1.1040179746970618</v>
      </c>
      <c r="E289" s="71">
        <v>5156.1923267280608</v>
      </c>
      <c r="F289" s="71">
        <v>261.16342227014798</v>
      </c>
      <c r="G289" s="71">
        <v>174.21370918089048</v>
      </c>
      <c r="H289" s="71">
        <v>131.18762918058076</v>
      </c>
      <c r="I289" s="71">
        <v>81.033878205829808</v>
      </c>
      <c r="J289" s="71">
        <v>67.725128594844065</v>
      </c>
      <c r="K289" s="71">
        <v>69.095861369653093</v>
      </c>
      <c r="L289" s="71">
        <v>82.046386827898232</v>
      </c>
      <c r="M289" s="71">
        <v>108.92088718534102</v>
      </c>
      <c r="N289" s="71">
        <v>149.04125915419581</v>
      </c>
      <c r="O289" s="71">
        <v>210.89323818571256</v>
      </c>
      <c r="P289" s="71">
        <v>222.49674203833516</v>
      </c>
      <c r="Q289" s="71">
        <v>257.58385431127527</v>
      </c>
      <c r="R289" s="71">
        <v>363.17207623920433</v>
      </c>
      <c r="S289" s="71">
        <v>558.63498130665812</v>
      </c>
      <c r="T289" s="71">
        <v>846.76416043094753</v>
      </c>
      <c r="U289" s="71">
        <v>702.58419177215274</v>
      </c>
      <c r="V289" s="71">
        <v>1115.3544784380495</v>
      </c>
      <c r="W289" s="65">
        <v>239.79267029664302</v>
      </c>
      <c r="X289" s="65">
        <v>150.75785466805803</v>
      </c>
      <c r="Y289" s="65">
        <v>107.66444630631355</v>
      </c>
      <c r="Z289" s="65">
        <v>92.12158483742293</v>
      </c>
      <c r="AA289" s="65">
        <v>111.86392924315314</v>
      </c>
      <c r="AB289" s="65">
        <v>137.59170316632506</v>
      </c>
      <c r="AC289" s="65">
        <v>174.31223191390671</v>
      </c>
      <c r="AD289" s="65">
        <v>218.46262883562707</v>
      </c>
      <c r="AE289" s="65">
        <v>235.07779673927348</v>
      </c>
      <c r="AF289" s="65">
        <v>293.86513668824608</v>
      </c>
      <c r="AG289" s="65">
        <v>324.216786372782</v>
      </c>
      <c r="AH289" s="65">
        <v>364.01339550172162</v>
      </c>
      <c r="AI289" s="65">
        <v>471.50022990089201</v>
      </c>
      <c r="AJ289" s="65">
        <v>693.07484664013953</v>
      </c>
      <c r="AK289" s="65">
        <v>1116.1985012147061</v>
      </c>
      <c r="AL289" s="65">
        <v>1036.9820114296879</v>
      </c>
      <c r="AM289" s="65">
        <v>2111.487084106795</v>
      </c>
    </row>
    <row r="290" spans="1:39" x14ac:dyDescent="0.45">
      <c r="A290" s="3" t="s">
        <v>219</v>
      </c>
      <c r="B290" s="3" t="s">
        <v>84</v>
      </c>
      <c r="C290" s="3" t="s">
        <v>910</v>
      </c>
      <c r="D290" s="173">
        <v>1.2068427680233134</v>
      </c>
      <c r="E290" s="71">
        <v>5636.4240099954441</v>
      </c>
      <c r="F290" s="71">
        <v>27.08503037208709</v>
      </c>
      <c r="G290" s="71">
        <v>18.436780044605861</v>
      </c>
      <c r="H290" s="71">
        <v>15.078761410856844</v>
      </c>
      <c r="I290" s="71">
        <v>9.472994864325992</v>
      </c>
      <c r="J290" s="71">
        <v>6.2179691236032788</v>
      </c>
      <c r="K290" s="71">
        <v>6.7753938700250105</v>
      </c>
      <c r="L290" s="71">
        <v>8.1363409304538887</v>
      </c>
      <c r="M290" s="71">
        <v>12.653006481828827</v>
      </c>
      <c r="N290" s="71">
        <v>17.880214617810037</v>
      </c>
      <c r="O290" s="71">
        <v>23.104525872345839</v>
      </c>
      <c r="P290" s="71">
        <v>24.904815713819168</v>
      </c>
      <c r="Q290" s="71">
        <v>32.688668682339703</v>
      </c>
      <c r="R290" s="71">
        <v>53.140347212733381</v>
      </c>
      <c r="S290" s="71">
        <v>94.29304525621373</v>
      </c>
      <c r="T290" s="71">
        <v>133.08085379597838</v>
      </c>
      <c r="U290" s="71">
        <v>97.525850982536724</v>
      </c>
      <c r="V290" s="71">
        <v>181.54185385344337</v>
      </c>
      <c r="W290" s="65">
        <v>22.379838363977829</v>
      </c>
      <c r="X290" s="65">
        <v>16.302407626727891</v>
      </c>
      <c r="Y290" s="65">
        <v>12.237879367384325</v>
      </c>
      <c r="Z290" s="65">
        <v>9.5846085114603596</v>
      </c>
      <c r="AA290" s="65">
        <v>11.599212105140635</v>
      </c>
      <c r="AB290" s="65">
        <v>12.993854320629337</v>
      </c>
      <c r="AC290" s="65">
        <v>18.087766437770743</v>
      </c>
      <c r="AD290" s="65">
        <v>23.594489696747921</v>
      </c>
      <c r="AE290" s="65">
        <v>25.73889980204665</v>
      </c>
      <c r="AF290" s="65">
        <v>31.954647952090792</v>
      </c>
      <c r="AG290" s="65">
        <v>35.646257886917105</v>
      </c>
      <c r="AH290" s="65">
        <v>46.338019174026769</v>
      </c>
      <c r="AI290" s="65">
        <v>68.678207589647172</v>
      </c>
      <c r="AJ290" s="65">
        <v>111.57798841106224</v>
      </c>
      <c r="AK290" s="65">
        <v>165.17812745108199</v>
      </c>
      <c r="AL290" s="65">
        <v>147.77966589499005</v>
      </c>
      <c r="AM290" s="65">
        <v>343.7656221916522</v>
      </c>
    </row>
    <row r="291" spans="1:39" x14ac:dyDescent="0.45">
      <c r="A291" s="3" t="s">
        <v>219</v>
      </c>
      <c r="B291" s="3" t="s">
        <v>84</v>
      </c>
      <c r="C291" s="3" t="s">
        <v>911</v>
      </c>
      <c r="D291" s="173">
        <v>1.217395852726719</v>
      </c>
      <c r="E291" s="71">
        <v>5685.7110104049634</v>
      </c>
      <c r="F291" s="71">
        <v>33.075601795560488</v>
      </c>
      <c r="G291" s="71">
        <v>24.986688744663223</v>
      </c>
      <c r="H291" s="71">
        <v>20.970781419883838</v>
      </c>
      <c r="I291" s="71">
        <v>13.233267634898143</v>
      </c>
      <c r="J291" s="71">
        <v>9.3564506926326381</v>
      </c>
      <c r="K291" s="71">
        <v>9.1698049075872436</v>
      </c>
      <c r="L291" s="71">
        <v>11.699701921893546</v>
      </c>
      <c r="M291" s="71">
        <v>17.116842750385754</v>
      </c>
      <c r="N291" s="71">
        <v>25.892761124245919</v>
      </c>
      <c r="O291" s="71">
        <v>36.671990862293256</v>
      </c>
      <c r="P291" s="71">
        <v>38.048207241655355</v>
      </c>
      <c r="Q291" s="71">
        <v>50.246337887264431</v>
      </c>
      <c r="R291" s="71">
        <v>81.194369955930654</v>
      </c>
      <c r="S291" s="71">
        <v>135.22178064911529</v>
      </c>
      <c r="T291" s="71">
        <v>198.28890465478523</v>
      </c>
      <c r="U291" s="71">
        <v>153.35442486131586</v>
      </c>
      <c r="V291" s="71">
        <v>266.18977150818426</v>
      </c>
      <c r="W291" s="65">
        <v>30.772277750469524</v>
      </c>
      <c r="X291" s="65">
        <v>22.451284778008247</v>
      </c>
      <c r="Y291" s="65">
        <v>17.459099401023828</v>
      </c>
      <c r="Z291" s="65">
        <v>15.444716745740033</v>
      </c>
      <c r="AA291" s="65">
        <v>15.928779123552518</v>
      </c>
      <c r="AB291" s="65">
        <v>16.655258186399891</v>
      </c>
      <c r="AC291" s="65">
        <v>25.473877959546439</v>
      </c>
      <c r="AD291" s="65">
        <v>32.204178137622506</v>
      </c>
      <c r="AE291" s="65">
        <v>39.35621119852911</v>
      </c>
      <c r="AF291" s="65">
        <v>47.931971928136257</v>
      </c>
      <c r="AG291" s="65">
        <v>54.055673966673673</v>
      </c>
      <c r="AH291" s="65">
        <v>69.89129526150802</v>
      </c>
      <c r="AI291" s="65">
        <v>98.474815764368103</v>
      </c>
      <c r="AJ291" s="65">
        <v>162.8944472161497</v>
      </c>
      <c r="AK291" s="65">
        <v>242.35292373155667</v>
      </c>
      <c r="AL291" s="65">
        <v>231.29358384561169</v>
      </c>
      <c r="AM291" s="65">
        <v>519.68087460350955</v>
      </c>
    </row>
    <row r="292" spans="1:39" x14ac:dyDescent="0.45">
      <c r="A292" s="2" t="s">
        <v>217</v>
      </c>
      <c r="B292" s="2" t="s">
        <v>85</v>
      </c>
      <c r="C292" s="2" t="s">
        <v>912</v>
      </c>
      <c r="D292" s="172">
        <v>1.0704629373016916</v>
      </c>
      <c r="E292" s="72">
        <v>4999.4772819494137</v>
      </c>
      <c r="F292" s="72">
        <v>803.43759506094671</v>
      </c>
      <c r="G292" s="72">
        <v>510.26907777589776</v>
      </c>
      <c r="H292" s="72">
        <v>370.45173966960027</v>
      </c>
      <c r="I292" s="72">
        <v>237.62031392500208</v>
      </c>
      <c r="J292" s="72">
        <v>191.18780204718684</v>
      </c>
      <c r="K292" s="72">
        <v>204.40639720112318</v>
      </c>
      <c r="L292" s="72">
        <v>259.97687900045253</v>
      </c>
      <c r="M292" s="72">
        <v>339.15308943381842</v>
      </c>
      <c r="N292" s="72">
        <v>456.65594485817559</v>
      </c>
      <c r="O292" s="72">
        <v>605.33389133905746</v>
      </c>
      <c r="P292" s="72">
        <v>658.05168320575387</v>
      </c>
      <c r="Q292" s="72">
        <v>786.95471810366371</v>
      </c>
      <c r="R292" s="72">
        <v>1099.2539886780644</v>
      </c>
      <c r="S292" s="72">
        <v>1670.7133934129079</v>
      </c>
      <c r="T292" s="72">
        <v>2410.1898798197403</v>
      </c>
      <c r="U292" s="72">
        <v>1867.5205301411083</v>
      </c>
      <c r="V292" s="72">
        <v>3039.3758656386485</v>
      </c>
      <c r="W292" s="8">
        <v>722.84445324521835</v>
      </c>
      <c r="X292" s="8">
        <v>431.20971817312272</v>
      </c>
      <c r="Y292" s="8">
        <v>302.50056621773945</v>
      </c>
      <c r="Z292" s="8">
        <v>267.97608645678349</v>
      </c>
      <c r="AA292" s="8">
        <v>315.21261646140022</v>
      </c>
      <c r="AB292" s="8">
        <v>395.40408815084533</v>
      </c>
      <c r="AC292" s="8">
        <v>553.10485791288545</v>
      </c>
      <c r="AD292" s="8">
        <v>658.47685869559245</v>
      </c>
      <c r="AE292" s="8">
        <v>699.84255527138828</v>
      </c>
      <c r="AF292" s="8">
        <v>873.23100323883125</v>
      </c>
      <c r="AG292" s="8">
        <v>906.43899852576033</v>
      </c>
      <c r="AH292" s="8">
        <v>1072.9172771289568</v>
      </c>
      <c r="AI292" s="8">
        <v>1353.7718494482119</v>
      </c>
      <c r="AJ292" s="8">
        <v>1955.8767215081959</v>
      </c>
      <c r="AK292" s="8">
        <v>2823.6693837319267</v>
      </c>
      <c r="AL292" s="8">
        <v>2461.9776794334807</v>
      </c>
      <c r="AM292" s="8">
        <v>5441.2755008194863</v>
      </c>
    </row>
    <row r="293" spans="1:39" x14ac:dyDescent="0.45">
      <c r="A293" s="3" t="s">
        <v>219</v>
      </c>
      <c r="B293" s="3" t="s">
        <v>85</v>
      </c>
      <c r="C293" s="3" t="s">
        <v>913</v>
      </c>
      <c r="D293" s="173">
        <v>1.040703032418026</v>
      </c>
      <c r="E293" s="71">
        <v>4860.4869786009385</v>
      </c>
      <c r="F293" s="71">
        <v>604.66533687144033</v>
      </c>
      <c r="G293" s="71">
        <v>379.51349298586325</v>
      </c>
      <c r="H293" s="71">
        <v>266.75218751072526</v>
      </c>
      <c r="I293" s="71">
        <v>168.73500928563615</v>
      </c>
      <c r="J293" s="71">
        <v>139.40285615820301</v>
      </c>
      <c r="K293" s="71">
        <v>148.07195729540095</v>
      </c>
      <c r="L293" s="71">
        <v>191.2634012155232</v>
      </c>
      <c r="M293" s="71">
        <v>246.24949709447671</v>
      </c>
      <c r="N293" s="71">
        <v>332.4022679997521</v>
      </c>
      <c r="O293" s="71">
        <v>442.12595756533534</v>
      </c>
      <c r="P293" s="71">
        <v>475.77901188347954</v>
      </c>
      <c r="Q293" s="71">
        <v>552.35285356468921</v>
      </c>
      <c r="R293" s="71">
        <v>742.29553069933252</v>
      </c>
      <c r="S293" s="71">
        <v>1100.3672400321775</v>
      </c>
      <c r="T293" s="71">
        <v>1628.0067697585775</v>
      </c>
      <c r="U293" s="71">
        <v>1261.7655761301824</v>
      </c>
      <c r="V293" s="71">
        <v>1907.371098829426</v>
      </c>
      <c r="W293" s="65">
        <v>548.73174336459829</v>
      </c>
      <c r="X293" s="65">
        <v>321.28671433023192</v>
      </c>
      <c r="Y293" s="65">
        <v>218.98168291284202</v>
      </c>
      <c r="Z293" s="65">
        <v>192.88811068518314</v>
      </c>
      <c r="AA293" s="65">
        <v>232.5279551702408</v>
      </c>
      <c r="AB293" s="65">
        <v>298.63841455548072</v>
      </c>
      <c r="AC293" s="65">
        <v>413.29397359624926</v>
      </c>
      <c r="AD293" s="65">
        <v>488.25477425387203</v>
      </c>
      <c r="AE293" s="65">
        <v>517.67595933583573</v>
      </c>
      <c r="AF293" s="65">
        <v>646.57518233529981</v>
      </c>
      <c r="AG293" s="65">
        <v>662.89532210758284</v>
      </c>
      <c r="AH293" s="65">
        <v>762.29432128043231</v>
      </c>
      <c r="AI293" s="65">
        <v>923.74893074515774</v>
      </c>
      <c r="AJ293" s="65">
        <v>1330.2598148175987</v>
      </c>
      <c r="AK293" s="65">
        <v>1932.5497148764221</v>
      </c>
      <c r="AL293" s="65">
        <v>1654.6063517395744</v>
      </c>
      <c r="AM293" s="65">
        <v>3392.1904460782712</v>
      </c>
    </row>
    <row r="294" spans="1:39" x14ac:dyDescent="0.45">
      <c r="A294" s="3" t="s">
        <v>219</v>
      </c>
      <c r="B294" s="3" t="s">
        <v>85</v>
      </c>
      <c r="C294" s="3" t="s">
        <v>914</v>
      </c>
      <c r="D294" s="173">
        <v>1.1219455453772313</v>
      </c>
      <c r="E294" s="71">
        <v>5239.9210381227549</v>
      </c>
      <c r="F294" s="71">
        <v>134.78785702815117</v>
      </c>
      <c r="G294" s="71">
        <v>86.535037164249644</v>
      </c>
      <c r="H294" s="71">
        <v>71.882644110129434</v>
      </c>
      <c r="I294" s="71">
        <v>46.945559281835436</v>
      </c>
      <c r="J294" s="71">
        <v>35.891958394689091</v>
      </c>
      <c r="K294" s="71">
        <v>39.205191713931107</v>
      </c>
      <c r="L294" s="71">
        <v>45.759494065070939</v>
      </c>
      <c r="M294" s="71">
        <v>61.788027761459873</v>
      </c>
      <c r="N294" s="71">
        <v>83.006824152879801</v>
      </c>
      <c r="O294" s="71">
        <v>113.22623632370703</v>
      </c>
      <c r="P294" s="71">
        <v>122.58344357840875</v>
      </c>
      <c r="Q294" s="71">
        <v>154.45039089210283</v>
      </c>
      <c r="R294" s="71">
        <v>213.02509170619336</v>
      </c>
      <c r="S294" s="71">
        <v>343.00453466440774</v>
      </c>
      <c r="T294" s="71">
        <v>502.14901664948911</v>
      </c>
      <c r="U294" s="71">
        <v>411.89744613950961</v>
      </c>
      <c r="V294" s="71">
        <v>718.75535155821842</v>
      </c>
      <c r="W294" s="65">
        <v>119.56185386842536</v>
      </c>
      <c r="X294" s="65">
        <v>74.606376102201537</v>
      </c>
      <c r="Y294" s="65">
        <v>57.49533207003828</v>
      </c>
      <c r="Z294" s="65">
        <v>51.203336379405918</v>
      </c>
      <c r="AA294" s="65">
        <v>56.223958676306772</v>
      </c>
      <c r="AB294" s="65">
        <v>66.455856631354308</v>
      </c>
      <c r="AC294" s="65">
        <v>91.522128545380681</v>
      </c>
      <c r="AD294" s="65">
        <v>113.01037613804469</v>
      </c>
      <c r="AE294" s="65">
        <v>123.52179033330867</v>
      </c>
      <c r="AF294" s="65">
        <v>154.25142431678987</v>
      </c>
      <c r="AG294" s="65">
        <v>162.75330903631891</v>
      </c>
      <c r="AH294" s="65">
        <v>203.52562177704306</v>
      </c>
      <c r="AI294" s="65">
        <v>262.32912206092777</v>
      </c>
      <c r="AJ294" s="65">
        <v>389.14420792429416</v>
      </c>
      <c r="AK294" s="65">
        <v>592.56149259896608</v>
      </c>
      <c r="AL294" s="65">
        <v>540.31611651428216</v>
      </c>
      <c r="AM294" s="65">
        <v>1221.2248525600221</v>
      </c>
    </row>
    <row r="295" spans="1:39" x14ac:dyDescent="0.45">
      <c r="A295" s="3" t="s">
        <v>219</v>
      </c>
      <c r="B295" s="3" t="s">
        <v>85</v>
      </c>
      <c r="C295" s="3" t="s">
        <v>915</v>
      </c>
      <c r="D295" s="173">
        <v>1.1768890682697422</v>
      </c>
      <c r="E295" s="71">
        <v>5496.52860940755</v>
      </c>
      <c r="F295" s="71">
        <v>63.98440116135378</v>
      </c>
      <c r="G295" s="71">
        <v>44.220547625784128</v>
      </c>
      <c r="H295" s="71">
        <v>31.816908048745855</v>
      </c>
      <c r="I295" s="71">
        <v>21.939745357530622</v>
      </c>
      <c r="J295" s="71">
        <v>15.892987494295344</v>
      </c>
      <c r="K295" s="71">
        <v>17.129248191791419</v>
      </c>
      <c r="L295" s="71">
        <v>22.953983719857188</v>
      </c>
      <c r="M295" s="71">
        <v>31.115564577882523</v>
      </c>
      <c r="N295" s="71">
        <v>41.246852705544086</v>
      </c>
      <c r="O295" s="71">
        <v>49.981697450013911</v>
      </c>
      <c r="P295" s="71">
        <v>59.689227743864095</v>
      </c>
      <c r="Q295" s="71">
        <v>80.151473646872304</v>
      </c>
      <c r="R295" s="71">
        <v>143.9333662725347</v>
      </c>
      <c r="S295" s="71">
        <v>227.34161871632554</v>
      </c>
      <c r="T295" s="71">
        <v>280.0340934116785</v>
      </c>
      <c r="U295" s="71">
        <v>193.85750787140938</v>
      </c>
      <c r="V295" s="71">
        <v>413.24941525100394</v>
      </c>
      <c r="W295" s="65">
        <v>54.550856012196007</v>
      </c>
      <c r="X295" s="65">
        <v>35.31662774068711</v>
      </c>
      <c r="Y295" s="65">
        <v>26.02355123485933</v>
      </c>
      <c r="Z295" s="65">
        <v>23.884639392195304</v>
      </c>
      <c r="AA295" s="65">
        <v>26.460702614852067</v>
      </c>
      <c r="AB295" s="65">
        <v>30.309816964010288</v>
      </c>
      <c r="AC295" s="65">
        <v>48.288755771253534</v>
      </c>
      <c r="AD295" s="65">
        <v>57.211708303674165</v>
      </c>
      <c r="AE295" s="65">
        <v>58.64480560224203</v>
      </c>
      <c r="AF295" s="65">
        <v>72.404396586741413</v>
      </c>
      <c r="AG295" s="65">
        <v>80.790367381861387</v>
      </c>
      <c r="AH295" s="65">
        <v>107.09733407148266</v>
      </c>
      <c r="AI295" s="65">
        <v>167.69379664212263</v>
      </c>
      <c r="AJ295" s="65">
        <v>236.47269876630151</v>
      </c>
      <c r="AK295" s="65">
        <v>298.55817625653498</v>
      </c>
      <c r="AL295" s="65">
        <v>267.05521117963036</v>
      </c>
      <c r="AM295" s="65">
        <v>827.86020218118767</v>
      </c>
    </row>
    <row r="296" spans="1:39" x14ac:dyDescent="0.45">
      <c r="A296" s="2" t="s">
        <v>217</v>
      </c>
      <c r="B296" s="2" t="s">
        <v>86</v>
      </c>
      <c r="C296" s="2" t="s">
        <v>916</v>
      </c>
      <c r="D296" s="172">
        <v>1.0387971582427307</v>
      </c>
      <c r="E296" s="72">
        <v>4851.5858066783867</v>
      </c>
      <c r="F296" s="72">
        <v>1136.1054975134043</v>
      </c>
      <c r="G296" s="72">
        <v>725.37639683015925</v>
      </c>
      <c r="H296" s="72">
        <v>530.88302734396416</v>
      </c>
      <c r="I296" s="72">
        <v>336.92044024326441</v>
      </c>
      <c r="J296" s="72">
        <v>283.41904424682099</v>
      </c>
      <c r="K296" s="72">
        <v>297.56477388781622</v>
      </c>
      <c r="L296" s="72">
        <v>366.4916779695692</v>
      </c>
      <c r="M296" s="72">
        <v>454.08046218640948</v>
      </c>
      <c r="N296" s="72">
        <v>637.47109533099604</v>
      </c>
      <c r="O296" s="72">
        <v>881.5806007803194</v>
      </c>
      <c r="P296" s="72">
        <v>899.33730038119563</v>
      </c>
      <c r="Q296" s="72">
        <v>998.9314560655589</v>
      </c>
      <c r="R296" s="72">
        <v>1338.0145888511547</v>
      </c>
      <c r="S296" s="72">
        <v>1931.6793566924293</v>
      </c>
      <c r="T296" s="72">
        <v>3042.44149794233</v>
      </c>
      <c r="U296" s="72">
        <v>2426.5028821501965</v>
      </c>
      <c r="V296" s="72">
        <v>3844.2830318657784</v>
      </c>
      <c r="W296" s="8">
        <v>1036.6487085662102</v>
      </c>
      <c r="X296" s="8">
        <v>621.57264823609341</v>
      </c>
      <c r="Y296" s="8">
        <v>433.05170429206174</v>
      </c>
      <c r="Z296" s="8">
        <v>378.90810618033424</v>
      </c>
      <c r="AA296" s="8">
        <v>444.0927509629629</v>
      </c>
      <c r="AB296" s="8">
        <v>563.30560828117984</v>
      </c>
      <c r="AC296" s="8">
        <v>760.1785978211567</v>
      </c>
      <c r="AD296" s="8">
        <v>882.32875815832938</v>
      </c>
      <c r="AE296" s="8">
        <v>984.21688891966551</v>
      </c>
      <c r="AF296" s="8">
        <v>1196.9923596368585</v>
      </c>
      <c r="AG296" s="8">
        <v>1191.2963751484056</v>
      </c>
      <c r="AH296" s="8">
        <v>1313.6941455395581</v>
      </c>
      <c r="AI296" s="8">
        <v>1641.7877026942429</v>
      </c>
      <c r="AJ296" s="8">
        <v>2300.8336247995362</v>
      </c>
      <c r="AK296" s="8">
        <v>3679.2955215586508</v>
      </c>
      <c r="AL296" s="8">
        <v>3170.3734444176494</v>
      </c>
      <c r="AM296" s="8">
        <v>6523.1795059106307</v>
      </c>
    </row>
    <row r="297" spans="1:39" x14ac:dyDescent="0.45">
      <c r="A297" s="3" t="s">
        <v>219</v>
      </c>
      <c r="B297" s="3" t="s">
        <v>86</v>
      </c>
      <c r="C297" s="3" t="s">
        <v>917</v>
      </c>
      <c r="D297" s="173">
        <v>1.2046922583447026</v>
      </c>
      <c r="E297" s="71">
        <v>5626.3802953480899</v>
      </c>
      <c r="F297" s="71">
        <v>23.834826727436614</v>
      </c>
      <c r="G297" s="71">
        <v>15.24846469854621</v>
      </c>
      <c r="H297" s="71">
        <v>11.423304099133963</v>
      </c>
      <c r="I297" s="71">
        <v>7.6507088293564065</v>
      </c>
      <c r="J297" s="71">
        <v>5.7814134166330282</v>
      </c>
      <c r="K297" s="71">
        <v>6.1965252675374396</v>
      </c>
      <c r="L297" s="71">
        <v>7.2603480200583066</v>
      </c>
      <c r="M297" s="71">
        <v>10.28979904553395</v>
      </c>
      <c r="N297" s="71">
        <v>15.334356245075499</v>
      </c>
      <c r="O297" s="71">
        <v>19.80053180743635</v>
      </c>
      <c r="P297" s="71">
        <v>22.846566481272138</v>
      </c>
      <c r="Q297" s="71">
        <v>29.369840966774657</v>
      </c>
      <c r="R297" s="71">
        <v>46.60213695357519</v>
      </c>
      <c r="S297" s="71">
        <v>72.621340232538032</v>
      </c>
      <c r="T297" s="71">
        <v>114.42758924742493</v>
      </c>
      <c r="U297" s="71">
        <v>88.768427629002872</v>
      </c>
      <c r="V297" s="71">
        <v>160.70213808565174</v>
      </c>
      <c r="W297" s="65">
        <v>23.413689592748533</v>
      </c>
      <c r="X297" s="65">
        <v>12.613081335959683</v>
      </c>
      <c r="Y297" s="65">
        <v>8.7914614005155443</v>
      </c>
      <c r="Z297" s="65">
        <v>7.5515097363020933</v>
      </c>
      <c r="AA297" s="65">
        <v>8.4980338686967816</v>
      </c>
      <c r="AB297" s="65">
        <v>10.791506130692165</v>
      </c>
      <c r="AC297" s="65">
        <v>17.332741704433648</v>
      </c>
      <c r="AD297" s="65">
        <v>19.6839823514652</v>
      </c>
      <c r="AE297" s="65">
        <v>22.248879489904727</v>
      </c>
      <c r="AF297" s="65">
        <v>27.184322184191771</v>
      </c>
      <c r="AG297" s="65">
        <v>30.291502042062223</v>
      </c>
      <c r="AH297" s="65">
        <v>39.69246910711766</v>
      </c>
      <c r="AI297" s="65">
        <v>56.294499291986234</v>
      </c>
      <c r="AJ297" s="65">
        <v>85.213569208448149</v>
      </c>
      <c r="AK297" s="65">
        <v>130.28618169398572</v>
      </c>
      <c r="AL297" s="65">
        <v>118.74963900031659</v>
      </c>
      <c r="AM297" s="65">
        <v>283.68224658278842</v>
      </c>
    </row>
    <row r="298" spans="1:39" x14ac:dyDescent="0.45">
      <c r="A298" s="3" t="s">
        <v>219</v>
      </c>
      <c r="B298" s="3" t="s">
        <v>86</v>
      </c>
      <c r="C298" s="3" t="s">
        <v>918</v>
      </c>
      <c r="D298" s="173">
        <v>1.0214904265118665</v>
      </c>
      <c r="E298" s="71">
        <v>4770.7566540770358</v>
      </c>
      <c r="F298" s="71">
        <v>637.23110280117317</v>
      </c>
      <c r="G298" s="71">
        <v>404.70811534004974</v>
      </c>
      <c r="H298" s="71">
        <v>295.3224722891901</v>
      </c>
      <c r="I298" s="71">
        <v>186.26366543153378</v>
      </c>
      <c r="J298" s="71">
        <v>153.23105314655706</v>
      </c>
      <c r="K298" s="71">
        <v>162.03058427811297</v>
      </c>
      <c r="L298" s="71">
        <v>199.88970428229999</v>
      </c>
      <c r="M298" s="71">
        <v>253.73298730941076</v>
      </c>
      <c r="N298" s="71">
        <v>354.95975730235347</v>
      </c>
      <c r="O298" s="71">
        <v>503.05067081898591</v>
      </c>
      <c r="P298" s="71">
        <v>511.85718057398373</v>
      </c>
      <c r="Q298" s="71">
        <v>557.13482038066218</v>
      </c>
      <c r="R298" s="71">
        <v>719.66683136267113</v>
      </c>
      <c r="S298" s="71">
        <v>1013.7407868038338</v>
      </c>
      <c r="T298" s="71">
        <v>1593.1298675564512</v>
      </c>
      <c r="U298" s="71">
        <v>1289.3315564589216</v>
      </c>
      <c r="V298" s="71">
        <v>1992.3412801300608</v>
      </c>
      <c r="W298" s="65">
        <v>586.61935016013661</v>
      </c>
      <c r="X298" s="65">
        <v>348.59403542258718</v>
      </c>
      <c r="Y298" s="65">
        <v>241.47626724749352</v>
      </c>
      <c r="Z298" s="65">
        <v>210.86138725212788</v>
      </c>
      <c r="AA298" s="65">
        <v>248.67824702496824</v>
      </c>
      <c r="AB298" s="65">
        <v>314.02732253266811</v>
      </c>
      <c r="AC298" s="65">
        <v>429.707554755751</v>
      </c>
      <c r="AD298" s="65">
        <v>505.70418097946151</v>
      </c>
      <c r="AE298" s="65">
        <v>558.68369800350308</v>
      </c>
      <c r="AF298" s="65">
        <v>688.75662457062617</v>
      </c>
      <c r="AG298" s="65">
        <v>688.37926963199948</v>
      </c>
      <c r="AH298" s="65">
        <v>735.53128971845706</v>
      </c>
      <c r="AI298" s="65">
        <v>878.10766522889162</v>
      </c>
      <c r="AJ298" s="65">
        <v>1218.2110332064881</v>
      </c>
      <c r="AK298" s="65">
        <v>1955.4099552000366</v>
      </c>
      <c r="AL298" s="65">
        <v>1697.4151232835231</v>
      </c>
      <c r="AM298" s="65">
        <v>3340.4743862001724</v>
      </c>
    </row>
    <row r="299" spans="1:39" x14ac:dyDescent="0.45">
      <c r="A299" s="3" t="s">
        <v>219</v>
      </c>
      <c r="B299" s="3" t="s">
        <v>86</v>
      </c>
      <c r="C299" s="3" t="s">
        <v>919</v>
      </c>
      <c r="D299" s="173">
        <v>1.0500523399921453</v>
      </c>
      <c r="E299" s="71">
        <v>4904.151872722905</v>
      </c>
      <c r="F299" s="71">
        <v>475.03956798479351</v>
      </c>
      <c r="G299" s="71">
        <v>305.41981679156311</v>
      </c>
      <c r="H299" s="71">
        <v>224.13725095563913</v>
      </c>
      <c r="I299" s="71">
        <v>143.00606598237474</v>
      </c>
      <c r="J299" s="71">
        <v>124.4065776836301</v>
      </c>
      <c r="K299" s="71">
        <v>129.33766434216676</v>
      </c>
      <c r="L299" s="71">
        <v>159.34162566720966</v>
      </c>
      <c r="M299" s="71">
        <v>190.05767583146559</v>
      </c>
      <c r="N299" s="71">
        <v>267.17698178356869</v>
      </c>
      <c r="O299" s="71">
        <v>358.72939815389662</v>
      </c>
      <c r="P299" s="71">
        <v>364.63355332593915</v>
      </c>
      <c r="Q299" s="71">
        <v>412.42679471812278</v>
      </c>
      <c r="R299" s="71">
        <v>571.74562053490706</v>
      </c>
      <c r="S299" s="71">
        <v>845.3172296560557</v>
      </c>
      <c r="T299" s="71">
        <v>1334.884041138456</v>
      </c>
      <c r="U299" s="71">
        <v>1048.4028980622661</v>
      </c>
      <c r="V299" s="71">
        <v>1691.2396136500683</v>
      </c>
      <c r="W299" s="65">
        <v>426.6156688133276</v>
      </c>
      <c r="X299" s="65">
        <v>260.36553147754807</v>
      </c>
      <c r="Y299" s="65">
        <v>182.78397564405213</v>
      </c>
      <c r="Z299" s="65">
        <v>160.49520919190473</v>
      </c>
      <c r="AA299" s="65">
        <v>186.91647006929767</v>
      </c>
      <c r="AB299" s="65">
        <v>238.48677961782192</v>
      </c>
      <c r="AC299" s="65">
        <v>313.13830136097101</v>
      </c>
      <c r="AD299" s="65">
        <v>356.94059482740266</v>
      </c>
      <c r="AE299" s="65">
        <v>403.28431142625629</v>
      </c>
      <c r="AF299" s="65">
        <v>481.05141288203629</v>
      </c>
      <c r="AG299" s="65">
        <v>472.6256034743418</v>
      </c>
      <c r="AH299" s="65">
        <v>538.470386713984</v>
      </c>
      <c r="AI299" s="65">
        <v>707.38553817336765</v>
      </c>
      <c r="AJ299" s="65">
        <v>997.40902238460058</v>
      </c>
      <c r="AK299" s="65">
        <v>1593.5993846646318</v>
      </c>
      <c r="AL299" s="65">
        <v>1354.2086821338073</v>
      </c>
      <c r="AM299" s="65">
        <v>2899.0228731276652</v>
      </c>
    </row>
    <row r="300" spans="1:39" x14ac:dyDescent="0.45">
      <c r="A300" s="2" t="s">
        <v>217</v>
      </c>
      <c r="B300" s="2" t="s">
        <v>87</v>
      </c>
      <c r="C300" s="2" t="s">
        <v>920</v>
      </c>
      <c r="D300" s="172">
        <v>1.0647138574447919</v>
      </c>
      <c r="E300" s="72">
        <v>4972.626848239739</v>
      </c>
      <c r="F300" s="72">
        <v>1495.7947008547228</v>
      </c>
      <c r="G300" s="72">
        <v>971.1539232894537</v>
      </c>
      <c r="H300" s="72">
        <v>721.1832491049031</v>
      </c>
      <c r="I300" s="72">
        <v>453.12733144152338</v>
      </c>
      <c r="J300" s="72">
        <v>352.91399327532764</v>
      </c>
      <c r="K300" s="72">
        <v>385.02655728184885</v>
      </c>
      <c r="L300" s="72">
        <v>477.17857876616387</v>
      </c>
      <c r="M300" s="72">
        <v>603.94720043810912</v>
      </c>
      <c r="N300" s="72">
        <v>840.11352766617608</v>
      </c>
      <c r="O300" s="72">
        <v>1163.6385905627008</v>
      </c>
      <c r="P300" s="72">
        <v>1214.9551184120528</v>
      </c>
      <c r="Q300" s="72">
        <v>1464.7806711084247</v>
      </c>
      <c r="R300" s="72">
        <v>1959.5618960409281</v>
      </c>
      <c r="S300" s="72">
        <v>2843.158671880371</v>
      </c>
      <c r="T300" s="72">
        <v>4211.7190349165339</v>
      </c>
      <c r="U300" s="72">
        <v>3431.616244317157</v>
      </c>
      <c r="V300" s="72">
        <v>5523.2766269718813</v>
      </c>
      <c r="W300" s="8">
        <v>1342.6078575041824</v>
      </c>
      <c r="X300" s="8">
        <v>831.64351788650072</v>
      </c>
      <c r="Y300" s="8">
        <v>594.14594770150927</v>
      </c>
      <c r="Z300" s="8">
        <v>506.13908583246558</v>
      </c>
      <c r="AA300" s="8">
        <v>580.68555601360345</v>
      </c>
      <c r="AB300" s="8">
        <v>749.98214673073039</v>
      </c>
      <c r="AC300" s="8">
        <v>1021.3515012311459</v>
      </c>
      <c r="AD300" s="8">
        <v>1207.2623432856892</v>
      </c>
      <c r="AE300" s="8">
        <v>1306.6698370450631</v>
      </c>
      <c r="AF300" s="8">
        <v>1615.1146805396234</v>
      </c>
      <c r="AG300" s="8">
        <v>1692.1028469741379</v>
      </c>
      <c r="AH300" s="8">
        <v>1990.0483941860136</v>
      </c>
      <c r="AI300" s="8">
        <v>2460.3562289024994</v>
      </c>
      <c r="AJ300" s="8">
        <v>3489.2501740602115</v>
      </c>
      <c r="AK300" s="8">
        <v>5221.6742173778948</v>
      </c>
      <c r="AL300" s="8">
        <v>4728.7389461259681</v>
      </c>
      <c r="AM300" s="8">
        <v>9993.7001245528081</v>
      </c>
    </row>
    <row r="301" spans="1:39" x14ac:dyDescent="0.45">
      <c r="A301" s="3" t="s">
        <v>219</v>
      </c>
      <c r="B301" s="3" t="s">
        <v>87</v>
      </c>
      <c r="C301" s="3" t="s">
        <v>921</v>
      </c>
      <c r="D301" s="173">
        <v>1.0564788810188777</v>
      </c>
      <c r="E301" s="71">
        <v>4934.1663129665367</v>
      </c>
      <c r="F301" s="71">
        <v>91.834185332182514</v>
      </c>
      <c r="G301" s="71">
        <v>60.577991575133659</v>
      </c>
      <c r="H301" s="71">
        <v>45.548922028967873</v>
      </c>
      <c r="I301" s="71">
        <v>28.621460819085769</v>
      </c>
      <c r="J301" s="71">
        <v>24.635900436591353</v>
      </c>
      <c r="K301" s="71">
        <v>25.825433333707007</v>
      </c>
      <c r="L301" s="71">
        <v>32.010859573099587</v>
      </c>
      <c r="M301" s="71">
        <v>39.961181301236344</v>
      </c>
      <c r="N301" s="71">
        <v>53.897203224325871</v>
      </c>
      <c r="O301" s="71">
        <v>75.851268000794619</v>
      </c>
      <c r="P301" s="71">
        <v>77.507785385628466</v>
      </c>
      <c r="Q301" s="71">
        <v>94.640119372887426</v>
      </c>
      <c r="R301" s="71">
        <v>128.90939376212813</v>
      </c>
      <c r="S301" s="71">
        <v>188.9482917105943</v>
      </c>
      <c r="T301" s="71">
        <v>273.45058827689508</v>
      </c>
      <c r="U301" s="71">
        <v>212.0689677997818</v>
      </c>
      <c r="V301" s="71">
        <v>351.05253159352173</v>
      </c>
      <c r="W301" s="65">
        <v>81.430987960234845</v>
      </c>
      <c r="X301" s="65">
        <v>50.925315893937132</v>
      </c>
      <c r="Y301" s="65">
        <v>38.323342302247319</v>
      </c>
      <c r="Z301" s="65">
        <v>30.359802718119578</v>
      </c>
      <c r="AA301" s="65">
        <v>36.690563290913531</v>
      </c>
      <c r="AB301" s="65">
        <v>48.451660178617814</v>
      </c>
      <c r="AC301" s="65">
        <v>64.767991255393227</v>
      </c>
      <c r="AD301" s="65">
        <v>70.849191902769476</v>
      </c>
      <c r="AE301" s="65">
        <v>79.366801205584522</v>
      </c>
      <c r="AF301" s="65">
        <v>97.301576279474872</v>
      </c>
      <c r="AG301" s="65">
        <v>100.09875707060826</v>
      </c>
      <c r="AH301" s="65">
        <v>123.01048797319734</v>
      </c>
      <c r="AI301" s="65">
        <v>150.55128340911634</v>
      </c>
      <c r="AJ301" s="65">
        <v>221.87810956485407</v>
      </c>
      <c r="AK301" s="65">
        <v>318.75425323416431</v>
      </c>
      <c r="AL301" s="65">
        <v>286.82928747020628</v>
      </c>
      <c r="AM301" s="65">
        <v>611.62053660901859</v>
      </c>
    </row>
    <row r="302" spans="1:39" x14ac:dyDescent="0.45">
      <c r="A302" s="3" t="s">
        <v>219</v>
      </c>
      <c r="B302" s="3" t="s">
        <v>87</v>
      </c>
      <c r="C302" s="3" t="s">
        <v>922</v>
      </c>
      <c r="D302" s="173">
        <v>1.0570217661938108</v>
      </c>
      <c r="E302" s="71">
        <v>4936.7017973856682</v>
      </c>
      <c r="F302" s="71">
        <v>264.4136259147981</v>
      </c>
      <c r="G302" s="71">
        <v>166.86672164431826</v>
      </c>
      <c r="H302" s="71">
        <v>124.71843170128159</v>
      </c>
      <c r="I302" s="71">
        <v>76.188911366823433</v>
      </c>
      <c r="J302" s="71">
        <v>60.374474393696303</v>
      </c>
      <c r="K302" s="71">
        <v>69.858915436568537</v>
      </c>
      <c r="L302" s="71">
        <v>85.669137169195224</v>
      </c>
      <c r="M302" s="71">
        <v>103.66931510468574</v>
      </c>
      <c r="N302" s="71">
        <v>145.74545800499689</v>
      </c>
      <c r="O302" s="71">
        <v>200.32514369440631</v>
      </c>
      <c r="P302" s="71">
        <v>201.73782835007495</v>
      </c>
      <c r="Q302" s="71">
        <v>248.30541123550196</v>
      </c>
      <c r="R302" s="71">
        <v>306.55395761202521</v>
      </c>
      <c r="S302" s="71">
        <v>453.35516637270354</v>
      </c>
      <c r="T302" s="71">
        <v>695.03004208641642</v>
      </c>
      <c r="U302" s="71">
        <v>583.56284710366924</v>
      </c>
      <c r="V302" s="71">
        <v>906.84989954483262</v>
      </c>
      <c r="W302" s="65">
        <v>239.48859640582819</v>
      </c>
      <c r="X302" s="65">
        <v>145.36576239693551</v>
      </c>
      <c r="Y302" s="65">
        <v>102.54641243934685</v>
      </c>
      <c r="Z302" s="65">
        <v>84.60424482843429</v>
      </c>
      <c r="AA302" s="65">
        <v>94.102635707156693</v>
      </c>
      <c r="AB302" s="65">
        <v>126.85525574038115</v>
      </c>
      <c r="AC302" s="65">
        <v>166.92612039213108</v>
      </c>
      <c r="AD302" s="65">
        <v>200.02737992215137</v>
      </c>
      <c r="AE302" s="65">
        <v>212.11221664955391</v>
      </c>
      <c r="AF302" s="65">
        <v>265.53724325832502</v>
      </c>
      <c r="AG302" s="65">
        <v>263.4774390523113</v>
      </c>
      <c r="AH302" s="65">
        <v>315.32456950130484</v>
      </c>
      <c r="AI302" s="65">
        <v>385.84174106467088</v>
      </c>
      <c r="AJ302" s="65">
        <v>557.35189268382783</v>
      </c>
      <c r="AK302" s="65">
        <v>869.72042133452067</v>
      </c>
      <c r="AL302" s="65">
        <v>767.71799385589748</v>
      </c>
      <c r="AM302" s="65">
        <v>1661.1642001390119</v>
      </c>
    </row>
    <row r="303" spans="1:39" x14ac:dyDescent="0.45">
      <c r="A303" s="3" t="s">
        <v>219</v>
      </c>
      <c r="B303" s="3" t="s">
        <v>87</v>
      </c>
      <c r="C303" s="3" t="s">
        <v>923</v>
      </c>
      <c r="D303" s="173">
        <v>1.0999211522824073</v>
      </c>
      <c r="E303" s="71">
        <v>5137.0585763883482</v>
      </c>
      <c r="F303" s="71">
        <v>159.38743755432915</v>
      </c>
      <c r="G303" s="71">
        <v>107.84823214062686</v>
      </c>
      <c r="H303" s="71">
        <v>81.478219553401999</v>
      </c>
      <c r="I303" s="71">
        <v>53.424798517282802</v>
      </c>
      <c r="J303" s="71">
        <v>42.157122729856773</v>
      </c>
      <c r="K303" s="71">
        <v>47.625098659204902</v>
      </c>
      <c r="L303" s="71">
        <v>60.250495430258894</v>
      </c>
      <c r="M303" s="71">
        <v>72.225527271762161</v>
      </c>
      <c r="N303" s="71">
        <v>96.190028749675662</v>
      </c>
      <c r="O303" s="71">
        <v>138.29909908578617</v>
      </c>
      <c r="P303" s="71">
        <v>142.84249673876451</v>
      </c>
      <c r="Q303" s="71">
        <v>165.97707209777508</v>
      </c>
      <c r="R303" s="71">
        <v>223.36566537847921</v>
      </c>
      <c r="S303" s="71">
        <v>337.39041609281531</v>
      </c>
      <c r="T303" s="71">
        <v>567.90569293619444</v>
      </c>
      <c r="U303" s="71">
        <v>472.40328021847091</v>
      </c>
      <c r="V303" s="71">
        <v>724.55609718430435</v>
      </c>
      <c r="W303" s="65">
        <v>146.25954148197462</v>
      </c>
      <c r="X303" s="65">
        <v>91.44483968570789</v>
      </c>
      <c r="Y303" s="65">
        <v>67.050371103932051</v>
      </c>
      <c r="Z303" s="65">
        <v>58.720676388394381</v>
      </c>
      <c r="AA303" s="65">
        <v>66.63505704151116</v>
      </c>
      <c r="AB303" s="65">
        <v>79.339593542486625</v>
      </c>
      <c r="AC303" s="65">
        <v>111.77648769620568</v>
      </c>
      <c r="AD303" s="65">
        <v>133.45017083355617</v>
      </c>
      <c r="AE303" s="65">
        <v>144.58655578873658</v>
      </c>
      <c r="AF303" s="65">
        <v>192.02194889001802</v>
      </c>
      <c r="AG303" s="65">
        <v>202.0345471682835</v>
      </c>
      <c r="AH303" s="65">
        <v>224.27601280229021</v>
      </c>
      <c r="AI303" s="65">
        <v>282.22957906328236</v>
      </c>
      <c r="AJ303" s="65">
        <v>428.690836728215</v>
      </c>
      <c r="AK303" s="65">
        <v>704.1985308710556</v>
      </c>
      <c r="AL303" s="65">
        <v>665.27144966961919</v>
      </c>
      <c r="AM303" s="65">
        <v>1272.9409124381207</v>
      </c>
    </row>
    <row r="304" spans="1:39" x14ac:dyDescent="0.45">
      <c r="A304" s="3" t="s">
        <v>219</v>
      </c>
      <c r="B304" s="3" t="s">
        <v>87</v>
      </c>
      <c r="C304" s="3" t="s">
        <v>924</v>
      </c>
      <c r="D304" s="173">
        <v>1.0159092055948644</v>
      </c>
      <c r="E304" s="71">
        <v>4744.6901867498918</v>
      </c>
      <c r="F304" s="71">
        <v>770.61691119829595</v>
      </c>
      <c r="G304" s="71">
        <v>489.33709441698352</v>
      </c>
      <c r="H304" s="71">
        <v>353.59334772540342</v>
      </c>
      <c r="I304" s="71">
        <v>221.48006618669962</v>
      </c>
      <c r="J304" s="71">
        <v>176.51009125067407</v>
      </c>
      <c r="K304" s="71">
        <v>189.2637208042328</v>
      </c>
      <c r="L304" s="71">
        <v>233.35560292690431</v>
      </c>
      <c r="M304" s="71">
        <v>298.6667509245172</v>
      </c>
      <c r="N304" s="71">
        <v>411.0673181836267</v>
      </c>
      <c r="O304" s="71">
        <v>569.55233859354871</v>
      </c>
      <c r="P304" s="71">
        <v>588.39464846426756</v>
      </c>
      <c r="Q304" s="71">
        <v>673.72202625970613</v>
      </c>
      <c r="R304" s="71">
        <v>887.43452439554312</v>
      </c>
      <c r="S304" s="71">
        <v>1243.014145243719</v>
      </c>
      <c r="T304" s="71">
        <v>1748.7827389573972</v>
      </c>
      <c r="U304" s="71">
        <v>1462.390183865693</v>
      </c>
      <c r="V304" s="71">
        <v>2196.7638528419548</v>
      </c>
      <c r="W304" s="65">
        <v>690.06528781537202</v>
      </c>
      <c r="X304" s="65">
        <v>419.66874875071721</v>
      </c>
      <c r="Y304" s="65">
        <v>295.83473985068247</v>
      </c>
      <c r="Z304" s="65">
        <v>248.84103916117689</v>
      </c>
      <c r="AA304" s="65">
        <v>304.92234322229058</v>
      </c>
      <c r="AB304" s="65">
        <v>404.9567734246973</v>
      </c>
      <c r="AC304" s="65">
        <v>541.45121528963762</v>
      </c>
      <c r="AD304" s="65">
        <v>628.90159305899942</v>
      </c>
      <c r="AE304" s="65">
        <v>678.74662892031483</v>
      </c>
      <c r="AF304" s="65">
        <v>815.69303284656996</v>
      </c>
      <c r="AG304" s="65">
        <v>844.6834201690391</v>
      </c>
      <c r="AH304" s="65">
        <v>968.35158117819878</v>
      </c>
      <c r="AI304" s="65">
        <v>1152.1715676417491</v>
      </c>
      <c r="AJ304" s="65">
        <v>1546.5556621533242</v>
      </c>
      <c r="AK304" s="65">
        <v>2251.4758496167815</v>
      </c>
      <c r="AL304" s="65">
        <v>2020.2164006014793</v>
      </c>
      <c r="AM304" s="65">
        <v>3980.7252561530113</v>
      </c>
    </row>
    <row r="305" spans="1:39" x14ac:dyDescent="0.45">
      <c r="A305" s="3" t="s">
        <v>219</v>
      </c>
      <c r="B305" s="3" t="s">
        <v>87</v>
      </c>
      <c r="C305" s="3" t="s">
        <v>925</v>
      </c>
      <c r="D305" s="173">
        <v>1.1775732968063961</v>
      </c>
      <c r="E305" s="71">
        <v>5499.7242221704601</v>
      </c>
      <c r="F305" s="71">
        <v>119.62024001978193</v>
      </c>
      <c r="G305" s="71">
        <v>84.074489451529658</v>
      </c>
      <c r="H305" s="71">
        <v>65.629888182182398</v>
      </c>
      <c r="I305" s="71">
        <v>42.18736796830369</v>
      </c>
      <c r="J305" s="71">
        <v>27.231637072630658</v>
      </c>
      <c r="K305" s="71">
        <v>29.864357446518035</v>
      </c>
      <c r="L305" s="71">
        <v>38.083420596011322</v>
      </c>
      <c r="M305" s="71">
        <v>50.644848252819465</v>
      </c>
      <c r="N305" s="71">
        <v>74.264070206202291</v>
      </c>
      <c r="O305" s="71">
        <v>98.041923174335707</v>
      </c>
      <c r="P305" s="71">
        <v>113.76237543892134</v>
      </c>
      <c r="Q305" s="71">
        <v>159.48216194473363</v>
      </c>
      <c r="R305" s="71">
        <v>235.00460704549135</v>
      </c>
      <c r="S305" s="71">
        <v>338.83922088548394</v>
      </c>
      <c r="T305" s="71">
        <v>500.34639024353675</v>
      </c>
      <c r="U305" s="71">
        <v>391.49663037275434</v>
      </c>
      <c r="V305" s="71">
        <v>784.06745045933849</v>
      </c>
      <c r="W305" s="65">
        <v>110.92615536928166</v>
      </c>
      <c r="X305" s="65">
        <v>71.957629021649993</v>
      </c>
      <c r="Y305" s="65">
        <v>51.654995036362493</v>
      </c>
      <c r="Z305" s="65">
        <v>46.692932374012699</v>
      </c>
      <c r="AA305" s="65">
        <v>44.101171024753448</v>
      </c>
      <c r="AB305" s="65">
        <v>52.526004330001712</v>
      </c>
      <c r="AC305" s="65">
        <v>79.671522948220669</v>
      </c>
      <c r="AD305" s="65">
        <v>101.44316113351083</v>
      </c>
      <c r="AE305" s="65">
        <v>107.0065156419228</v>
      </c>
      <c r="AF305" s="65">
        <v>133.27506032369968</v>
      </c>
      <c r="AG305" s="65">
        <v>156.18689310978152</v>
      </c>
      <c r="AH305" s="65">
        <v>196.83486388654924</v>
      </c>
      <c r="AI305" s="65">
        <v>263.84328726762845</v>
      </c>
      <c r="AJ305" s="65">
        <v>396.3406182678653</v>
      </c>
      <c r="AK305" s="65">
        <v>570.04501528773562</v>
      </c>
      <c r="AL305" s="65">
        <v>541.36792908292955</v>
      </c>
      <c r="AM305" s="65">
        <v>1410.1447282160761</v>
      </c>
    </row>
    <row r="306" spans="1:39" x14ac:dyDescent="0.45">
      <c r="A306" s="3" t="s">
        <v>219</v>
      </c>
      <c r="B306" s="3" t="s">
        <v>87</v>
      </c>
      <c r="C306" s="3" t="s">
        <v>926</v>
      </c>
      <c r="D306" s="173">
        <v>1.1814347181955529</v>
      </c>
      <c r="E306" s="71">
        <v>5517.7585583799746</v>
      </c>
      <c r="F306" s="71">
        <v>89.922300835329025</v>
      </c>
      <c r="G306" s="71">
        <v>62.449394060864186</v>
      </c>
      <c r="H306" s="71">
        <v>50.214439913666787</v>
      </c>
      <c r="I306" s="71">
        <v>31.224726583327968</v>
      </c>
      <c r="J306" s="71">
        <v>22.004767391878769</v>
      </c>
      <c r="K306" s="71">
        <v>22.589031601617293</v>
      </c>
      <c r="L306" s="71">
        <v>27.809063070693671</v>
      </c>
      <c r="M306" s="71">
        <v>38.77957758308883</v>
      </c>
      <c r="N306" s="71">
        <v>58.949449297349382</v>
      </c>
      <c r="O306" s="71">
        <v>81.568818013829485</v>
      </c>
      <c r="P306" s="71">
        <v>90.709984034394537</v>
      </c>
      <c r="Q306" s="71">
        <v>122.65388019781837</v>
      </c>
      <c r="R306" s="71">
        <v>178.29374784725999</v>
      </c>
      <c r="S306" s="71">
        <v>281.61143157505512</v>
      </c>
      <c r="T306" s="71">
        <v>426.20358241609495</v>
      </c>
      <c r="U306" s="71">
        <v>309.69433495679044</v>
      </c>
      <c r="V306" s="71">
        <v>559.98679534792871</v>
      </c>
      <c r="W306" s="65">
        <v>74.437288471491257</v>
      </c>
      <c r="X306" s="65">
        <v>52.281222137552916</v>
      </c>
      <c r="Y306" s="65">
        <v>38.73608696893811</v>
      </c>
      <c r="Z306" s="65">
        <v>36.92039036232763</v>
      </c>
      <c r="AA306" s="65">
        <v>34.233785726977594</v>
      </c>
      <c r="AB306" s="65">
        <v>37.852859514545237</v>
      </c>
      <c r="AC306" s="65">
        <v>56.758163649556451</v>
      </c>
      <c r="AD306" s="65">
        <v>72.5908464347022</v>
      </c>
      <c r="AE306" s="65">
        <v>84.851118838950413</v>
      </c>
      <c r="AF306" s="65">
        <v>111.2858189415351</v>
      </c>
      <c r="AG306" s="65">
        <v>125.62179040411354</v>
      </c>
      <c r="AH306" s="65">
        <v>162.2508788444708</v>
      </c>
      <c r="AI306" s="65">
        <v>225.71877045605285</v>
      </c>
      <c r="AJ306" s="65">
        <v>338.43305466212416</v>
      </c>
      <c r="AK306" s="65">
        <v>507.48014703363202</v>
      </c>
      <c r="AL306" s="65">
        <v>447.33588544583262</v>
      </c>
      <c r="AM306" s="65">
        <v>1057.1044909975512</v>
      </c>
    </row>
    <row r="307" spans="1:39" x14ac:dyDescent="0.45">
      <c r="A307" s="2" t="s">
        <v>217</v>
      </c>
      <c r="B307" s="2" t="s">
        <v>88</v>
      </c>
      <c r="C307" s="2" t="s">
        <v>927</v>
      </c>
      <c r="D307" s="172">
        <v>1.1006707837801784</v>
      </c>
      <c r="E307" s="72">
        <v>5140.5596463575584</v>
      </c>
      <c r="F307" s="72">
        <v>731.10463159666529</v>
      </c>
      <c r="G307" s="72">
        <v>457.28066294844803</v>
      </c>
      <c r="H307" s="72">
        <v>349.76954698485059</v>
      </c>
      <c r="I307" s="72">
        <v>227.80021695877701</v>
      </c>
      <c r="J307" s="72">
        <v>174.98804567772359</v>
      </c>
      <c r="K307" s="72">
        <v>182.73829292164598</v>
      </c>
      <c r="L307" s="72">
        <v>221.12139685629538</v>
      </c>
      <c r="M307" s="72">
        <v>301.96539463767954</v>
      </c>
      <c r="N307" s="72">
        <v>429.06594481877192</v>
      </c>
      <c r="O307" s="72">
        <v>596.26548209707096</v>
      </c>
      <c r="P307" s="72">
        <v>608.68310518508929</v>
      </c>
      <c r="Q307" s="72">
        <v>765.5786127098628</v>
      </c>
      <c r="R307" s="72">
        <v>1029.0957466773084</v>
      </c>
      <c r="S307" s="72">
        <v>1515.3894462655121</v>
      </c>
      <c r="T307" s="72">
        <v>2333.3039448528043</v>
      </c>
      <c r="U307" s="72">
        <v>1906.1328058362371</v>
      </c>
      <c r="V307" s="72">
        <v>3107.8031797834064</v>
      </c>
      <c r="W307" s="8">
        <v>667.62463467322948</v>
      </c>
      <c r="X307" s="8">
        <v>402.64108894717293</v>
      </c>
      <c r="Y307" s="8">
        <v>281.78078394985675</v>
      </c>
      <c r="Z307" s="8">
        <v>256.2387851245677</v>
      </c>
      <c r="AA307" s="8">
        <v>276.04513808553446</v>
      </c>
      <c r="AB307" s="8">
        <v>355.98205555096933</v>
      </c>
      <c r="AC307" s="8">
        <v>485.61221218501447</v>
      </c>
      <c r="AD307" s="8">
        <v>599.49063445372133</v>
      </c>
      <c r="AE307" s="8">
        <v>658.36740316905718</v>
      </c>
      <c r="AF307" s="8">
        <v>826.90003105471794</v>
      </c>
      <c r="AG307" s="8">
        <v>851.09349285923201</v>
      </c>
      <c r="AH307" s="8">
        <v>1018.3966418861514</v>
      </c>
      <c r="AI307" s="8">
        <v>1271.5743096558733</v>
      </c>
      <c r="AJ307" s="8">
        <v>1828.0227396098044</v>
      </c>
      <c r="AK307" s="8">
        <v>2860.4520260571394</v>
      </c>
      <c r="AL307" s="8">
        <v>2651.8298480743742</v>
      </c>
      <c r="AM307" s="8">
        <v>5816.3933542432778</v>
      </c>
    </row>
    <row r="308" spans="1:39" x14ac:dyDescent="0.45">
      <c r="A308" s="3" t="s">
        <v>219</v>
      </c>
      <c r="B308" s="3" t="s">
        <v>88</v>
      </c>
      <c r="C308" s="3" t="s">
        <v>928</v>
      </c>
      <c r="D308" s="173">
        <v>1.2321690863058246</v>
      </c>
      <c r="E308" s="71">
        <v>5754.7077435808405</v>
      </c>
      <c r="F308" s="71">
        <v>34.860027325956793</v>
      </c>
      <c r="G308" s="71">
        <v>22.28355182083002</v>
      </c>
      <c r="H308" s="71">
        <v>18.229188436091697</v>
      </c>
      <c r="I308" s="71">
        <v>11.092804673187841</v>
      </c>
      <c r="J308" s="71">
        <v>9.1794686492663189</v>
      </c>
      <c r="K308" s="71">
        <v>9.9328589745026825</v>
      </c>
      <c r="L308" s="71">
        <v>12.293595420466831</v>
      </c>
      <c r="M308" s="71">
        <v>17.51071065643492</v>
      </c>
      <c r="N308" s="71">
        <v>23.919227501971054</v>
      </c>
      <c r="O308" s="71">
        <v>33.133670977177516</v>
      </c>
      <c r="P308" s="71">
        <v>38.489260648629632</v>
      </c>
      <c r="Q308" s="71">
        <v>57.419288111227843</v>
      </c>
      <c r="R308" s="71">
        <v>76.279119690180252</v>
      </c>
      <c r="S308" s="71">
        <v>117.53428880528028</v>
      </c>
      <c r="T308" s="71">
        <v>187.86502152471104</v>
      </c>
      <c r="U308" s="71">
        <v>159.52442767857801</v>
      </c>
      <c r="V308" s="71">
        <v>284.88106297001838</v>
      </c>
      <c r="W308" s="65">
        <v>30.164129968839685</v>
      </c>
      <c r="X308" s="65">
        <v>20.401659060914806</v>
      </c>
      <c r="Y308" s="65">
        <v>14.5492495008532</v>
      </c>
      <c r="Z308" s="65">
        <v>12.113168332665573</v>
      </c>
      <c r="AA308" s="65">
        <v>12.968563534219742</v>
      </c>
      <c r="AB308" s="65">
        <v>17.646314871871624</v>
      </c>
      <c r="AC308" s="65">
        <v>24.02948281751031</v>
      </c>
      <c r="AD308" s="65">
        <v>29.706711261643623</v>
      </c>
      <c r="AE308" s="65">
        <v>31.192056539768277</v>
      </c>
      <c r="AF308" s="65">
        <v>44.141850085147908</v>
      </c>
      <c r="AG308" s="65">
        <v>48.896347167251342</v>
      </c>
      <c r="AH308" s="65">
        <v>66.093838080417029</v>
      </c>
      <c r="AI308" s="65">
        <v>87.172654042922417</v>
      </c>
      <c r="AJ308" s="65">
        <v>142.44857109983704</v>
      </c>
      <c r="AK308" s="65">
        <v>230.66498131046046</v>
      </c>
      <c r="AL308" s="65">
        <v>217.8303829669224</v>
      </c>
      <c r="AM308" s="65">
        <v>495.88947083892606</v>
      </c>
    </row>
    <row r="309" spans="1:39" x14ac:dyDescent="0.45">
      <c r="A309" s="3" t="s">
        <v>219</v>
      </c>
      <c r="B309" s="3" t="s">
        <v>88</v>
      </c>
      <c r="C309" s="3" t="s">
        <v>929</v>
      </c>
      <c r="D309" s="173">
        <v>1.0653196797783104</v>
      </c>
      <c r="E309" s="71">
        <v>4975.4562736105581</v>
      </c>
      <c r="F309" s="71">
        <v>582.16882929180133</v>
      </c>
      <c r="G309" s="71">
        <v>359.10134365076163</v>
      </c>
      <c r="H309" s="71">
        <v>269.49378049451627</v>
      </c>
      <c r="I309" s="71">
        <v>175.57581321056085</v>
      </c>
      <c r="J309" s="71">
        <v>137.9869998112718</v>
      </c>
      <c r="K309" s="71">
        <v>143.2699791156746</v>
      </c>
      <c r="L309" s="71">
        <v>171.01163291417569</v>
      </c>
      <c r="M309" s="71">
        <v>230.00244596994983</v>
      </c>
      <c r="N309" s="71">
        <v>329.08673151432873</v>
      </c>
      <c r="O309" s="71">
        <v>460.8251580178038</v>
      </c>
      <c r="P309" s="71">
        <v>460.0481070347289</v>
      </c>
      <c r="Q309" s="71">
        <v>561.59561032094064</v>
      </c>
      <c r="R309" s="71">
        <v>728.66266675470729</v>
      </c>
      <c r="S309" s="71">
        <v>1038.4912020119345</v>
      </c>
      <c r="T309" s="71">
        <v>1618.6017624231681</v>
      </c>
      <c r="U309" s="71">
        <v>1324.7593145709488</v>
      </c>
      <c r="V309" s="71">
        <v>2040.5734057988193</v>
      </c>
      <c r="W309" s="65">
        <v>529.02775523979142</v>
      </c>
      <c r="X309" s="65">
        <v>314.91710825557351</v>
      </c>
      <c r="Y309" s="65">
        <v>217.14496914606642</v>
      </c>
      <c r="Z309" s="65">
        <v>197.75729682736863</v>
      </c>
      <c r="AA309" s="65">
        <v>224.25143403271966</v>
      </c>
      <c r="AB309" s="65">
        <v>286.69067562507223</v>
      </c>
      <c r="AC309" s="65">
        <v>384.43889791784648</v>
      </c>
      <c r="AD309" s="65">
        <v>470.93681315333521</v>
      </c>
      <c r="AE309" s="65">
        <v>520.35579636123055</v>
      </c>
      <c r="AF309" s="65">
        <v>644.51675409298775</v>
      </c>
      <c r="AG309" s="65">
        <v>660.47200194421407</v>
      </c>
      <c r="AH309" s="65">
        <v>763.65055598796107</v>
      </c>
      <c r="AI309" s="65">
        <v>914.23132087446913</v>
      </c>
      <c r="AJ309" s="65">
        <v>1281.2973220127437</v>
      </c>
      <c r="AK309" s="65">
        <v>2005.9431180206575</v>
      </c>
      <c r="AL309" s="65">
        <v>1868.0191219181715</v>
      </c>
      <c r="AM309" s="65">
        <v>3908.7461786618619</v>
      </c>
    </row>
    <row r="310" spans="1:39" x14ac:dyDescent="0.45">
      <c r="A310" s="3" t="s">
        <v>219</v>
      </c>
      <c r="B310" s="3" t="s">
        <v>88</v>
      </c>
      <c r="C310" s="3" t="s">
        <v>930</v>
      </c>
      <c r="D310" s="173">
        <v>1.209606216004077</v>
      </c>
      <c r="E310" s="71">
        <v>5649.3303843483027</v>
      </c>
      <c r="F310" s="71">
        <v>40.914328232658619</v>
      </c>
      <c r="G310" s="71">
        <v>27.481892058970764</v>
      </c>
      <c r="H310" s="71">
        <v>24.722434976652014</v>
      </c>
      <c r="I310" s="71">
        <v>18.627812801911265</v>
      </c>
      <c r="J310" s="71">
        <v>11.008283097384929</v>
      </c>
      <c r="K310" s="71">
        <v>11.393186585323608</v>
      </c>
      <c r="L310" s="71">
        <v>15.441230962905257</v>
      </c>
      <c r="M310" s="71">
        <v>20.415486463547452</v>
      </c>
      <c r="N310" s="71">
        <v>27.076881297610797</v>
      </c>
      <c r="O310" s="71">
        <v>36.718856026334706</v>
      </c>
      <c r="P310" s="71">
        <v>43.135023202093024</v>
      </c>
      <c r="Q310" s="71">
        <v>55.884776371772887</v>
      </c>
      <c r="R310" s="71">
        <v>86.94428536114755</v>
      </c>
      <c r="S310" s="71">
        <v>145.54451479688268</v>
      </c>
      <c r="T310" s="71">
        <v>201.50228216104827</v>
      </c>
      <c r="U310" s="71">
        <v>171.36685244074357</v>
      </c>
      <c r="V310" s="71">
        <v>330.21281582573005</v>
      </c>
      <c r="W310" s="65">
        <v>39.043087580635266</v>
      </c>
      <c r="X310" s="65">
        <v>26.266741882136063</v>
      </c>
      <c r="Y310" s="65">
        <v>18.841794034438252</v>
      </c>
      <c r="Z310" s="65">
        <v>19.049622977323164</v>
      </c>
      <c r="AA310" s="65">
        <v>15.425341098155782</v>
      </c>
      <c r="AB310" s="65">
        <v>18.747488966840198</v>
      </c>
      <c r="AC310" s="65">
        <v>29.839890547973859</v>
      </c>
      <c r="AD310" s="65">
        <v>35.85179423280217</v>
      </c>
      <c r="AE310" s="65">
        <v>37.424235668593205</v>
      </c>
      <c r="AF310" s="65">
        <v>49.402277815502444</v>
      </c>
      <c r="AG310" s="65">
        <v>52.374984175952655</v>
      </c>
      <c r="AH310" s="65">
        <v>70.614620438858736</v>
      </c>
      <c r="AI310" s="65">
        <v>103.01731138447076</v>
      </c>
      <c r="AJ310" s="65">
        <v>152.80602150086369</v>
      </c>
      <c r="AK310" s="65">
        <v>231.18062582903849</v>
      </c>
      <c r="AL310" s="65">
        <v>229.61068373577541</v>
      </c>
      <c r="AM310" s="65">
        <v>595.28914927909284</v>
      </c>
    </row>
    <row r="311" spans="1:39" x14ac:dyDescent="0.45">
      <c r="A311" s="3" t="s">
        <v>219</v>
      </c>
      <c r="B311" s="3" t="s">
        <v>88</v>
      </c>
      <c r="C311" s="3" t="s">
        <v>931</v>
      </c>
      <c r="D311" s="173">
        <v>1.1791861824041645</v>
      </c>
      <c r="E311" s="71">
        <v>5507.2570237495156</v>
      </c>
      <c r="F311" s="71">
        <v>73.161446746249098</v>
      </c>
      <c r="G311" s="71">
        <v>48.413875417884029</v>
      </c>
      <c r="H311" s="71">
        <v>37.324143077591323</v>
      </c>
      <c r="I311" s="71">
        <v>22.503786273116425</v>
      </c>
      <c r="J311" s="71">
        <v>16.813294119800162</v>
      </c>
      <c r="K311" s="71">
        <v>18.142268246144589</v>
      </c>
      <c r="L311" s="71">
        <v>22.374937558748265</v>
      </c>
      <c r="M311" s="71">
        <v>34.036751547746995</v>
      </c>
      <c r="N311" s="71">
        <v>48.983104504861537</v>
      </c>
      <c r="O311" s="71">
        <v>65.587797075756612</v>
      </c>
      <c r="P311" s="71">
        <v>67.010714299638536</v>
      </c>
      <c r="Q311" s="71">
        <v>90.678937905922567</v>
      </c>
      <c r="R311" s="71">
        <v>137.20967487127248</v>
      </c>
      <c r="S311" s="71">
        <v>213.81944065141377</v>
      </c>
      <c r="T311" s="71">
        <v>325.33487874387862</v>
      </c>
      <c r="U311" s="71">
        <v>250.48221114596475</v>
      </c>
      <c r="V311" s="71">
        <v>452.13589518884197</v>
      </c>
      <c r="W311" s="65">
        <v>69.389661883963868</v>
      </c>
      <c r="X311" s="65">
        <v>41.055579748548887</v>
      </c>
      <c r="Y311" s="65">
        <v>31.244771268498933</v>
      </c>
      <c r="Z311" s="65">
        <v>27.318696987210444</v>
      </c>
      <c r="AA311" s="65">
        <v>23.399799420439962</v>
      </c>
      <c r="AB311" s="65">
        <v>32.897576087186422</v>
      </c>
      <c r="AC311" s="65">
        <v>47.303940901683625</v>
      </c>
      <c r="AD311" s="65">
        <v>62.99531580594109</v>
      </c>
      <c r="AE311" s="65">
        <v>69.395314599464754</v>
      </c>
      <c r="AF311" s="65">
        <v>88.839149061078743</v>
      </c>
      <c r="AG311" s="65">
        <v>89.350159571812057</v>
      </c>
      <c r="AH311" s="65">
        <v>118.03762737891157</v>
      </c>
      <c r="AI311" s="65">
        <v>167.15302335401529</v>
      </c>
      <c r="AJ311" s="65">
        <v>251.47082499635985</v>
      </c>
      <c r="AK311" s="65">
        <v>392.66330089697937</v>
      </c>
      <c r="AL311" s="65">
        <v>336.36965945350869</v>
      </c>
      <c r="AM311" s="65">
        <v>816.46855546339964</v>
      </c>
    </row>
    <row r="312" spans="1:39" x14ac:dyDescent="0.45">
      <c r="A312" s="2" t="s">
        <v>217</v>
      </c>
      <c r="B312" s="2" t="s">
        <v>89</v>
      </c>
      <c r="C312" s="2" t="s">
        <v>932</v>
      </c>
      <c r="D312" s="172">
        <v>0.99020341711971038</v>
      </c>
      <c r="E312" s="72">
        <v>4624.6341801215094</v>
      </c>
      <c r="F312" s="72">
        <v>6863.6016142197532</v>
      </c>
      <c r="G312" s="72">
        <v>4158.6375349110285</v>
      </c>
      <c r="H312" s="72">
        <v>2928.2617973026308</v>
      </c>
      <c r="I312" s="72">
        <v>1740.2687008083719</v>
      </c>
      <c r="J312" s="72">
        <v>1601.9588649316672</v>
      </c>
      <c r="K312" s="72">
        <v>1710.3067543633358</v>
      </c>
      <c r="L312" s="72">
        <v>2046.5866907584339</v>
      </c>
      <c r="M312" s="72">
        <v>2606.1747008389498</v>
      </c>
      <c r="N312" s="72">
        <v>3424.2387173366333</v>
      </c>
      <c r="O312" s="72">
        <v>4462.102566115338</v>
      </c>
      <c r="P312" s="72">
        <v>4696.0720454188486</v>
      </c>
      <c r="Q312" s="72">
        <v>5171.0547577260704</v>
      </c>
      <c r="R312" s="72">
        <v>6720.3527407042129</v>
      </c>
      <c r="S312" s="72">
        <v>9739.6505855843516</v>
      </c>
      <c r="T312" s="72">
        <v>13537.332433398304</v>
      </c>
      <c r="U312" s="72">
        <v>10990.864857208491</v>
      </c>
      <c r="V312" s="72">
        <v>15974.716348165279</v>
      </c>
      <c r="W312" s="8">
        <v>6262.4625961113661</v>
      </c>
      <c r="X312" s="8">
        <v>3591.6379758212056</v>
      </c>
      <c r="Y312" s="8">
        <v>2394.6413699737509</v>
      </c>
      <c r="Z312" s="8">
        <v>1981.0241107323538</v>
      </c>
      <c r="AA312" s="8">
        <v>2676.5987433452733</v>
      </c>
      <c r="AB312" s="8">
        <v>3683.5649944317947</v>
      </c>
      <c r="AC312" s="8">
        <v>4618.3878123358982</v>
      </c>
      <c r="AD312" s="8">
        <v>5302.9437128597428</v>
      </c>
      <c r="AE312" s="8">
        <v>5496.22109550192</v>
      </c>
      <c r="AF312" s="8">
        <v>6308.2003791556763</v>
      </c>
      <c r="AG312" s="8">
        <v>6557.6216194928902</v>
      </c>
      <c r="AH312" s="8">
        <v>7049.7532175774732</v>
      </c>
      <c r="AI312" s="8">
        <v>8393.1799727294438</v>
      </c>
      <c r="AJ312" s="8">
        <v>11885.577872206935</v>
      </c>
      <c r="AK312" s="8">
        <v>17309.670844137549</v>
      </c>
      <c r="AL312" s="8">
        <v>15373.08214083987</v>
      </c>
      <c r="AM312" s="8">
        <v>29734.617398216044</v>
      </c>
    </row>
    <row r="313" spans="1:39" x14ac:dyDescent="0.45">
      <c r="A313" s="3" t="s">
        <v>219</v>
      </c>
      <c r="B313" s="3" t="s">
        <v>89</v>
      </c>
      <c r="C313" s="3" t="s">
        <v>933</v>
      </c>
      <c r="D313" s="173">
        <v>0.91672003686365877</v>
      </c>
      <c r="E313" s="71">
        <v>4281.4382810490688</v>
      </c>
      <c r="F313" s="71">
        <v>2362.7068612111943</v>
      </c>
      <c r="G313" s="71">
        <v>1358.0490594134787</v>
      </c>
      <c r="H313" s="71">
        <v>920.54996696136766</v>
      </c>
      <c r="I313" s="71">
        <v>544.7044359925344</v>
      </c>
      <c r="J313" s="71">
        <v>587.32081031256928</v>
      </c>
      <c r="K313" s="71">
        <v>673.78989719093397</v>
      </c>
      <c r="L313" s="71">
        <v>764.81604746266589</v>
      </c>
      <c r="M313" s="71">
        <v>942.59154382661586</v>
      </c>
      <c r="N313" s="71">
        <v>1201.6648872669273</v>
      </c>
      <c r="O313" s="71">
        <v>1524.5237862624961</v>
      </c>
      <c r="P313" s="71">
        <v>1610.7858493913127</v>
      </c>
      <c r="Q313" s="71">
        <v>1702.2731275286974</v>
      </c>
      <c r="R313" s="71">
        <v>1993.8759073301285</v>
      </c>
      <c r="S313" s="71">
        <v>2696.6482872217084</v>
      </c>
      <c r="T313" s="71">
        <v>3635.662335622987</v>
      </c>
      <c r="U313" s="71">
        <v>2833.7230680895291</v>
      </c>
      <c r="V313" s="71">
        <v>3964.5947929994286</v>
      </c>
      <c r="W313" s="65">
        <v>2139.9504139990536</v>
      </c>
      <c r="X313" s="65">
        <v>1166.3946965428722</v>
      </c>
      <c r="Y313" s="65">
        <v>756.97371871105724</v>
      </c>
      <c r="Z313" s="65">
        <v>623.99047533701628</v>
      </c>
      <c r="AA313" s="65">
        <v>1051.098046944308</v>
      </c>
      <c r="AB313" s="65">
        <v>1563.6947442077685</v>
      </c>
      <c r="AC313" s="65">
        <v>1833.2985340293699</v>
      </c>
      <c r="AD313" s="65">
        <v>1999.156511408574</v>
      </c>
      <c r="AE313" s="65">
        <v>2000.9969137874402</v>
      </c>
      <c r="AF313" s="65">
        <v>2229.0817456395603</v>
      </c>
      <c r="AG313" s="65">
        <v>2264.9835507554371</v>
      </c>
      <c r="AH313" s="65">
        <v>2296.1957754996806</v>
      </c>
      <c r="AI313" s="65">
        <v>2495.2901833142432</v>
      </c>
      <c r="AJ313" s="65">
        <v>3318.015961586093</v>
      </c>
      <c r="AK313" s="65">
        <v>4718.3192264928848</v>
      </c>
      <c r="AL313" s="65">
        <v>4078.8239599586068</v>
      </c>
      <c r="AM313" s="65">
        <v>7450.0361424003786</v>
      </c>
    </row>
    <row r="314" spans="1:39" x14ac:dyDescent="0.45">
      <c r="A314" s="3" t="s">
        <v>219</v>
      </c>
      <c r="B314" s="3" t="s">
        <v>89</v>
      </c>
      <c r="C314" s="3" t="s">
        <v>934</v>
      </c>
      <c r="D314" s="173">
        <v>0.93553345993165427</v>
      </c>
      <c r="E314" s="71">
        <v>4369.3042668264334</v>
      </c>
      <c r="F314" s="71">
        <v>472.36292968919901</v>
      </c>
      <c r="G314" s="71">
        <v>293.60225665018976</v>
      </c>
      <c r="H314" s="71">
        <v>206.89407403126231</v>
      </c>
      <c r="I314" s="71">
        <v>108.16569250426581</v>
      </c>
      <c r="J314" s="71">
        <v>83.629914892030428</v>
      </c>
      <c r="K314" s="71">
        <v>91.211273205598786</v>
      </c>
      <c r="L314" s="71">
        <v>122.26782401877334</v>
      </c>
      <c r="M314" s="71">
        <v>167.27898193162278</v>
      </c>
      <c r="N314" s="71">
        <v>226.52218916470594</v>
      </c>
      <c r="O314" s="71">
        <v>297.47662875195783</v>
      </c>
      <c r="P314" s="71">
        <v>274.48223694038035</v>
      </c>
      <c r="Q314" s="71">
        <v>268.89641759981419</v>
      </c>
      <c r="R314" s="71">
        <v>360.11163739449228</v>
      </c>
      <c r="S314" s="71">
        <v>523.86366628259952</v>
      </c>
      <c r="T314" s="71">
        <v>725.2828156819686</v>
      </c>
      <c r="U314" s="71">
        <v>578.487522205598</v>
      </c>
      <c r="V314" s="71">
        <v>713.49171200862077</v>
      </c>
      <c r="W314" s="65">
        <v>434.76484908716748</v>
      </c>
      <c r="X314" s="65">
        <v>254.7527102830457</v>
      </c>
      <c r="Y314" s="65">
        <v>169.26658780992597</v>
      </c>
      <c r="Z314" s="65">
        <v>126.44507592391817</v>
      </c>
      <c r="AA314" s="65">
        <v>141.20429736327458</v>
      </c>
      <c r="AB314" s="65">
        <v>196.2842824281507</v>
      </c>
      <c r="AC314" s="65">
        <v>274.27094117527116</v>
      </c>
      <c r="AD314" s="65">
        <v>335.87643341289902</v>
      </c>
      <c r="AE314" s="65">
        <v>359.78370110705873</v>
      </c>
      <c r="AF314" s="65">
        <v>382.90032653430643</v>
      </c>
      <c r="AG314" s="65">
        <v>348.05912991556664</v>
      </c>
      <c r="AH314" s="65">
        <v>357.77471584707189</v>
      </c>
      <c r="AI314" s="65">
        <v>447.21950926486716</v>
      </c>
      <c r="AJ314" s="65">
        <v>635.50356389157582</v>
      </c>
      <c r="AK314" s="65">
        <v>905.72959688187041</v>
      </c>
      <c r="AL314" s="65">
        <v>749.52163641829384</v>
      </c>
      <c r="AM314" s="65">
        <v>1264.4727856744512</v>
      </c>
    </row>
    <row r="315" spans="1:39" x14ac:dyDescent="0.45">
      <c r="A315" s="3" t="s">
        <v>219</v>
      </c>
      <c r="B315" s="3" t="s">
        <v>89</v>
      </c>
      <c r="C315" s="3" t="s">
        <v>935</v>
      </c>
      <c r="D315" s="173">
        <v>1.0141730969853917</v>
      </c>
      <c r="E315" s="71">
        <v>4736.581885892756</v>
      </c>
      <c r="F315" s="71">
        <v>257.91321862549728</v>
      </c>
      <c r="G315" s="71">
        <v>156.71263037914974</v>
      </c>
      <c r="H315" s="71">
        <v>98.408758681381471</v>
      </c>
      <c r="I315" s="71">
        <v>53.439261104861984</v>
      </c>
      <c r="J315" s="71">
        <v>42.357702379005318</v>
      </c>
      <c r="K315" s="71">
        <v>44.230823671891358</v>
      </c>
      <c r="L315" s="71">
        <v>68.015652924104543</v>
      </c>
      <c r="M315" s="71">
        <v>90.458329089287304</v>
      </c>
      <c r="N315" s="71">
        <v>110.34026482138633</v>
      </c>
      <c r="O315" s="71">
        <v>129.74620664825446</v>
      </c>
      <c r="P315" s="71">
        <v>129.69910521092859</v>
      </c>
      <c r="Q315" s="71">
        <v>149.52567879803871</v>
      </c>
      <c r="R315" s="71">
        <v>221.09352138770754</v>
      </c>
      <c r="S315" s="71">
        <v>324.35117295879331</v>
      </c>
      <c r="T315" s="71">
        <v>463.82361175771422</v>
      </c>
      <c r="U315" s="71">
        <v>400.75163459864859</v>
      </c>
      <c r="V315" s="71">
        <v>552.14504663118248</v>
      </c>
      <c r="W315" s="65">
        <v>240.70489196908761</v>
      </c>
      <c r="X315" s="65">
        <v>131.30217670734046</v>
      </c>
      <c r="Y315" s="65">
        <v>82.053639738145023</v>
      </c>
      <c r="Z315" s="65">
        <v>61.556763755421912</v>
      </c>
      <c r="AA315" s="65">
        <v>73.119338808620967</v>
      </c>
      <c r="AB315" s="65">
        <v>100.56472422300611</v>
      </c>
      <c r="AC315" s="65">
        <v>155.63357655439395</v>
      </c>
      <c r="AD315" s="65">
        <v>180.63915022705214</v>
      </c>
      <c r="AE315" s="65">
        <v>167.89490573054158</v>
      </c>
      <c r="AF315" s="65">
        <v>186.10805187638979</v>
      </c>
      <c r="AG315" s="65">
        <v>187.96365589713193</v>
      </c>
      <c r="AH315" s="65">
        <v>219.25794438441983</v>
      </c>
      <c r="AI315" s="65">
        <v>285.85276009360206</v>
      </c>
      <c r="AJ315" s="65">
        <v>407.3033742118094</v>
      </c>
      <c r="AK315" s="65">
        <v>576.6624532761507</v>
      </c>
      <c r="AL315" s="65">
        <v>500.66278267626717</v>
      </c>
      <c r="AM315" s="65">
        <v>939.96207076685243</v>
      </c>
    </row>
    <row r="316" spans="1:39" x14ac:dyDescent="0.45">
      <c r="A316" s="3" t="s">
        <v>219</v>
      </c>
      <c r="B316" s="3" t="s">
        <v>89</v>
      </c>
      <c r="C316" s="3" t="s">
        <v>936</v>
      </c>
      <c r="D316" s="173">
        <v>0.94235639136993543</v>
      </c>
      <c r="E316" s="71">
        <v>4401.1700041007834</v>
      </c>
      <c r="F316" s="71">
        <v>663.04154350869044</v>
      </c>
      <c r="G316" s="71">
        <v>400.93065476700303</v>
      </c>
      <c r="H316" s="71">
        <v>296.47682722973468</v>
      </c>
      <c r="I316" s="71">
        <v>172.3361935928375</v>
      </c>
      <c r="J316" s="71">
        <v>135.53284880992632</v>
      </c>
      <c r="K316" s="71">
        <v>131.15320677724139</v>
      </c>
      <c r="L316" s="71">
        <v>171.21949563867594</v>
      </c>
      <c r="M316" s="71">
        <v>226.29352318798638</v>
      </c>
      <c r="N316" s="71">
        <v>314.62073006305548</v>
      </c>
      <c r="O316" s="71">
        <v>420.35708886816656</v>
      </c>
      <c r="P316" s="71">
        <v>440.37712508367019</v>
      </c>
      <c r="Q316" s="71">
        <v>461.8166609368543</v>
      </c>
      <c r="R316" s="71">
        <v>562.51793371524491</v>
      </c>
      <c r="S316" s="71">
        <v>776.74046946971805</v>
      </c>
      <c r="T316" s="71">
        <v>1077.8922156985177</v>
      </c>
      <c r="U316" s="71">
        <v>879.82249850674248</v>
      </c>
      <c r="V316" s="71">
        <v>1171.858037684741</v>
      </c>
      <c r="W316" s="65">
        <v>588.01809005788505</v>
      </c>
      <c r="X316" s="65">
        <v>353.29240822023178</v>
      </c>
      <c r="Y316" s="65">
        <v>238.05048651395907</v>
      </c>
      <c r="Z316" s="65">
        <v>195.4850099610145</v>
      </c>
      <c r="AA316" s="65">
        <v>224.47294676389265</v>
      </c>
      <c r="AB316" s="65">
        <v>286.80079303456733</v>
      </c>
      <c r="AC316" s="65">
        <v>390.61040443381762</v>
      </c>
      <c r="AD316" s="65">
        <v>471.69262549738232</v>
      </c>
      <c r="AE316" s="65">
        <v>517.17738500553162</v>
      </c>
      <c r="AF316" s="65">
        <v>603.90363813751935</v>
      </c>
      <c r="AG316" s="65">
        <v>615.91417958556985</v>
      </c>
      <c r="AH316" s="65">
        <v>622.37610728666334</v>
      </c>
      <c r="AI316" s="65">
        <v>703.65420248542171</v>
      </c>
      <c r="AJ316" s="65">
        <v>954.1633041517423</v>
      </c>
      <c r="AK316" s="65">
        <v>1357.7779581683956</v>
      </c>
      <c r="AL316" s="65">
        <v>1129.3311549569476</v>
      </c>
      <c r="AM316" s="65">
        <v>1909.663396239439</v>
      </c>
    </row>
    <row r="317" spans="1:39" x14ac:dyDescent="0.45">
      <c r="A317" s="3" t="s">
        <v>219</v>
      </c>
      <c r="B317" s="3" t="s">
        <v>89</v>
      </c>
      <c r="C317" s="3" t="s">
        <v>937</v>
      </c>
      <c r="D317" s="173">
        <v>1.0671744305914721</v>
      </c>
      <c r="E317" s="71">
        <v>4984.1186795948825</v>
      </c>
      <c r="F317" s="71">
        <v>103.17803334684477</v>
      </c>
      <c r="G317" s="71">
        <v>65.187186586285023</v>
      </c>
      <c r="H317" s="71">
        <v>45.404627661399793</v>
      </c>
      <c r="I317" s="71">
        <v>27.927256615287789</v>
      </c>
      <c r="J317" s="71">
        <v>22.936872820274719</v>
      </c>
      <c r="K317" s="71">
        <v>22.220660672761603</v>
      </c>
      <c r="L317" s="71">
        <v>28.150551832373274</v>
      </c>
      <c r="M317" s="71">
        <v>38.40212083979177</v>
      </c>
      <c r="N317" s="71">
        <v>52.831495068297542</v>
      </c>
      <c r="O317" s="71">
        <v>65.892420642024859</v>
      </c>
      <c r="P317" s="71">
        <v>69.127770653115633</v>
      </c>
      <c r="Q317" s="71">
        <v>85.183244699503106</v>
      </c>
      <c r="R317" s="71">
        <v>126.17354691609759</v>
      </c>
      <c r="S317" s="71">
        <v>202.16863544369949</v>
      </c>
      <c r="T317" s="71">
        <v>272.90196284899673</v>
      </c>
      <c r="U317" s="71">
        <v>207.29219142512662</v>
      </c>
      <c r="V317" s="71">
        <v>312.27347287098195</v>
      </c>
      <c r="W317" s="65">
        <v>93.53312881466843</v>
      </c>
      <c r="X317" s="65">
        <v>58.997687948951508</v>
      </c>
      <c r="Y317" s="65">
        <v>37.972509335560183</v>
      </c>
      <c r="Z317" s="65">
        <v>30.650245400284952</v>
      </c>
      <c r="AA317" s="65">
        <v>39.107065812817986</v>
      </c>
      <c r="AB317" s="65">
        <v>46.001547817312733</v>
      </c>
      <c r="AC317" s="65">
        <v>63.060978814805125</v>
      </c>
      <c r="AD317" s="65">
        <v>75.679818623412871</v>
      </c>
      <c r="AE317" s="65">
        <v>79.210996727363934</v>
      </c>
      <c r="AF317" s="65">
        <v>87.368843173712534</v>
      </c>
      <c r="AG317" s="65">
        <v>95.642974834743441</v>
      </c>
      <c r="AH317" s="65">
        <v>116.63618484779474</v>
      </c>
      <c r="AI317" s="65">
        <v>158.44657341548501</v>
      </c>
      <c r="AJ317" s="65">
        <v>234.85855065185564</v>
      </c>
      <c r="AK317" s="65">
        <v>329.58278812429779</v>
      </c>
      <c r="AL317" s="65">
        <v>270.21064888557368</v>
      </c>
      <c r="AM317" s="65">
        <v>630.97625492596808</v>
      </c>
    </row>
    <row r="318" spans="1:39" x14ac:dyDescent="0.45">
      <c r="A318" s="3" t="s">
        <v>219</v>
      </c>
      <c r="B318" s="3" t="s">
        <v>89</v>
      </c>
      <c r="C318" s="3" t="s">
        <v>938</v>
      </c>
      <c r="D318" s="173">
        <v>1.0064219791949063</v>
      </c>
      <c r="E318" s="71">
        <v>4700.3811581955169</v>
      </c>
      <c r="F318" s="71">
        <v>616.07291436933133</v>
      </c>
      <c r="G318" s="71">
        <v>381.93938509699444</v>
      </c>
      <c r="H318" s="71">
        <v>266.70408938820094</v>
      </c>
      <c r="I318" s="71">
        <v>160.62149765374753</v>
      </c>
      <c r="J318" s="71">
        <v>141.57383589016226</v>
      </c>
      <c r="K318" s="71">
        <v>142.6121738855752</v>
      </c>
      <c r="L318" s="71">
        <v>167.4631192601999</v>
      </c>
      <c r="M318" s="71">
        <v>217.44790646463304</v>
      </c>
      <c r="N318" s="71">
        <v>292.79344820069582</v>
      </c>
      <c r="O318" s="71">
        <v>378.36590188718935</v>
      </c>
      <c r="P318" s="71">
        <v>416.47203042566139</v>
      </c>
      <c r="Q318" s="71">
        <v>474.12844117201547</v>
      </c>
      <c r="R318" s="71">
        <v>616.07561349771208</v>
      </c>
      <c r="S318" s="71">
        <v>910.39271159343946</v>
      </c>
      <c r="T318" s="71">
        <v>1222.8860787860128</v>
      </c>
      <c r="U318" s="71">
        <v>1003.6206195498851</v>
      </c>
      <c r="V318" s="71">
        <v>1519.3656691734359</v>
      </c>
      <c r="W318" s="65">
        <v>571.17239650673889</v>
      </c>
      <c r="X318" s="65">
        <v>329.51674990194795</v>
      </c>
      <c r="Y318" s="65">
        <v>218.11491911279077</v>
      </c>
      <c r="Z318" s="65">
        <v>184.4652729023843</v>
      </c>
      <c r="AA318" s="65">
        <v>235.72982101176456</v>
      </c>
      <c r="AB318" s="65">
        <v>306.18145710601453</v>
      </c>
      <c r="AC318" s="65">
        <v>378.89110748593282</v>
      </c>
      <c r="AD318" s="65">
        <v>443.62898454888023</v>
      </c>
      <c r="AE318" s="65">
        <v>466.2916424186746</v>
      </c>
      <c r="AF318" s="65">
        <v>538.42601595348185</v>
      </c>
      <c r="AG318" s="65">
        <v>588.86679969768988</v>
      </c>
      <c r="AH318" s="65">
        <v>645.88417555055923</v>
      </c>
      <c r="AI318" s="65">
        <v>775.68520446133709</v>
      </c>
      <c r="AJ318" s="65">
        <v>1081.0756996500356</v>
      </c>
      <c r="AK318" s="65">
        <v>1562.9185358092523</v>
      </c>
      <c r="AL318" s="65">
        <v>1412.1635546662892</v>
      </c>
      <c r="AM318" s="65">
        <v>2789.1388472658218</v>
      </c>
    </row>
    <row r="319" spans="1:39" x14ac:dyDescent="0.45">
      <c r="A319" s="3" t="s">
        <v>219</v>
      </c>
      <c r="B319" s="3" t="s">
        <v>89</v>
      </c>
      <c r="C319" s="3" t="s">
        <v>939</v>
      </c>
      <c r="D319" s="173">
        <v>1.0495305001927746</v>
      </c>
      <c r="E319" s="71">
        <v>4901.7146783737508</v>
      </c>
      <c r="F319" s="71">
        <v>164.23087827969059</v>
      </c>
      <c r="G319" s="71">
        <v>104.76388359933006</v>
      </c>
      <c r="H319" s="71">
        <v>75.56215048311347</v>
      </c>
      <c r="I319" s="71">
        <v>44.298905754855696</v>
      </c>
      <c r="J319" s="71">
        <v>36.175129664075214</v>
      </c>
      <c r="K319" s="71">
        <v>37.876425149130156</v>
      </c>
      <c r="L319" s="71">
        <v>47.348159173754418</v>
      </c>
      <c r="M319" s="71">
        <v>62.099839853748811</v>
      </c>
      <c r="N319" s="71">
        <v>78.605844175206897</v>
      </c>
      <c r="O319" s="71">
        <v>99.705636497800796</v>
      </c>
      <c r="P319" s="71">
        <v>114.26223596682576</v>
      </c>
      <c r="Q319" s="71">
        <v>139.24801877564377</v>
      </c>
      <c r="R319" s="71">
        <v>200.59785518523989</v>
      </c>
      <c r="S319" s="71">
        <v>290.42499406379187</v>
      </c>
      <c r="T319" s="71">
        <v>378.78667043342926</v>
      </c>
      <c r="U319" s="71">
        <v>310.09239965467788</v>
      </c>
      <c r="V319" s="71">
        <v>515.08472735340797</v>
      </c>
      <c r="W319" s="65">
        <v>154.46953653397765</v>
      </c>
      <c r="X319" s="65">
        <v>91.192578058988687</v>
      </c>
      <c r="Y319" s="65">
        <v>60.34327027020521</v>
      </c>
      <c r="Z319" s="65">
        <v>51.664627698139185</v>
      </c>
      <c r="AA319" s="65">
        <v>59.748024854083823</v>
      </c>
      <c r="AB319" s="65">
        <v>78.513712971260333</v>
      </c>
      <c r="AC319" s="65">
        <v>104.58733914834416</v>
      </c>
      <c r="AD319" s="65">
        <v>115.96790270170401</v>
      </c>
      <c r="AE319" s="65">
        <v>123.55295122895291</v>
      </c>
      <c r="AF319" s="65">
        <v>134.90873353188431</v>
      </c>
      <c r="AG319" s="65">
        <v>162.7923948454052</v>
      </c>
      <c r="AH319" s="65">
        <v>184.89999846026345</v>
      </c>
      <c r="AI319" s="65">
        <v>242.15827841451951</v>
      </c>
      <c r="AJ319" s="65">
        <v>333.99414734739827</v>
      </c>
      <c r="AK319" s="65">
        <v>456.25945818823902</v>
      </c>
      <c r="AL319" s="65">
        <v>413.3623394785144</v>
      </c>
      <c r="AM319" s="65">
        <v>958.00724565609096</v>
      </c>
    </row>
    <row r="320" spans="1:39" x14ac:dyDescent="0.45">
      <c r="A320" s="3" t="s">
        <v>219</v>
      </c>
      <c r="B320" s="3" t="s">
        <v>89</v>
      </c>
      <c r="C320" s="3" t="s">
        <v>940</v>
      </c>
      <c r="D320" s="173">
        <v>1.1122914334260958</v>
      </c>
      <c r="E320" s="71">
        <v>5194.8325892888688</v>
      </c>
      <c r="F320" s="71">
        <v>228.85257427332866</v>
      </c>
      <c r="G320" s="71">
        <v>145.65749347270389</v>
      </c>
      <c r="H320" s="71">
        <v>111.58764425259284</v>
      </c>
      <c r="I320" s="71">
        <v>67.742760220615281</v>
      </c>
      <c r="J320" s="71">
        <v>51.336591379123043</v>
      </c>
      <c r="K320" s="71">
        <v>54.518897470647786</v>
      </c>
      <c r="L320" s="71">
        <v>68.668935772535107</v>
      </c>
      <c r="M320" s="71">
        <v>89.030557929859128</v>
      </c>
      <c r="N320" s="71">
        <v>116.69504308511125</v>
      </c>
      <c r="O320" s="71">
        <v>155.70950752711781</v>
      </c>
      <c r="P320" s="71">
        <v>179.53814019903163</v>
      </c>
      <c r="Q320" s="71">
        <v>228.74930813733368</v>
      </c>
      <c r="R320" s="71">
        <v>338.13212205519386</v>
      </c>
      <c r="S320" s="71">
        <v>502.55416245709193</v>
      </c>
      <c r="T320" s="71">
        <v>717.83718487477302</v>
      </c>
      <c r="U320" s="71">
        <v>560.67412697511406</v>
      </c>
      <c r="V320" s="71">
        <v>934.77941552228549</v>
      </c>
      <c r="W320" s="65">
        <v>209.26365165882521</v>
      </c>
      <c r="X320" s="65">
        <v>126.63533661303524</v>
      </c>
      <c r="Y320" s="65">
        <v>91.051473472006037</v>
      </c>
      <c r="Z320" s="65">
        <v>78.436609048332414</v>
      </c>
      <c r="AA320" s="65">
        <v>89.471005873506641</v>
      </c>
      <c r="AB320" s="65">
        <v>112.56752185816377</v>
      </c>
      <c r="AC320" s="65">
        <v>146.27783529347786</v>
      </c>
      <c r="AD320" s="65">
        <v>174.72409709973351</v>
      </c>
      <c r="AE320" s="65">
        <v>186.93421296910151</v>
      </c>
      <c r="AF320" s="65">
        <v>218.65082218342692</v>
      </c>
      <c r="AG320" s="65">
        <v>253.35421449889969</v>
      </c>
      <c r="AH320" s="65">
        <v>318.39870150504515</v>
      </c>
      <c r="AI320" s="65">
        <v>409.79799772783116</v>
      </c>
      <c r="AJ320" s="65">
        <v>610.48426811766694</v>
      </c>
      <c r="AK320" s="65">
        <v>887.25233496616499</v>
      </c>
      <c r="AL320" s="65">
        <v>799.06200840159624</v>
      </c>
      <c r="AM320" s="65">
        <v>1830.8291685110264</v>
      </c>
    </row>
    <row r="321" spans="1:39" x14ac:dyDescent="0.45">
      <c r="A321" s="3" t="s">
        <v>219</v>
      </c>
      <c r="B321" s="3" t="s">
        <v>89</v>
      </c>
      <c r="C321" s="3" t="s">
        <v>941</v>
      </c>
      <c r="D321" s="173">
        <v>1.066708078060596</v>
      </c>
      <c r="E321" s="71">
        <v>4981.940632319961</v>
      </c>
      <c r="F321" s="71">
        <v>218.65585695677825</v>
      </c>
      <c r="G321" s="71">
        <v>134.74097897260827</v>
      </c>
      <c r="H321" s="71">
        <v>98.625200232733576</v>
      </c>
      <c r="I321" s="71">
        <v>59.354459424723544</v>
      </c>
      <c r="J321" s="71">
        <v>50.817444051915203</v>
      </c>
      <c r="K321" s="71">
        <v>50.953593123508504</v>
      </c>
      <c r="L321" s="71">
        <v>66.36759846556366</v>
      </c>
      <c r="M321" s="71">
        <v>84.107209104244731</v>
      </c>
      <c r="N321" s="71">
        <v>112.55062247833408</v>
      </c>
      <c r="O321" s="71">
        <v>137.85388002739427</v>
      </c>
      <c r="P321" s="71">
        <v>136.81476684344813</v>
      </c>
      <c r="Q321" s="71">
        <v>166.40530793204172</v>
      </c>
      <c r="R321" s="71">
        <v>253.97005382560297</v>
      </c>
      <c r="S321" s="71">
        <v>417.0143128232541</v>
      </c>
      <c r="T321" s="71">
        <v>584.44283083428081</v>
      </c>
      <c r="U321" s="71">
        <v>404.8317977519992</v>
      </c>
      <c r="V321" s="71">
        <v>644.63471300266951</v>
      </c>
      <c r="W321" s="65">
        <v>195.76277090664314</v>
      </c>
      <c r="X321" s="65">
        <v>121.21171163857271</v>
      </c>
      <c r="Y321" s="65">
        <v>77.265801604531035</v>
      </c>
      <c r="Z321" s="65">
        <v>64.751633259241899</v>
      </c>
      <c r="AA321" s="65">
        <v>77.77110616328676</v>
      </c>
      <c r="AB321" s="65">
        <v>101.63836896560073</v>
      </c>
      <c r="AC321" s="65">
        <v>135.67466186444011</v>
      </c>
      <c r="AD321" s="65">
        <v>162.66396100125652</v>
      </c>
      <c r="AE321" s="65">
        <v>171.69653499912491</v>
      </c>
      <c r="AF321" s="65">
        <v>187.44766390710106</v>
      </c>
      <c r="AG321" s="65">
        <v>191.24686386040059</v>
      </c>
      <c r="AH321" s="65">
        <v>225.40620839190041</v>
      </c>
      <c r="AI321" s="65">
        <v>330.89917499295359</v>
      </c>
      <c r="AJ321" s="65">
        <v>516.12385959402638</v>
      </c>
      <c r="AK321" s="65">
        <v>719.32410341600394</v>
      </c>
      <c r="AL321" s="65">
        <v>614.15335883334456</v>
      </c>
      <c r="AM321" s="65">
        <v>1343.3070134028637</v>
      </c>
    </row>
    <row r="322" spans="1:39" x14ac:dyDescent="0.45">
      <c r="A322" s="3" t="s">
        <v>219</v>
      </c>
      <c r="B322" s="3" t="s">
        <v>89</v>
      </c>
      <c r="C322" s="3" t="s">
        <v>942</v>
      </c>
      <c r="D322" s="173">
        <v>1.0928895818356015</v>
      </c>
      <c r="E322" s="71">
        <v>5104.2184139873543</v>
      </c>
      <c r="F322" s="71">
        <v>122.10568986569163</v>
      </c>
      <c r="G322" s="71">
        <v>81.371352527696558</v>
      </c>
      <c r="H322" s="71">
        <v>58.19872825243003</v>
      </c>
      <c r="I322" s="71">
        <v>34.941611591162747</v>
      </c>
      <c r="J322" s="71">
        <v>28.17554130391774</v>
      </c>
      <c r="K322" s="71">
        <v>31.245748429727023</v>
      </c>
      <c r="L322" s="71">
        <v>38.32097799544065</v>
      </c>
      <c r="M322" s="71">
        <v>48.101118026252045</v>
      </c>
      <c r="N322" s="71">
        <v>64.771373483060245</v>
      </c>
      <c r="O322" s="71">
        <v>83.185666173253367</v>
      </c>
      <c r="P322" s="71">
        <v>83.506111720479765</v>
      </c>
      <c r="Q322" s="71">
        <v>102.09856015302813</v>
      </c>
      <c r="R322" s="71">
        <v>152.18727709615291</v>
      </c>
      <c r="S322" s="71">
        <v>242.07113410846068</v>
      </c>
      <c r="T322" s="71">
        <v>361.30903180180201</v>
      </c>
      <c r="U322" s="71">
        <v>278.44625617258924</v>
      </c>
      <c r="V322" s="71">
        <v>432.3703915740291</v>
      </c>
      <c r="W322" s="65">
        <v>112.56815437968179</v>
      </c>
      <c r="X322" s="65">
        <v>67.196190817325345</v>
      </c>
      <c r="Y322" s="65">
        <v>47.362450502777378</v>
      </c>
      <c r="Z322" s="65">
        <v>36.869135771357229</v>
      </c>
      <c r="AA322" s="65">
        <v>43.255395142086932</v>
      </c>
      <c r="AB322" s="65">
        <v>56.545289776636956</v>
      </c>
      <c r="AC322" s="65">
        <v>79.244769838073637</v>
      </c>
      <c r="AD322" s="65">
        <v>95.298078162352482</v>
      </c>
      <c r="AE322" s="65">
        <v>96.069041270835228</v>
      </c>
      <c r="AF322" s="65">
        <v>108.116492917657</v>
      </c>
      <c r="AG322" s="65">
        <v>115.34222261435556</v>
      </c>
      <c r="AH322" s="65">
        <v>139.78259052301561</v>
      </c>
      <c r="AI322" s="65">
        <v>192.83975453911953</v>
      </c>
      <c r="AJ322" s="65">
        <v>309.17662008779519</v>
      </c>
      <c r="AK322" s="65">
        <v>440.01665585303891</v>
      </c>
      <c r="AL322" s="65">
        <v>399.37323231550141</v>
      </c>
      <c r="AM322" s="65">
        <v>863.1440636964594</v>
      </c>
    </row>
    <row r="323" spans="1:39" x14ac:dyDescent="0.45">
      <c r="A323" s="3" t="s">
        <v>219</v>
      </c>
      <c r="B323" s="3" t="s">
        <v>89</v>
      </c>
      <c r="C323" s="3" t="s">
        <v>943</v>
      </c>
      <c r="D323" s="173">
        <v>1.1102920663789797</v>
      </c>
      <c r="E323" s="71">
        <v>5185.4947693774839</v>
      </c>
      <c r="F323" s="71">
        <v>138.54789653862881</v>
      </c>
      <c r="G323" s="71">
        <v>90.797676159525025</v>
      </c>
      <c r="H323" s="71">
        <v>68.443628349758455</v>
      </c>
      <c r="I323" s="71">
        <v>40.451857458808895</v>
      </c>
      <c r="J323" s="71">
        <v>31.137040829580744</v>
      </c>
      <c r="K323" s="71">
        <v>31.101031279105104</v>
      </c>
      <c r="L323" s="71">
        <v>39.033650193728626</v>
      </c>
      <c r="M323" s="71">
        <v>53.385512432411382</v>
      </c>
      <c r="N323" s="71">
        <v>68.935529426060228</v>
      </c>
      <c r="O323" s="71">
        <v>91.691693446743628</v>
      </c>
      <c r="P323" s="71">
        <v>93.238690234380826</v>
      </c>
      <c r="Q323" s="71">
        <v>111.94798434115675</v>
      </c>
      <c r="R323" s="71">
        <v>180.98322440776491</v>
      </c>
      <c r="S323" s="71">
        <v>305.57707752045593</v>
      </c>
      <c r="T323" s="71">
        <v>429.49533498348666</v>
      </c>
      <c r="U323" s="71">
        <v>319.5464362295159</v>
      </c>
      <c r="V323" s="71">
        <v>502.08676030236256</v>
      </c>
      <c r="W323" s="65">
        <v>126.79881246981998</v>
      </c>
      <c r="X323" s="65">
        <v>80.471458923422759</v>
      </c>
      <c r="Y323" s="65">
        <v>55.431608736583911</v>
      </c>
      <c r="Z323" s="65">
        <v>46.744186964983101</v>
      </c>
      <c r="AA323" s="65">
        <v>50.565315270847513</v>
      </c>
      <c r="AB323" s="65">
        <v>60.702221985143254</v>
      </c>
      <c r="AC323" s="65">
        <v>82.855757693163966</v>
      </c>
      <c r="AD323" s="65">
        <v>101.87035941492826</v>
      </c>
      <c r="AE323" s="65">
        <v>104.73177025990178</v>
      </c>
      <c r="AF323" s="65">
        <v>126.38095938516086</v>
      </c>
      <c r="AG323" s="65">
        <v>132.96992251238143</v>
      </c>
      <c r="AH323" s="65">
        <v>154.42992536436677</v>
      </c>
      <c r="AI323" s="65">
        <v>233.07328717431417</v>
      </c>
      <c r="AJ323" s="65">
        <v>369.63991820807513</v>
      </c>
      <c r="AK323" s="65">
        <v>542.88773730930632</v>
      </c>
      <c r="AL323" s="65">
        <v>458.80064244409118</v>
      </c>
      <c r="AM323" s="65">
        <v>1027.2644252589303</v>
      </c>
    </row>
    <row r="324" spans="1:39" x14ac:dyDescent="0.45">
      <c r="A324" s="3" t="s">
        <v>219</v>
      </c>
      <c r="B324" s="3" t="s">
        <v>89</v>
      </c>
      <c r="C324" s="3" t="s">
        <v>944</v>
      </c>
      <c r="D324" s="173">
        <v>1.044418800188464</v>
      </c>
      <c r="E324" s="71">
        <v>4877.8410558940132</v>
      </c>
      <c r="F324" s="71">
        <v>1281.4724487574747</v>
      </c>
      <c r="G324" s="71">
        <v>798.6036829847684</v>
      </c>
      <c r="H324" s="71">
        <v>578.5723158251908</v>
      </c>
      <c r="I324" s="71">
        <v>362.25889368188967</v>
      </c>
      <c r="J324" s="71">
        <v>330.95642109501352</v>
      </c>
      <c r="K324" s="71">
        <v>337.91454670212113</v>
      </c>
      <c r="L324" s="71">
        <v>393.2168854053661</v>
      </c>
      <c r="M324" s="71">
        <v>495.91251604137989</v>
      </c>
      <c r="N324" s="71">
        <v>668.61345589049222</v>
      </c>
      <c r="O324" s="71">
        <v>917.59647934603538</v>
      </c>
      <c r="P324" s="71">
        <v>983.57850111330004</v>
      </c>
      <c r="Q324" s="71">
        <v>1098.8888370472569</v>
      </c>
      <c r="R324" s="71">
        <v>1459.6902180712366</v>
      </c>
      <c r="S324" s="71">
        <v>2145.0762292793133</v>
      </c>
      <c r="T324" s="71">
        <v>3099.263417260398</v>
      </c>
      <c r="U324" s="71">
        <v>2728.5344716726513</v>
      </c>
      <c r="V324" s="71">
        <v>4019.8092976625449</v>
      </c>
      <c r="W324" s="65">
        <v>1186.7395810724556</v>
      </c>
      <c r="X324" s="65">
        <v>683.69207381569527</v>
      </c>
      <c r="Y324" s="65">
        <v>476.36925706126902</v>
      </c>
      <c r="Z324" s="65">
        <v>407.42274362351992</v>
      </c>
      <c r="AA324" s="65">
        <v>511.79509661831446</v>
      </c>
      <c r="AB324" s="65">
        <v>670.67008254061898</v>
      </c>
      <c r="AC324" s="65">
        <v>831.08526843020138</v>
      </c>
      <c r="AD324" s="65">
        <v>982.62177007264268</v>
      </c>
      <c r="AE324" s="65">
        <v>1049.1250345463757</v>
      </c>
      <c r="AF324" s="65">
        <v>1294.5879970938049</v>
      </c>
      <c r="AG324" s="65">
        <v>1384.0284997540934</v>
      </c>
      <c r="AH324" s="65">
        <v>1521.3336792627852</v>
      </c>
      <c r="AI324" s="65">
        <v>1796.5570177505956</v>
      </c>
      <c r="AJ324" s="65">
        <v>2644.4454046621736</v>
      </c>
      <c r="AK324" s="65">
        <v>4104.1866048667471</v>
      </c>
      <c r="AL324" s="65">
        <v>3892.4427727942475</v>
      </c>
      <c r="AM324" s="65">
        <v>7454.6734499138201</v>
      </c>
    </row>
    <row r="325" spans="1:39" x14ac:dyDescent="0.45">
      <c r="A325" s="3" t="s">
        <v>219</v>
      </c>
      <c r="B325" s="3" t="s">
        <v>89</v>
      </c>
      <c r="C325" s="3" t="s">
        <v>945</v>
      </c>
      <c r="D325" s="173">
        <v>1.045285991637757</v>
      </c>
      <c r="E325" s="71">
        <v>4881.891176452853</v>
      </c>
      <c r="F325" s="71">
        <v>234.46076879743174</v>
      </c>
      <c r="G325" s="71">
        <v>146.28129430128072</v>
      </c>
      <c r="H325" s="71">
        <v>102.83378595346709</v>
      </c>
      <c r="I325" s="71">
        <v>64.025875212780363</v>
      </c>
      <c r="J325" s="71">
        <v>60.008711504072608</v>
      </c>
      <c r="K325" s="71">
        <v>61.47847680510074</v>
      </c>
      <c r="L325" s="71">
        <v>71.697792615258777</v>
      </c>
      <c r="M325" s="71">
        <v>91.065542111113089</v>
      </c>
      <c r="N325" s="71">
        <v>115.29383421329611</v>
      </c>
      <c r="O325" s="71">
        <v>159.99767003689394</v>
      </c>
      <c r="P325" s="71">
        <v>164.18948163632373</v>
      </c>
      <c r="Q325" s="71">
        <v>181.89317060467846</v>
      </c>
      <c r="R325" s="71">
        <v>254.94382982164782</v>
      </c>
      <c r="S325" s="71">
        <v>402.76773236200808</v>
      </c>
      <c r="T325" s="71">
        <v>567.74894281393779</v>
      </c>
      <c r="U325" s="71">
        <v>485.04183437641234</v>
      </c>
      <c r="V325" s="71">
        <v>692.22231137963809</v>
      </c>
      <c r="W325" s="65">
        <v>208.71631865535872</v>
      </c>
      <c r="X325" s="65">
        <v>126.9821963497742</v>
      </c>
      <c r="Y325" s="65">
        <v>84.385647104948447</v>
      </c>
      <c r="Z325" s="65">
        <v>72.542331086739239</v>
      </c>
      <c r="AA325" s="65">
        <v>79.261282718461132</v>
      </c>
      <c r="AB325" s="65">
        <v>103.4002475175503</v>
      </c>
      <c r="AC325" s="65">
        <v>142.8966375746208</v>
      </c>
      <c r="AD325" s="65">
        <v>163.12402068893698</v>
      </c>
      <c r="AE325" s="65">
        <v>172.75600545102512</v>
      </c>
      <c r="AF325" s="65">
        <v>210.3190888216854</v>
      </c>
      <c r="AG325" s="65">
        <v>216.45721072121361</v>
      </c>
      <c r="AH325" s="65">
        <v>247.37721065392694</v>
      </c>
      <c r="AI325" s="65">
        <v>321.70602909512638</v>
      </c>
      <c r="AJ325" s="65">
        <v>470.79320004667517</v>
      </c>
      <c r="AK325" s="65">
        <v>708.75339078515879</v>
      </c>
      <c r="AL325" s="65">
        <v>655.1740490106024</v>
      </c>
      <c r="AM325" s="65">
        <v>1273.142534503919</v>
      </c>
    </row>
    <row r="326" spans="1:39" x14ac:dyDescent="0.45">
      <c r="A326" s="2" t="s">
        <v>217</v>
      </c>
      <c r="B326" s="2" t="s">
        <v>90</v>
      </c>
      <c r="C326" s="2" t="s">
        <v>946</v>
      </c>
      <c r="D326" s="172">
        <v>1.0298426437154926</v>
      </c>
      <c r="E326" s="72">
        <v>4809.7647492743263</v>
      </c>
      <c r="F326" s="72">
        <v>1075.3075705134688</v>
      </c>
      <c r="G326" s="72">
        <v>670.27399030586867</v>
      </c>
      <c r="H326" s="72">
        <v>490.67299691501182</v>
      </c>
      <c r="I326" s="72">
        <v>294.55952122401146</v>
      </c>
      <c r="J326" s="72">
        <v>229.30973418829154</v>
      </c>
      <c r="K326" s="72">
        <v>240.45412381057722</v>
      </c>
      <c r="L326" s="72">
        <v>293.0715942084471</v>
      </c>
      <c r="M326" s="72">
        <v>384.070441886173</v>
      </c>
      <c r="N326" s="72">
        <v>509.66505795247809</v>
      </c>
      <c r="O326" s="72">
        <v>631.74241127631171</v>
      </c>
      <c r="P326" s="72">
        <v>697.68768271251622</v>
      </c>
      <c r="Q326" s="72">
        <v>864.67952202302388</v>
      </c>
      <c r="R326" s="72">
        <v>1208.8269733758707</v>
      </c>
      <c r="S326" s="72">
        <v>1799.4759193613779</v>
      </c>
      <c r="T326" s="72">
        <v>2306.8915492525466</v>
      </c>
      <c r="U326" s="72">
        <v>1760.7396749326749</v>
      </c>
      <c r="V326" s="72">
        <v>2969.3372332644262</v>
      </c>
      <c r="W326" s="8">
        <v>968.84023091448682</v>
      </c>
      <c r="X326" s="8">
        <v>578.65663899049162</v>
      </c>
      <c r="Y326" s="8">
        <v>400.38296392347985</v>
      </c>
      <c r="Z326" s="8">
        <v>337.78483935843684</v>
      </c>
      <c r="AA326" s="8">
        <v>385.9557277901493</v>
      </c>
      <c r="AB326" s="8">
        <v>484.68177790042358</v>
      </c>
      <c r="AC326" s="8">
        <v>657.42957976267587</v>
      </c>
      <c r="AD326" s="8">
        <v>772.27590858394444</v>
      </c>
      <c r="AE326" s="8">
        <v>802.67351089699787</v>
      </c>
      <c r="AF326" s="8">
        <v>891.822204347975</v>
      </c>
      <c r="AG326" s="8">
        <v>985.66593354416</v>
      </c>
      <c r="AH326" s="8">
        <v>1168.8030709515026</v>
      </c>
      <c r="AI326" s="8">
        <v>1519.464784924337</v>
      </c>
      <c r="AJ326" s="8">
        <v>2135.3161868974148</v>
      </c>
      <c r="AK326" s="8">
        <v>2774.6831544670313</v>
      </c>
      <c r="AL326" s="8">
        <v>2504.4709072068508</v>
      </c>
      <c r="AM326" s="8">
        <v>5561.7446851359118</v>
      </c>
    </row>
    <row r="327" spans="1:39" x14ac:dyDescent="0.45">
      <c r="A327" s="3" t="s">
        <v>219</v>
      </c>
      <c r="B327" s="3" t="s">
        <v>90</v>
      </c>
      <c r="C327" s="3" t="s">
        <v>947</v>
      </c>
      <c r="D327" s="173">
        <v>1.0121706668275903</v>
      </c>
      <c r="E327" s="71">
        <v>4727.2297600659122</v>
      </c>
      <c r="F327" s="71">
        <v>451.90576557286943</v>
      </c>
      <c r="G327" s="71">
        <v>281.95797451675446</v>
      </c>
      <c r="H327" s="71">
        <v>200.2084350006113</v>
      </c>
      <c r="I327" s="71">
        <v>123.13447064865886</v>
      </c>
      <c r="J327" s="71">
        <v>101.03314915638499</v>
      </c>
      <c r="K327" s="71">
        <v>105.48564669875833</v>
      </c>
      <c r="L327" s="71">
        <v>126.46962052117927</v>
      </c>
      <c r="M327" s="71">
        <v>166.95075867658221</v>
      </c>
      <c r="N327" s="71">
        <v>214.04945667192956</v>
      </c>
      <c r="O327" s="71">
        <v>267.83441249585434</v>
      </c>
      <c r="P327" s="71">
        <v>305.32657186812094</v>
      </c>
      <c r="Q327" s="71">
        <v>363.2867327360463</v>
      </c>
      <c r="R327" s="71">
        <v>491.38591571844154</v>
      </c>
      <c r="S327" s="71">
        <v>718.66754403023026</v>
      </c>
      <c r="T327" s="71">
        <v>913.8532127568385</v>
      </c>
      <c r="U327" s="71">
        <v>718.70581203661277</v>
      </c>
      <c r="V327" s="71">
        <v>1185.2856895969753</v>
      </c>
      <c r="W327" s="65">
        <v>410.07404915299645</v>
      </c>
      <c r="X327" s="65">
        <v>242.6126194971846</v>
      </c>
      <c r="Y327" s="65">
        <v>166.7075708764427</v>
      </c>
      <c r="Z327" s="65">
        <v>142.36816885204826</v>
      </c>
      <c r="AA327" s="65">
        <v>169.83985224784058</v>
      </c>
      <c r="AB327" s="65">
        <v>216.3807096613275</v>
      </c>
      <c r="AC327" s="65">
        <v>287.33615177823435</v>
      </c>
      <c r="AD327" s="65">
        <v>335.74498778784636</v>
      </c>
      <c r="AE327" s="65">
        <v>341.52341625960145</v>
      </c>
      <c r="AF327" s="65">
        <v>390.2845294353022</v>
      </c>
      <c r="AG327" s="65">
        <v>434.6732828513201</v>
      </c>
      <c r="AH327" s="65">
        <v>503.56994690681432</v>
      </c>
      <c r="AI327" s="65">
        <v>622.43005461168229</v>
      </c>
      <c r="AJ327" s="65">
        <v>856.70911174207765</v>
      </c>
      <c r="AK327" s="65">
        <v>1125.0503987836187</v>
      </c>
      <c r="AL327" s="65">
        <v>1043.9239743827623</v>
      </c>
      <c r="AM327" s="65">
        <v>2179.131287183211</v>
      </c>
    </row>
    <row r="328" spans="1:39" x14ac:dyDescent="0.45">
      <c r="A328" s="3" t="s">
        <v>219</v>
      </c>
      <c r="B328" s="3" t="s">
        <v>90</v>
      </c>
      <c r="C328" s="3" t="s">
        <v>948</v>
      </c>
      <c r="D328" s="173">
        <v>0.97991754515509155</v>
      </c>
      <c r="E328" s="71">
        <v>4576.5951668869402</v>
      </c>
      <c r="F328" s="71">
        <v>187.30095120838595</v>
      </c>
      <c r="G328" s="71">
        <v>111.20982549462454</v>
      </c>
      <c r="H328" s="71">
        <v>81.622513920969837</v>
      </c>
      <c r="I328" s="71">
        <v>48.261654751535644</v>
      </c>
      <c r="J328" s="71">
        <v>38.629280665421511</v>
      </c>
      <c r="K328" s="71">
        <v>39.310440550747039</v>
      </c>
      <c r="L328" s="71">
        <v>49.278313044117652</v>
      </c>
      <c r="M328" s="71">
        <v>62.739875201078654</v>
      </c>
      <c r="N328" s="71">
        <v>88.868219011035919</v>
      </c>
      <c r="O328" s="71">
        <v>110.36746131718971</v>
      </c>
      <c r="P328" s="71">
        <v>113.61535763659657</v>
      </c>
      <c r="Q328" s="71">
        <v>122.72525283686271</v>
      </c>
      <c r="R328" s="71">
        <v>166.56206560919605</v>
      </c>
      <c r="S328" s="71">
        <v>244.66690936199308</v>
      </c>
      <c r="T328" s="71">
        <v>338.50188901344541</v>
      </c>
      <c r="U328" s="71">
        <v>276.25690033420636</v>
      </c>
      <c r="V328" s="71">
        <v>395.3100722962547</v>
      </c>
      <c r="W328" s="65">
        <v>164.80804882168468</v>
      </c>
      <c r="X328" s="65">
        <v>94.314315689638619</v>
      </c>
      <c r="Y328" s="65">
        <v>66.162970070546578</v>
      </c>
      <c r="Z328" s="65">
        <v>55.611231202858164</v>
      </c>
      <c r="AA328" s="65">
        <v>67.198907629955428</v>
      </c>
      <c r="AB328" s="65">
        <v>83.661701865238555</v>
      </c>
      <c r="AC328" s="65">
        <v>110.69319133967871</v>
      </c>
      <c r="AD328" s="65">
        <v>128.09376161270666</v>
      </c>
      <c r="AE328" s="65">
        <v>138.07392859911474</v>
      </c>
      <c r="AF328" s="65">
        <v>151.96428182533154</v>
      </c>
      <c r="AG328" s="65">
        <v>153.88083037367596</v>
      </c>
      <c r="AH328" s="65">
        <v>164.64689349444495</v>
      </c>
      <c r="AI328" s="65">
        <v>204.68268954867258</v>
      </c>
      <c r="AJ328" s="65">
        <v>302.24923442996533</v>
      </c>
      <c r="AK328" s="65">
        <v>405.81223612071301</v>
      </c>
      <c r="AL328" s="65">
        <v>358.77326716570315</v>
      </c>
      <c r="AM328" s="65">
        <v>679.56717278414271</v>
      </c>
    </row>
    <row r="329" spans="1:39" x14ac:dyDescent="0.45">
      <c r="A329" s="3" t="s">
        <v>219</v>
      </c>
      <c r="B329" s="3" t="s">
        <v>90</v>
      </c>
      <c r="C329" s="3" t="s">
        <v>949</v>
      </c>
      <c r="D329" s="173">
        <v>1.0593173213977618</v>
      </c>
      <c r="E329" s="71">
        <v>4947.4229309174298</v>
      </c>
      <c r="F329" s="71">
        <v>159.32370807110047</v>
      </c>
      <c r="G329" s="71">
        <v>99.842788173890099</v>
      </c>
      <c r="H329" s="71">
        <v>76.163377014646969</v>
      </c>
      <c r="I329" s="71">
        <v>46.656307530252874</v>
      </c>
      <c r="J329" s="71">
        <v>32.010152243521269</v>
      </c>
      <c r="K329" s="71">
        <v>34.429525743408576</v>
      </c>
      <c r="L329" s="71">
        <v>42.032812361523675</v>
      </c>
      <c r="M329" s="71">
        <v>54.960984056607906</v>
      </c>
      <c r="N329" s="71">
        <v>75.329778362230627</v>
      </c>
      <c r="O329" s="71">
        <v>94.972254929632584</v>
      </c>
      <c r="P329" s="71">
        <v>94.797078939023649</v>
      </c>
      <c r="Q329" s="71">
        <v>133.71663924970196</v>
      </c>
      <c r="R329" s="71">
        <v>192.85401750240717</v>
      </c>
      <c r="S329" s="71">
        <v>292.47746752007311</v>
      </c>
      <c r="T329" s="71">
        <v>380.8244220227669</v>
      </c>
      <c r="U329" s="71">
        <v>269.19125194669596</v>
      </c>
      <c r="V329" s="71">
        <v>490.27042661959416</v>
      </c>
      <c r="W329" s="65">
        <v>142.36739567954405</v>
      </c>
      <c r="X329" s="65">
        <v>87.345588251520823</v>
      </c>
      <c r="Y329" s="65">
        <v>60.817926636899877</v>
      </c>
      <c r="Z329" s="65">
        <v>51.408354743287347</v>
      </c>
      <c r="AA329" s="65">
        <v>54.089381448624565</v>
      </c>
      <c r="AB329" s="65">
        <v>66.703620802722085</v>
      </c>
      <c r="AC329" s="65">
        <v>94.082647206263161</v>
      </c>
      <c r="AD329" s="65">
        <v>110.08571098064839</v>
      </c>
      <c r="AE329" s="65">
        <v>118.03747269994277</v>
      </c>
      <c r="AF329" s="65">
        <v>130.66118319060448</v>
      </c>
      <c r="AG329" s="65">
        <v>142.23325926588961</v>
      </c>
      <c r="AH329" s="65">
        <v>180.46963174899045</v>
      </c>
      <c r="AI329" s="65">
        <v>249.5668724615918</v>
      </c>
      <c r="AJ329" s="65">
        <v>352.62410683495926</v>
      </c>
      <c r="AK329" s="65">
        <v>449.8998424591137</v>
      </c>
      <c r="AL329" s="65">
        <v>395.06080078404545</v>
      </c>
      <c r="AM329" s="65">
        <v>942.58315762227267</v>
      </c>
    </row>
    <row r="330" spans="1:39" x14ac:dyDescent="0.45">
      <c r="A330" s="3" t="s">
        <v>219</v>
      </c>
      <c r="B330" s="3" t="s">
        <v>90</v>
      </c>
      <c r="C330" s="3" t="s">
        <v>950</v>
      </c>
      <c r="D330" s="173">
        <v>1.0611960768213846</v>
      </c>
      <c r="E330" s="71">
        <v>4956.1974477469594</v>
      </c>
      <c r="F330" s="71">
        <v>91.834185332182514</v>
      </c>
      <c r="G330" s="71">
        <v>61.790937630699609</v>
      </c>
      <c r="H330" s="71">
        <v>43.119966841573188</v>
      </c>
      <c r="I330" s="71">
        <v>25.931419529368782</v>
      </c>
      <c r="J330" s="71">
        <v>20.270343366888856</v>
      </c>
      <c r="K330" s="71">
        <v>20.405118237686995</v>
      </c>
      <c r="L330" s="71">
        <v>24.46841214121903</v>
      </c>
      <c r="M330" s="71">
        <v>34.726020383333008</v>
      </c>
      <c r="N330" s="71">
        <v>44.838683898084362</v>
      </c>
      <c r="O330" s="71">
        <v>55.324326150718605</v>
      </c>
      <c r="P330" s="71">
        <v>58.748313808985394</v>
      </c>
      <c r="Q330" s="71">
        <v>76.975391209396108</v>
      </c>
      <c r="R330" s="71">
        <v>117.96600637800503</v>
      </c>
      <c r="S330" s="71">
        <v>177.17675277015772</v>
      </c>
      <c r="T330" s="71">
        <v>222.35004842119591</v>
      </c>
      <c r="U330" s="71">
        <v>159.02684680621823</v>
      </c>
      <c r="V330" s="71">
        <v>285.74043269240161</v>
      </c>
      <c r="W330" s="65">
        <v>81.187728847582591</v>
      </c>
      <c r="X330" s="65">
        <v>53.069539721050248</v>
      </c>
      <c r="Y330" s="65">
        <v>37.662950835541885</v>
      </c>
      <c r="Z330" s="65">
        <v>28.975928761919441</v>
      </c>
      <c r="AA330" s="65">
        <v>27.749503959867774</v>
      </c>
      <c r="AB330" s="65">
        <v>36.338745133963435</v>
      </c>
      <c r="AC330" s="65">
        <v>54.394607962588083</v>
      </c>
      <c r="AD330" s="65">
        <v>65.657089713234342</v>
      </c>
      <c r="AE330" s="65">
        <v>69.706923555905931</v>
      </c>
      <c r="AF330" s="65">
        <v>71.391519197667009</v>
      </c>
      <c r="AG330" s="65">
        <v>81.572083563591875</v>
      </c>
      <c r="AH330" s="65">
        <v>100.76823876966419</v>
      </c>
      <c r="AI330" s="65">
        <v>145.90063313139231</v>
      </c>
      <c r="AJ330" s="65">
        <v>203.51717476303438</v>
      </c>
      <c r="AK330" s="65">
        <v>263.8381120056311</v>
      </c>
      <c r="AL330" s="65">
        <v>235.2904716064721</v>
      </c>
      <c r="AM330" s="65">
        <v>562.82799668504265</v>
      </c>
    </row>
    <row r="331" spans="1:39" x14ac:dyDescent="0.45">
      <c r="A331" s="3" t="s">
        <v>219</v>
      </c>
      <c r="B331" s="3" t="s">
        <v>90</v>
      </c>
      <c r="C331" s="3" t="s">
        <v>951</v>
      </c>
      <c r="D331" s="173">
        <v>1.0724981788459798</v>
      </c>
      <c r="E331" s="71">
        <v>5008.9826496827391</v>
      </c>
      <c r="F331" s="71">
        <v>184.94296032893359</v>
      </c>
      <c r="G331" s="71">
        <v>115.47246448989993</v>
      </c>
      <c r="H331" s="71">
        <v>89.558704137210228</v>
      </c>
      <c r="I331" s="71">
        <v>50.575668764195427</v>
      </c>
      <c r="J331" s="71">
        <v>37.366808756075137</v>
      </c>
      <c r="K331" s="71">
        <v>40.823392579975902</v>
      </c>
      <c r="L331" s="71">
        <v>50.822436140408122</v>
      </c>
      <c r="M331" s="71">
        <v>64.692803568572245</v>
      </c>
      <c r="N331" s="71">
        <v>86.578920009197262</v>
      </c>
      <c r="O331" s="71">
        <v>103.24395638291654</v>
      </c>
      <c r="P331" s="71">
        <v>125.20036045978995</v>
      </c>
      <c r="Q331" s="71">
        <v>167.97550599101865</v>
      </c>
      <c r="R331" s="71">
        <v>240.05896816781967</v>
      </c>
      <c r="S331" s="71">
        <v>366.48724567891946</v>
      </c>
      <c r="T331" s="71">
        <v>451.36197703830317</v>
      </c>
      <c r="U331" s="71">
        <v>337.55886380894356</v>
      </c>
      <c r="V331" s="71">
        <v>612.73061205919544</v>
      </c>
      <c r="W331" s="65">
        <v>170.40300841267918</v>
      </c>
      <c r="X331" s="65">
        <v>101.31457583109614</v>
      </c>
      <c r="Y331" s="65">
        <v>69.03154550404814</v>
      </c>
      <c r="Z331" s="65">
        <v>59.421155798322793</v>
      </c>
      <c r="AA331" s="65">
        <v>67.078082503860145</v>
      </c>
      <c r="AB331" s="65">
        <v>81.597000437172298</v>
      </c>
      <c r="AC331" s="65">
        <v>110.92298147591163</v>
      </c>
      <c r="AD331" s="65">
        <v>132.69435848950999</v>
      </c>
      <c r="AE331" s="65">
        <v>135.33176978243191</v>
      </c>
      <c r="AF331" s="65">
        <v>147.52069069906946</v>
      </c>
      <c r="AG331" s="65">
        <v>173.30647748968246</v>
      </c>
      <c r="AH331" s="65">
        <v>219.34836003158856</v>
      </c>
      <c r="AI331" s="65">
        <v>296.88453517099407</v>
      </c>
      <c r="AJ331" s="65">
        <v>420.21655912737481</v>
      </c>
      <c r="AK331" s="65">
        <v>530.0825650979582</v>
      </c>
      <c r="AL331" s="65">
        <v>471.42239326786347</v>
      </c>
      <c r="AM331" s="65">
        <v>1197.6350708612388</v>
      </c>
    </row>
    <row r="332" spans="1:39" x14ac:dyDescent="0.45">
      <c r="A332" s="2" t="s">
        <v>217</v>
      </c>
      <c r="B332" s="2" t="s">
        <v>91</v>
      </c>
      <c r="C332" s="2" t="s">
        <v>952</v>
      </c>
      <c r="D332" s="172">
        <v>1.0686756453496276</v>
      </c>
      <c r="E332" s="72">
        <v>4991.1299350220379</v>
      </c>
      <c r="F332" s="72">
        <v>1642.4999712465883</v>
      </c>
      <c r="G332" s="72">
        <v>1017.8696742295481</v>
      </c>
      <c r="H332" s="72">
        <v>740.51869435901824</v>
      </c>
      <c r="I332" s="72">
        <v>453.0984062663656</v>
      </c>
      <c r="J332" s="72">
        <v>329.48157073362785</v>
      </c>
      <c r="K332" s="72">
        <v>353.32034519105105</v>
      </c>
      <c r="L332" s="72">
        <v>453.82371693476921</v>
      </c>
      <c r="M332" s="72">
        <v>575.80205631834826</v>
      </c>
      <c r="N332" s="72">
        <v>762.75100967300364</v>
      </c>
      <c r="O332" s="72">
        <v>1028.7137832878861</v>
      </c>
      <c r="P332" s="72">
        <v>1162.7637985867539</v>
      </c>
      <c r="Q332" s="72">
        <v>1470.9900907052879</v>
      </c>
      <c r="R332" s="72">
        <v>2097.3743846240372</v>
      </c>
      <c r="S332" s="72">
        <v>3111.9119609204899</v>
      </c>
      <c r="T332" s="72">
        <v>4028.1646417538836</v>
      </c>
      <c r="U332" s="72">
        <v>3075.945436754319</v>
      </c>
      <c r="V332" s="72">
        <v>5361.0705918720632</v>
      </c>
      <c r="W332" s="8">
        <v>1478.4072571421211</v>
      </c>
      <c r="X332" s="8">
        <v>879.22636722641084</v>
      </c>
      <c r="Y332" s="8">
        <v>601.80236126862485</v>
      </c>
      <c r="Z332" s="8">
        <v>511.43539356607084</v>
      </c>
      <c r="AA332" s="8">
        <v>545.76709457208563</v>
      </c>
      <c r="AB332" s="8">
        <v>722.06738342327708</v>
      </c>
      <c r="AC332" s="8">
        <v>1007.399957245569</v>
      </c>
      <c r="AD332" s="8">
        <v>1181.3346937442757</v>
      </c>
      <c r="AE332" s="8">
        <v>1241.2319561924019</v>
      </c>
      <c r="AF332" s="8">
        <v>1483.6693342090912</v>
      </c>
      <c r="AG332" s="8">
        <v>1679.8689887300523</v>
      </c>
      <c r="AH332" s="8">
        <v>2016.5853866300661</v>
      </c>
      <c r="AI332" s="8">
        <v>2600.6868971663844</v>
      </c>
      <c r="AJ332" s="8">
        <v>3689.135515565742</v>
      </c>
      <c r="AK332" s="8">
        <v>4958.7814536563246</v>
      </c>
      <c r="AL332" s="8">
        <v>4450.9552467461262</v>
      </c>
      <c r="AM332" s="8">
        <v>9968.7997994263151</v>
      </c>
    </row>
    <row r="333" spans="1:39" x14ac:dyDescent="0.45">
      <c r="A333" s="3" t="s">
        <v>219</v>
      </c>
      <c r="B333" s="3" t="s">
        <v>91</v>
      </c>
      <c r="C333" s="3" t="s">
        <v>953</v>
      </c>
      <c r="D333" s="173">
        <v>1.0607299173128617</v>
      </c>
      <c r="E333" s="71">
        <v>4954.0203019613245</v>
      </c>
      <c r="F333" s="71">
        <v>604.85652532112579</v>
      </c>
      <c r="G333" s="71">
        <v>370.32975856514759</v>
      </c>
      <c r="H333" s="71">
        <v>270.79242980262899</v>
      </c>
      <c r="I333" s="71">
        <v>168.30113165826228</v>
      </c>
      <c r="J333" s="71">
        <v>128.92551919091673</v>
      </c>
      <c r="K333" s="71">
        <v>137.65232245062489</v>
      </c>
      <c r="L333" s="71">
        <v>176.25274303908463</v>
      </c>
      <c r="M333" s="71">
        <v>216.31553623474201</v>
      </c>
      <c r="N333" s="71">
        <v>286.83337666142563</v>
      </c>
      <c r="O333" s="71">
        <v>404.11830952786715</v>
      </c>
      <c r="P333" s="71">
        <v>449.84507155338918</v>
      </c>
      <c r="Q333" s="71">
        <v>567.62659832019187</v>
      </c>
      <c r="R333" s="71">
        <v>768.81933402017512</v>
      </c>
      <c r="S333" s="71">
        <v>1153.5504492964019</v>
      </c>
      <c r="T333" s="71">
        <v>1529.0190675534375</v>
      </c>
      <c r="U333" s="71">
        <v>1171.5044058841081</v>
      </c>
      <c r="V333" s="71">
        <v>1938.9529361270115</v>
      </c>
      <c r="W333" s="65">
        <v>544.29226455870003</v>
      </c>
      <c r="X333" s="65">
        <v>315.76849124575062</v>
      </c>
      <c r="Y333" s="65">
        <v>219.68334884621547</v>
      </c>
      <c r="Z333" s="65">
        <v>192.78560150324233</v>
      </c>
      <c r="AA333" s="65">
        <v>224.63404693202102</v>
      </c>
      <c r="AB333" s="65">
        <v>296.84900665115822</v>
      </c>
      <c r="AC333" s="65">
        <v>397.63541717008547</v>
      </c>
      <c r="AD333" s="65">
        <v>455.19619955341415</v>
      </c>
      <c r="AE333" s="65">
        <v>479.44154038049714</v>
      </c>
      <c r="AF333" s="65">
        <v>604.8184951341043</v>
      </c>
      <c r="AG333" s="65">
        <v>672.78403180647172</v>
      </c>
      <c r="AH333" s="65">
        <v>804.20197374318616</v>
      </c>
      <c r="AI333" s="65">
        <v>991.88636504669751</v>
      </c>
      <c r="AJ333" s="65">
        <v>1414.3300291116454</v>
      </c>
      <c r="AK333" s="65">
        <v>1933.7528854197681</v>
      </c>
      <c r="AL333" s="65">
        <v>1691.6301541559708</v>
      </c>
      <c r="AM333" s="65">
        <v>3656.1137302125089</v>
      </c>
    </row>
    <row r="334" spans="1:39" x14ac:dyDescent="0.45">
      <c r="A334" s="3" t="s">
        <v>219</v>
      </c>
      <c r="B334" s="3" t="s">
        <v>91</v>
      </c>
      <c r="C334" s="3" t="s">
        <v>954</v>
      </c>
      <c r="D334" s="173">
        <v>1.0667030915874367</v>
      </c>
      <c r="E334" s="71">
        <v>4981.9173435554385</v>
      </c>
      <c r="F334" s="71">
        <v>401.62320330563034</v>
      </c>
      <c r="G334" s="71">
        <v>246.81719450692279</v>
      </c>
      <c r="H334" s="71">
        <v>176.54415871945793</v>
      </c>
      <c r="I334" s="71">
        <v>108.83097153290542</v>
      </c>
      <c r="J334" s="71">
        <v>83.736104118050278</v>
      </c>
      <c r="K334" s="71">
        <v>88.593208389802726</v>
      </c>
      <c r="L334" s="71">
        <v>110.59781677180851</v>
      </c>
      <c r="M334" s="71">
        <v>140.23338571624819</v>
      </c>
      <c r="N334" s="71">
        <v>181.86112329262639</v>
      </c>
      <c r="O334" s="71">
        <v>236.22385935001896</v>
      </c>
      <c r="P334" s="71">
        <v>264.10278009625011</v>
      </c>
      <c r="Q334" s="71">
        <v>321.42667993649985</v>
      </c>
      <c r="R334" s="71">
        <v>466.67055353311395</v>
      </c>
      <c r="S334" s="71">
        <v>723.73836080457454</v>
      </c>
      <c r="T334" s="71">
        <v>959.93774870032064</v>
      </c>
      <c r="U334" s="71">
        <v>716.11839150034143</v>
      </c>
      <c r="V334" s="71">
        <v>1235.0217122799013</v>
      </c>
      <c r="W334" s="65">
        <v>359.78022761220905</v>
      </c>
      <c r="X334" s="65">
        <v>217.35492412192551</v>
      </c>
      <c r="Y334" s="65">
        <v>147.61813004198982</v>
      </c>
      <c r="Z334" s="65">
        <v>118.6202083691073</v>
      </c>
      <c r="AA334" s="65">
        <v>127.00734504708689</v>
      </c>
      <c r="AB334" s="65">
        <v>166.74528733061834</v>
      </c>
      <c r="AC334" s="65">
        <v>236.25708720986572</v>
      </c>
      <c r="AD334" s="65">
        <v>277.87605135891437</v>
      </c>
      <c r="AE334" s="65">
        <v>292.22687935059747</v>
      </c>
      <c r="AF334" s="65">
        <v>338.66045605666807</v>
      </c>
      <c r="AG334" s="65">
        <v>380.93029535733984</v>
      </c>
      <c r="AH334" s="65">
        <v>435.89383500094397</v>
      </c>
      <c r="AI334" s="65">
        <v>570.46174162455873</v>
      </c>
      <c r="AJ334" s="65">
        <v>850.85782482721243</v>
      </c>
      <c r="AK334" s="65">
        <v>1174.9819763325668</v>
      </c>
      <c r="AL334" s="65">
        <v>1075.267988928462</v>
      </c>
      <c r="AM334" s="65">
        <v>2359.0789809110997</v>
      </c>
    </row>
    <row r="335" spans="1:39" x14ac:dyDescent="0.45">
      <c r="A335" s="3" t="s">
        <v>219</v>
      </c>
      <c r="B335" s="3" t="s">
        <v>91</v>
      </c>
      <c r="C335" s="3" t="s">
        <v>955</v>
      </c>
      <c r="D335" s="173">
        <v>1.0147958090276634</v>
      </c>
      <c r="E335" s="71">
        <v>4739.4901927570563</v>
      </c>
      <c r="F335" s="71">
        <v>378.8080483098484</v>
      </c>
      <c r="G335" s="71">
        <v>233.02426507505612</v>
      </c>
      <c r="H335" s="71">
        <v>168.07888915546809</v>
      </c>
      <c r="I335" s="71">
        <v>100.99224906502046</v>
      </c>
      <c r="J335" s="71">
        <v>68.692630431913315</v>
      </c>
      <c r="K335" s="71">
        <v>76.515904365175629</v>
      </c>
      <c r="L335" s="71">
        <v>99.358382311309171</v>
      </c>
      <c r="M335" s="71">
        <v>123.74016715044019</v>
      </c>
      <c r="N335" s="71">
        <v>163.86249665747991</v>
      </c>
      <c r="O335" s="71">
        <v>216.00154106621096</v>
      </c>
      <c r="P335" s="71">
        <v>240.34470324056429</v>
      </c>
      <c r="Q335" s="71">
        <v>287.73879430753846</v>
      </c>
      <c r="R335" s="71">
        <v>402.40133779415436</v>
      </c>
      <c r="S335" s="71">
        <v>575.53770388779742</v>
      </c>
      <c r="T335" s="71">
        <v>726.77194184340715</v>
      </c>
      <c r="U335" s="71">
        <v>566.8441297923772</v>
      </c>
      <c r="V335" s="71">
        <v>936.3907337517536</v>
      </c>
      <c r="W335" s="65">
        <v>340.98846115984742</v>
      </c>
      <c r="X335" s="65">
        <v>198.68756374470496</v>
      </c>
      <c r="Y335" s="65">
        <v>133.8118209411802</v>
      </c>
      <c r="Z335" s="65">
        <v>112.96511849870926</v>
      </c>
      <c r="AA335" s="65">
        <v>117.62326025369173</v>
      </c>
      <c r="AB335" s="65">
        <v>159.3398915419547</v>
      </c>
      <c r="AC335" s="65">
        <v>225.12867918372359</v>
      </c>
      <c r="AD335" s="65">
        <v>257.17336541329985</v>
      </c>
      <c r="AE335" s="65">
        <v>275.05722585068497</v>
      </c>
      <c r="AF335" s="65">
        <v>312.52168472571412</v>
      </c>
      <c r="AG335" s="65">
        <v>344.50232128869203</v>
      </c>
      <c r="AH335" s="65">
        <v>402.8469159607352</v>
      </c>
      <c r="AI335" s="65">
        <v>496.75434245551031</v>
      </c>
      <c r="AJ335" s="65">
        <v>680.09440555313995</v>
      </c>
      <c r="AK335" s="65">
        <v>891.29155036169425</v>
      </c>
      <c r="AL335" s="65">
        <v>792.22522670538694</v>
      </c>
      <c r="AM335" s="65">
        <v>1653.8049947372631</v>
      </c>
    </row>
    <row r="336" spans="1:39" x14ac:dyDescent="0.45">
      <c r="A336" s="3" t="s">
        <v>219</v>
      </c>
      <c r="B336" s="3" t="s">
        <v>91</v>
      </c>
      <c r="C336" s="3" t="s">
        <v>956</v>
      </c>
      <c r="D336" s="173">
        <v>1.1313627970255964</v>
      </c>
      <c r="E336" s="71">
        <v>5283.9032574353441</v>
      </c>
      <c r="F336" s="71">
        <v>144.15609106273189</v>
      </c>
      <c r="G336" s="71">
        <v>94.089958310347569</v>
      </c>
      <c r="H336" s="71">
        <v>68.563873656065113</v>
      </c>
      <c r="I336" s="71">
        <v>41.579939289980501</v>
      </c>
      <c r="J336" s="71">
        <v>27.1136490437198</v>
      </c>
      <c r="K336" s="71">
        <v>28.272468789677195</v>
      </c>
      <c r="L336" s="71">
        <v>36.598686849578122</v>
      </c>
      <c r="M336" s="71">
        <v>52.597776620313041</v>
      </c>
      <c r="N336" s="71">
        <v>68.600028710273421</v>
      </c>
      <c r="O336" s="71">
        <v>90.027980123278539</v>
      </c>
      <c r="P336" s="71">
        <v>109.55766629243253</v>
      </c>
      <c r="Q336" s="71">
        <v>158.51863131763434</v>
      </c>
      <c r="R336" s="71">
        <v>239.27067331387835</v>
      </c>
      <c r="S336" s="71">
        <v>334.43243964111554</v>
      </c>
      <c r="T336" s="71">
        <v>419.14982691454111</v>
      </c>
      <c r="U336" s="71">
        <v>327.90579488516187</v>
      </c>
      <c r="V336" s="71">
        <v>652.79872536531059</v>
      </c>
      <c r="W336" s="65">
        <v>129.77873659980656</v>
      </c>
      <c r="X336" s="65">
        <v>84.003121697491693</v>
      </c>
      <c r="Y336" s="65">
        <v>55.823716169940283</v>
      </c>
      <c r="Z336" s="65">
        <v>46.812526419610357</v>
      </c>
      <c r="AA336" s="65">
        <v>47.584962160498797</v>
      </c>
      <c r="AB336" s="65">
        <v>59.68363594729756</v>
      </c>
      <c r="AC336" s="65">
        <v>86.893498658401327</v>
      </c>
      <c r="AD336" s="65">
        <v>106.43809488546859</v>
      </c>
      <c r="AE336" s="65">
        <v>107.66089445044939</v>
      </c>
      <c r="AF336" s="65">
        <v>126.31561245683322</v>
      </c>
      <c r="AG336" s="65">
        <v>159.31375783670387</v>
      </c>
      <c r="AH336" s="65">
        <v>206.05725989777054</v>
      </c>
      <c r="AI336" s="65">
        <v>287.20469331387102</v>
      </c>
      <c r="AJ336" s="65">
        <v>388.80792706711804</v>
      </c>
      <c r="AK336" s="65">
        <v>496.13596762492057</v>
      </c>
      <c r="AL336" s="65">
        <v>463.2182552324112</v>
      </c>
      <c r="AM336" s="65">
        <v>1209.6315837764289</v>
      </c>
    </row>
    <row r="337" spans="1:39" x14ac:dyDescent="0.45">
      <c r="A337" s="3" t="s">
        <v>219</v>
      </c>
      <c r="B337" s="3" t="s">
        <v>91</v>
      </c>
      <c r="C337" s="3" t="s">
        <v>957</v>
      </c>
      <c r="D337" s="173">
        <v>1.1789834813748918</v>
      </c>
      <c r="E337" s="71">
        <v>5506.3103312900539</v>
      </c>
      <c r="F337" s="71">
        <v>33.139331278788916</v>
      </c>
      <c r="G337" s="71">
        <v>21.833029000191171</v>
      </c>
      <c r="H337" s="71">
        <v>17.050784434286278</v>
      </c>
      <c r="I337" s="71">
        <v>10.239512006019545</v>
      </c>
      <c r="J337" s="71">
        <v>6.3005607438408893</v>
      </c>
      <c r="K337" s="71">
        <v>7.2227014264926757</v>
      </c>
      <c r="L337" s="71">
        <v>9.2647385777431097</v>
      </c>
      <c r="M337" s="71">
        <v>13.293041829158685</v>
      </c>
      <c r="N337" s="71">
        <v>18.077567980037525</v>
      </c>
      <c r="O337" s="71">
        <v>24.79167177783162</v>
      </c>
      <c r="P337" s="71">
        <v>31.108966971925344</v>
      </c>
      <c r="Q337" s="71">
        <v>45.32162579320029</v>
      </c>
      <c r="R337" s="71">
        <v>74.099716270460846</v>
      </c>
      <c r="S337" s="71">
        <v>108.96219378198808</v>
      </c>
      <c r="T337" s="71">
        <v>126.57572372232289</v>
      </c>
      <c r="U337" s="71">
        <v>94.04278487601762</v>
      </c>
      <c r="V337" s="71">
        <v>197.11793007163851</v>
      </c>
      <c r="W337" s="65">
        <v>33.934646214944664</v>
      </c>
      <c r="X337" s="65">
        <v>19.991733917496099</v>
      </c>
      <c r="Y337" s="65">
        <v>13.57929953412965</v>
      </c>
      <c r="Z337" s="65">
        <v>11.788555923186534</v>
      </c>
      <c r="AA337" s="65">
        <v>9.4847723984743855</v>
      </c>
      <c r="AB337" s="65">
        <v>13.131501082500414</v>
      </c>
      <c r="AC337" s="65">
        <v>20.287186313143934</v>
      </c>
      <c r="AD337" s="65">
        <v>27.373551416979147</v>
      </c>
      <c r="AE337" s="65">
        <v>26.237474132352634</v>
      </c>
      <c r="AF337" s="65">
        <v>32.836831484510505</v>
      </c>
      <c r="AG337" s="65">
        <v>41.70455829532942</v>
      </c>
      <c r="AH337" s="65">
        <v>56.87144206919573</v>
      </c>
      <c r="AI337" s="65">
        <v>88.254200619137137</v>
      </c>
      <c r="AJ337" s="65">
        <v>117.96732469740942</v>
      </c>
      <c r="AK337" s="65">
        <v>146.09928026370443</v>
      </c>
      <c r="AL337" s="65">
        <v>135.05273381435478</v>
      </c>
      <c r="AM337" s="65">
        <v>365.2383721995181</v>
      </c>
    </row>
    <row r="338" spans="1:39" x14ac:dyDescent="0.45">
      <c r="A338" s="3" t="s">
        <v>219</v>
      </c>
      <c r="B338" s="3" t="s">
        <v>91</v>
      </c>
      <c r="C338" s="3" t="s">
        <v>958</v>
      </c>
      <c r="D338" s="173">
        <v>1.2168221231424163</v>
      </c>
      <c r="E338" s="71">
        <v>5683.0314706257222</v>
      </c>
      <c r="F338" s="71">
        <v>16.187288740023824</v>
      </c>
      <c r="G338" s="71">
        <v>11.124448109621193</v>
      </c>
      <c r="H338" s="71">
        <v>8.4171714414671399</v>
      </c>
      <c r="I338" s="71">
        <v>5.4813206924878619</v>
      </c>
      <c r="J338" s="71">
        <v>3.2918660066135068</v>
      </c>
      <c r="K338" s="71">
        <v>3.4074310919154933</v>
      </c>
      <c r="L338" s="71">
        <v>4.4096592269065811</v>
      </c>
      <c r="M338" s="71">
        <v>6.2526530085302046</v>
      </c>
      <c r="N338" s="71">
        <v>10.321580844497403</v>
      </c>
      <c r="O338" s="71">
        <v>14.434470524711001</v>
      </c>
      <c r="P338" s="71">
        <v>20.053228237101148</v>
      </c>
      <c r="Q338" s="71">
        <v>27.54983867114219</v>
      </c>
      <c r="R338" s="71">
        <v>44.9328066746411</v>
      </c>
      <c r="S338" s="71">
        <v>69.421896315394264</v>
      </c>
      <c r="T338" s="71">
        <v>74.534683133083206</v>
      </c>
      <c r="U338" s="71">
        <v>58.316478240578085</v>
      </c>
      <c r="V338" s="71">
        <v>117.1965458900037</v>
      </c>
      <c r="W338" s="65">
        <v>15.690212766049711</v>
      </c>
      <c r="X338" s="65">
        <v>9.144483968570789</v>
      </c>
      <c r="Y338" s="65">
        <v>6.9960221004102623</v>
      </c>
      <c r="Z338" s="65">
        <v>7.0731335539119211</v>
      </c>
      <c r="AA338" s="65">
        <v>4.3698420604436139</v>
      </c>
      <c r="AB338" s="65">
        <v>5.8637520557077272</v>
      </c>
      <c r="AC338" s="65">
        <v>10.603173429038023</v>
      </c>
      <c r="AD338" s="65">
        <v>13.407453755255096</v>
      </c>
      <c r="AE338" s="65">
        <v>13.804276770347046</v>
      </c>
      <c r="AF338" s="65">
        <v>18.525854180813383</v>
      </c>
      <c r="AG338" s="65">
        <v>25.171261051726532</v>
      </c>
      <c r="AH338" s="65">
        <v>34.629192865663022</v>
      </c>
      <c r="AI338" s="65">
        <v>51.103075726154756</v>
      </c>
      <c r="AJ338" s="65">
        <v>68.197757835332311</v>
      </c>
      <c r="AK338" s="65">
        <v>87.831449664414876</v>
      </c>
      <c r="AL338" s="65">
        <v>86.669355656563823</v>
      </c>
      <c r="AM338" s="65">
        <v>228.53861158606344</v>
      </c>
    </row>
    <row r="339" spans="1:39" x14ac:dyDescent="0.45">
      <c r="A339" s="3" t="s">
        <v>219</v>
      </c>
      <c r="B339" s="3" t="s">
        <v>91</v>
      </c>
      <c r="C339" s="3" t="s">
        <v>959</v>
      </c>
      <c r="D339" s="173">
        <v>1.1389284911844626</v>
      </c>
      <c r="E339" s="71">
        <v>5319.2379848241999</v>
      </c>
      <c r="F339" s="71">
        <v>28.869455902483395</v>
      </c>
      <c r="G339" s="71">
        <v>20.238871327161331</v>
      </c>
      <c r="H339" s="71">
        <v>15.583791697344873</v>
      </c>
      <c r="I339" s="71">
        <v>8.9089539487401748</v>
      </c>
      <c r="J339" s="71">
        <v>5.3448577096627785</v>
      </c>
      <c r="K339" s="71">
        <v>5.1308807947762149</v>
      </c>
      <c r="L339" s="71">
        <v>7.5869894442736072</v>
      </c>
      <c r="M339" s="71">
        <v>10.535966486814669</v>
      </c>
      <c r="N339" s="71">
        <v>15.452768262411986</v>
      </c>
      <c r="O339" s="71">
        <v>19.40217791308557</v>
      </c>
      <c r="P339" s="71">
        <v>20.964738611514843</v>
      </c>
      <c r="Q339" s="71">
        <v>28.013760824930877</v>
      </c>
      <c r="R339" s="71">
        <v>43.819919822018434</v>
      </c>
      <c r="S339" s="71">
        <v>63.143742213827814</v>
      </c>
      <c r="T339" s="71">
        <v>88.798944258447079</v>
      </c>
      <c r="U339" s="71">
        <v>67.57148246647192</v>
      </c>
      <c r="V339" s="71">
        <v>133.95425547647588</v>
      </c>
      <c r="W339" s="65">
        <v>25.420577272127026</v>
      </c>
      <c r="X339" s="65">
        <v>17.437584946964268</v>
      </c>
      <c r="Y339" s="65">
        <v>12.217242134049764</v>
      </c>
      <c r="Z339" s="65">
        <v>10.575530603554286</v>
      </c>
      <c r="AA339" s="65">
        <v>7.4710202968874668</v>
      </c>
      <c r="AB339" s="65">
        <v>9.9656255594657139</v>
      </c>
      <c r="AC339" s="65">
        <v>14.246988446447375</v>
      </c>
      <c r="AD339" s="65">
        <v>19.848289382779605</v>
      </c>
      <c r="AE339" s="65">
        <v>23.370671733093211</v>
      </c>
      <c r="AF339" s="65">
        <v>24.537771586932692</v>
      </c>
      <c r="AG339" s="65">
        <v>25.95297723345718</v>
      </c>
      <c r="AH339" s="65">
        <v>36.256674514702027</v>
      </c>
      <c r="AI339" s="65">
        <v>49.697065177075359</v>
      </c>
      <c r="AJ339" s="65">
        <v>74.452581778809872</v>
      </c>
      <c r="AK339" s="65">
        <v>104.41801501200062</v>
      </c>
      <c r="AL339" s="65">
        <v>95.399399976339112</v>
      </c>
      <c r="AM339" s="65">
        <v>247.289463705608</v>
      </c>
    </row>
    <row r="340" spans="1:39" x14ac:dyDescent="0.45">
      <c r="A340" s="3" t="s">
        <v>219</v>
      </c>
      <c r="B340" s="3" t="s">
        <v>91</v>
      </c>
      <c r="C340" s="3" t="s">
        <v>960</v>
      </c>
      <c r="D340" s="173">
        <v>1.136383053394971</v>
      </c>
      <c r="E340" s="71">
        <v>5307.3498026576544</v>
      </c>
      <c r="F340" s="71">
        <v>34.860027325956793</v>
      </c>
      <c r="G340" s="71">
        <v>20.412149335099354</v>
      </c>
      <c r="H340" s="71">
        <v>15.487595452299528</v>
      </c>
      <c r="I340" s="71">
        <v>8.7643280729489366</v>
      </c>
      <c r="J340" s="71">
        <v>6.0763834889102277</v>
      </c>
      <c r="K340" s="71">
        <v>6.5254278825871888</v>
      </c>
      <c r="L340" s="71">
        <v>9.7547007140660753</v>
      </c>
      <c r="M340" s="71">
        <v>12.833529272101352</v>
      </c>
      <c r="N340" s="71">
        <v>17.742067264250803</v>
      </c>
      <c r="O340" s="71">
        <v>23.713773004882299</v>
      </c>
      <c r="P340" s="71">
        <v>26.786643583576463</v>
      </c>
      <c r="Q340" s="71">
        <v>34.794161534149787</v>
      </c>
      <c r="R340" s="71">
        <v>57.360043195594272</v>
      </c>
      <c r="S340" s="71">
        <v>83.125174979389158</v>
      </c>
      <c r="T340" s="71">
        <v>103.37670562832447</v>
      </c>
      <c r="U340" s="71">
        <v>73.641969109262433</v>
      </c>
      <c r="V340" s="71">
        <v>149.63775290996821</v>
      </c>
      <c r="W340" s="65">
        <v>28.522130958439138</v>
      </c>
      <c r="X340" s="65">
        <v>16.838463583506169</v>
      </c>
      <c r="Y340" s="65">
        <v>12.072781500707967</v>
      </c>
      <c r="Z340" s="65">
        <v>10.814718694749381</v>
      </c>
      <c r="AA340" s="65">
        <v>7.5918454229826793</v>
      </c>
      <c r="AB340" s="65">
        <v>10.488683254575806</v>
      </c>
      <c r="AC340" s="65">
        <v>16.347926834863575</v>
      </c>
      <c r="AD340" s="65">
        <v>24.021687978165382</v>
      </c>
      <c r="AE340" s="65">
        <v>23.432993524381448</v>
      </c>
      <c r="AF340" s="65">
        <v>25.452628583516095</v>
      </c>
      <c r="AG340" s="65">
        <v>29.509785860331579</v>
      </c>
      <c r="AH340" s="65">
        <v>39.828092577870933</v>
      </c>
      <c r="AI340" s="65">
        <v>65.325413203381132</v>
      </c>
      <c r="AJ340" s="65">
        <v>94.427664695076075</v>
      </c>
      <c r="AK340" s="65">
        <v>124.27032897724521</v>
      </c>
      <c r="AL340" s="65">
        <v>111.49213227664769</v>
      </c>
      <c r="AM340" s="65">
        <v>249.10406229782188</v>
      </c>
    </row>
    <row r="341" spans="1:39" x14ac:dyDescent="0.45">
      <c r="A341" s="2" t="s">
        <v>217</v>
      </c>
      <c r="B341" s="2" t="s">
        <v>92</v>
      </c>
      <c r="C341" s="2" t="s">
        <v>961</v>
      </c>
      <c r="D341" s="172">
        <v>1.0477731014087777</v>
      </c>
      <c r="E341" s="72">
        <v>4893.5069441404994</v>
      </c>
      <c r="F341" s="72">
        <v>2291.6484874114808</v>
      </c>
      <c r="G341" s="72">
        <v>1428.6425198474274</v>
      </c>
      <c r="H341" s="72">
        <v>1011.6478110193053</v>
      </c>
      <c r="I341" s="72">
        <v>599.19946599067237</v>
      </c>
      <c r="J341" s="72">
        <v>465.93472616905825</v>
      </c>
      <c r="K341" s="72">
        <v>504.72079695075564</v>
      </c>
      <c r="L341" s="72">
        <v>632.83806474221944</v>
      </c>
      <c r="M341" s="72">
        <v>822.36336550511373</v>
      </c>
      <c r="N341" s="72">
        <v>1072.0431989559165</v>
      </c>
      <c r="O341" s="72">
        <v>1339.9687702679769</v>
      </c>
      <c r="P341" s="72">
        <v>1474.9708036036723</v>
      </c>
      <c r="Q341" s="72">
        <v>1862.8258790590965</v>
      </c>
      <c r="R341" s="72">
        <v>2629.6125218908387</v>
      </c>
      <c r="S341" s="72">
        <v>3823.8787827846249</v>
      </c>
      <c r="T341" s="72">
        <v>4988.4942657598476</v>
      </c>
      <c r="U341" s="72">
        <v>3955.4693867376386</v>
      </c>
      <c r="V341" s="72">
        <v>7099.5755402532031</v>
      </c>
      <c r="W341" s="8">
        <v>2097.7449579539452</v>
      </c>
      <c r="X341" s="8">
        <v>1224.0680109515476</v>
      </c>
      <c r="Y341" s="8">
        <v>834.36334371559542</v>
      </c>
      <c r="Z341" s="8">
        <v>677.50026831008893</v>
      </c>
      <c r="AA341" s="8">
        <v>779.86577638156496</v>
      </c>
      <c r="AB341" s="8">
        <v>1054.8697242751584</v>
      </c>
      <c r="AC341" s="8">
        <v>1423.3857581519756</v>
      </c>
      <c r="AD341" s="8">
        <v>1653.9474386170202</v>
      </c>
      <c r="AE341" s="8">
        <v>1700.2942708216415</v>
      </c>
      <c r="AF341" s="8">
        <v>1911.0709189343447</v>
      </c>
      <c r="AG341" s="8">
        <v>2105.3961922551275</v>
      </c>
      <c r="AH341" s="8">
        <v>2562.1986094703893</v>
      </c>
      <c r="AI341" s="8">
        <v>3265.9461961961811</v>
      </c>
      <c r="AJ341" s="8">
        <v>4521.6324055911346</v>
      </c>
      <c r="AK341" s="8">
        <v>6021.2669841858378</v>
      </c>
      <c r="AL341" s="8">
        <v>5494.2481335877037</v>
      </c>
      <c r="AM341" s="8">
        <v>12734.046431894667</v>
      </c>
    </row>
    <row r="342" spans="1:39" x14ac:dyDescent="0.45">
      <c r="A342" s="3" t="s">
        <v>219</v>
      </c>
      <c r="B342" s="3" t="s">
        <v>92</v>
      </c>
      <c r="C342" s="3" t="s">
        <v>962</v>
      </c>
      <c r="D342" s="173">
        <v>1.080974720084755</v>
      </c>
      <c r="E342" s="71">
        <v>5048.5713863648207</v>
      </c>
      <c r="F342" s="71">
        <v>121.46839503340672</v>
      </c>
      <c r="G342" s="71">
        <v>80.608929292769119</v>
      </c>
      <c r="H342" s="71">
        <v>59.353083192973926</v>
      </c>
      <c r="I342" s="71">
        <v>35.505652506748547</v>
      </c>
      <c r="J342" s="71">
        <v>26.500111293383256</v>
      </c>
      <c r="K342" s="71">
        <v>27.890941756219465</v>
      </c>
      <c r="L342" s="71">
        <v>35.42574718989588</v>
      </c>
      <c r="M342" s="71">
        <v>45.819966403717409</v>
      </c>
      <c r="N342" s="71">
        <v>61.080865609406239</v>
      </c>
      <c r="O342" s="71">
        <v>76.038728656959719</v>
      </c>
      <c r="P342" s="71">
        <v>86.152432162326051</v>
      </c>
      <c r="Q342" s="71">
        <v>118.65701241133152</v>
      </c>
      <c r="R342" s="71">
        <v>166.42295475261818</v>
      </c>
      <c r="S342" s="71">
        <v>241.95040037573844</v>
      </c>
      <c r="T342" s="71">
        <v>320.47562495391895</v>
      </c>
      <c r="U342" s="71">
        <v>261.52850651235349</v>
      </c>
      <c r="V342" s="71">
        <v>477.48730199914525</v>
      </c>
      <c r="W342" s="65">
        <v>110.01393369683647</v>
      </c>
      <c r="X342" s="65">
        <v>68.047573807502403</v>
      </c>
      <c r="Y342" s="65">
        <v>49.859555736257171</v>
      </c>
      <c r="Z342" s="65">
        <v>39.261016683308178</v>
      </c>
      <c r="AA342" s="65">
        <v>45.289284764689825</v>
      </c>
      <c r="AB342" s="65">
        <v>58.004345452470389</v>
      </c>
      <c r="AC342" s="65">
        <v>77.275140098933491</v>
      </c>
      <c r="AD342" s="65">
        <v>91.453293629595322</v>
      </c>
      <c r="AE342" s="65">
        <v>95.788593210037973</v>
      </c>
      <c r="AF342" s="65">
        <v>106.02539121118059</v>
      </c>
      <c r="AG342" s="65">
        <v>120.69697845921053</v>
      </c>
      <c r="AH342" s="65">
        <v>159.53840942940587</v>
      </c>
      <c r="AI342" s="65">
        <v>199.3290339964089</v>
      </c>
      <c r="AJ342" s="65">
        <v>282.94671322805141</v>
      </c>
      <c r="AK342" s="65">
        <v>363.27156333804641</v>
      </c>
      <c r="AL342" s="65">
        <v>341.41835978301754</v>
      </c>
      <c r="AM342" s="65">
        <v>847.61916462973988</v>
      </c>
    </row>
    <row r="343" spans="1:39" x14ac:dyDescent="0.45">
      <c r="A343" s="3" t="s">
        <v>219</v>
      </c>
      <c r="B343" s="3" t="s">
        <v>92</v>
      </c>
      <c r="C343" s="3" t="s">
        <v>963</v>
      </c>
      <c r="D343" s="173">
        <v>1.1026164632616435</v>
      </c>
      <c r="E343" s="71">
        <v>5149.6467245053182</v>
      </c>
      <c r="F343" s="71">
        <v>185.07041929539031</v>
      </c>
      <c r="G343" s="71">
        <v>117.17058896769245</v>
      </c>
      <c r="H343" s="71">
        <v>85.686805274135509</v>
      </c>
      <c r="I343" s="71">
        <v>50.286417012613008</v>
      </c>
      <c r="J343" s="71">
        <v>40.42269870486686</v>
      </c>
      <c r="K343" s="71">
        <v>42.836276584080458</v>
      </c>
      <c r="L343" s="71">
        <v>53.910682332989197</v>
      </c>
      <c r="M343" s="71">
        <v>73.177374711380949</v>
      </c>
      <c r="N343" s="71">
        <v>92.282432177571579</v>
      </c>
      <c r="O343" s="71">
        <v>108.9615063959514</v>
      </c>
      <c r="P343" s="71">
        <v>123.14211122724301</v>
      </c>
      <c r="Q343" s="71">
        <v>159.55353458377832</v>
      </c>
      <c r="R343" s="71">
        <v>242.74844472832453</v>
      </c>
      <c r="S343" s="71">
        <v>397.63654872130473</v>
      </c>
      <c r="T343" s="71">
        <v>514.76740149115687</v>
      </c>
      <c r="U343" s="71">
        <v>405.72744332224738</v>
      </c>
      <c r="V343" s="71">
        <v>727.77873364324057</v>
      </c>
      <c r="W343" s="65">
        <v>165.41619660331438</v>
      </c>
      <c r="X343" s="65">
        <v>103.36420154818951</v>
      </c>
      <c r="Y343" s="65">
        <v>67.15355727060475</v>
      </c>
      <c r="Z343" s="65">
        <v>57.86643320555477</v>
      </c>
      <c r="AA343" s="65">
        <v>64.621304939924215</v>
      </c>
      <c r="AB343" s="65">
        <v>77.440068228665993</v>
      </c>
      <c r="AC343" s="65">
        <v>112.82695689041384</v>
      </c>
      <c r="AD343" s="65">
        <v>136.01336052206074</v>
      </c>
      <c r="AE343" s="65">
        <v>138.57250292942072</v>
      </c>
      <c r="AF343" s="65">
        <v>152.55240418027793</v>
      </c>
      <c r="AG343" s="65">
        <v>167.67812098122192</v>
      </c>
      <c r="AH343" s="65">
        <v>219.1223209136665</v>
      </c>
      <c r="AI343" s="65">
        <v>301.64334010634002</v>
      </c>
      <c r="AJ343" s="65">
        <v>449.54024987313926</v>
      </c>
      <c r="AK343" s="65">
        <v>600.55398263692109</v>
      </c>
      <c r="AL343" s="65">
        <v>550.62387968702922</v>
      </c>
      <c r="AM343" s="65">
        <v>1319.2131765395745</v>
      </c>
    </row>
    <row r="344" spans="1:39" x14ac:dyDescent="0.45">
      <c r="A344" s="3" t="s">
        <v>219</v>
      </c>
      <c r="B344" s="3" t="s">
        <v>92</v>
      </c>
      <c r="C344" s="3" t="s">
        <v>964</v>
      </c>
      <c r="D344" s="173">
        <v>1.1350156700327678</v>
      </c>
      <c r="E344" s="71">
        <v>5300.9635917793194</v>
      </c>
      <c r="F344" s="71">
        <v>58.56739508693655</v>
      </c>
      <c r="G344" s="71">
        <v>35.625958432057899</v>
      </c>
      <c r="H344" s="71">
        <v>26.790654245126746</v>
      </c>
      <c r="I344" s="71">
        <v>16.183635501039305</v>
      </c>
      <c r="J344" s="71">
        <v>11.515631621701715</v>
      </c>
      <c r="K344" s="71">
        <v>12.669328731716663</v>
      </c>
      <c r="L344" s="71">
        <v>16.139055823728846</v>
      </c>
      <c r="M344" s="71">
        <v>22.155069715264421</v>
      </c>
      <c r="N344" s="71">
        <v>27.964971427634506</v>
      </c>
      <c r="O344" s="71">
        <v>33.578890035569636</v>
      </c>
      <c r="P344" s="71">
        <v>40.018245792807384</v>
      </c>
      <c r="Q344" s="71">
        <v>50.531828443442087</v>
      </c>
      <c r="R344" s="71">
        <v>82.539108236182628</v>
      </c>
      <c r="S344" s="71">
        <v>130.03023014205115</v>
      </c>
      <c r="T344" s="71">
        <v>165.29300391973965</v>
      </c>
      <c r="U344" s="71">
        <v>132.45602822220079</v>
      </c>
      <c r="V344" s="71">
        <v>263.50424112573734</v>
      </c>
      <c r="W344" s="65">
        <v>50.658710209765083</v>
      </c>
      <c r="X344" s="65">
        <v>32.573282550115827</v>
      </c>
      <c r="Y344" s="65">
        <v>21.111889701238027</v>
      </c>
      <c r="Z344" s="65">
        <v>17.939106839631719</v>
      </c>
      <c r="AA344" s="65">
        <v>18.224456519361595</v>
      </c>
      <c r="AB344" s="65">
        <v>26.318060869749246</v>
      </c>
      <c r="AC344" s="65">
        <v>36.142705713222355</v>
      </c>
      <c r="AD344" s="65">
        <v>41.241064859914673</v>
      </c>
      <c r="AE344" s="65">
        <v>40.446842546073249</v>
      </c>
      <c r="AF344" s="65">
        <v>46.396319112442754</v>
      </c>
      <c r="AG344" s="65">
        <v>57.807911638980578</v>
      </c>
      <c r="AH344" s="65">
        <v>71.790023852053523</v>
      </c>
      <c r="AI344" s="65">
        <v>101.17868220490541</v>
      </c>
      <c r="AJ344" s="65">
        <v>149.44321292910169</v>
      </c>
      <c r="AK344" s="65">
        <v>197.14808760290504</v>
      </c>
      <c r="AL344" s="65">
        <v>184.38274328392785</v>
      </c>
      <c r="AM344" s="65">
        <v>474.71915392976268</v>
      </c>
    </row>
    <row r="345" spans="1:39" x14ac:dyDescent="0.45">
      <c r="A345" s="3" t="s">
        <v>219</v>
      </c>
      <c r="B345" s="3" t="s">
        <v>92</v>
      </c>
      <c r="C345" s="3" t="s">
        <v>965</v>
      </c>
      <c r="D345" s="173">
        <v>0.96530118197677306</v>
      </c>
      <c r="E345" s="71">
        <v>4508.3310793521368</v>
      </c>
      <c r="F345" s="71">
        <v>313.99516386652493</v>
      </c>
      <c r="G345" s="71">
        <v>196.1160493842568</v>
      </c>
      <c r="H345" s="71">
        <v>132.96725971391933</v>
      </c>
      <c r="I345" s="71">
        <v>71.705509217295074</v>
      </c>
      <c r="J345" s="71">
        <v>51.631561451400302</v>
      </c>
      <c r="K345" s="71">
        <v>60.531237273757384</v>
      </c>
      <c r="L345" s="71">
        <v>82.476959614363722</v>
      </c>
      <c r="M345" s="71">
        <v>105.39248719365077</v>
      </c>
      <c r="N345" s="71">
        <v>135.24625913449481</v>
      </c>
      <c r="O345" s="71">
        <v>154.53787842608605</v>
      </c>
      <c r="P345" s="71">
        <v>148.16454118292185</v>
      </c>
      <c r="Q345" s="71">
        <v>182.21434748037845</v>
      </c>
      <c r="R345" s="71">
        <v>249.61124698616419</v>
      </c>
      <c r="S345" s="71">
        <v>360.69202650824275</v>
      </c>
      <c r="T345" s="71">
        <v>458.57248266211354</v>
      </c>
      <c r="U345" s="71">
        <v>351.39161206054825</v>
      </c>
      <c r="V345" s="71">
        <v>602.63301782119345</v>
      </c>
      <c r="W345" s="65">
        <v>286.8024938166289</v>
      </c>
      <c r="X345" s="65">
        <v>167.69091636158413</v>
      </c>
      <c r="Y345" s="65">
        <v>109.21223880640443</v>
      </c>
      <c r="Z345" s="65">
        <v>78.966239821692938</v>
      </c>
      <c r="AA345" s="65">
        <v>85.242126460174106</v>
      </c>
      <c r="AB345" s="65">
        <v>119.72515347545961</v>
      </c>
      <c r="AC345" s="65">
        <v>182.55184965597641</v>
      </c>
      <c r="AD345" s="65">
        <v>208.17700867534549</v>
      </c>
      <c r="AE345" s="65">
        <v>207.03299065956162</v>
      </c>
      <c r="AF345" s="65">
        <v>210.80919078414101</v>
      </c>
      <c r="AG345" s="65">
        <v>208.32736243121488</v>
      </c>
      <c r="AH345" s="65">
        <v>247.60324977184897</v>
      </c>
      <c r="AI345" s="65">
        <v>316.51460552929501</v>
      </c>
      <c r="AJ345" s="65">
        <v>420.41832764168061</v>
      </c>
      <c r="AK345" s="65">
        <v>550.45052358177998</v>
      </c>
      <c r="AL345" s="65">
        <v>454.27784839890711</v>
      </c>
      <c r="AM345" s="65">
        <v>1021.3165743177798</v>
      </c>
    </row>
    <row r="346" spans="1:39" x14ac:dyDescent="0.45">
      <c r="A346" s="3" t="s">
        <v>219</v>
      </c>
      <c r="B346" s="3" t="s">
        <v>92</v>
      </c>
      <c r="C346" s="3" t="s">
        <v>966</v>
      </c>
      <c r="D346" s="173">
        <v>1.158042194826578</v>
      </c>
      <c r="E346" s="71">
        <v>5408.5063973986171</v>
      </c>
      <c r="F346" s="71">
        <v>61.244033382531043</v>
      </c>
      <c r="G346" s="71">
        <v>42.86897916386723</v>
      </c>
      <c r="H346" s="71">
        <v>31.09543621090571</v>
      </c>
      <c r="I346" s="71">
        <v>19.018302666547644</v>
      </c>
      <c r="J346" s="71">
        <v>13.084872406216357</v>
      </c>
      <c r="K346" s="71">
        <v>15.037427560074882</v>
      </c>
      <c r="L346" s="71">
        <v>19.049133966737859</v>
      </c>
      <c r="M346" s="71">
        <v>23.779774827717269</v>
      </c>
      <c r="N346" s="71">
        <v>32.740922793539667</v>
      </c>
      <c r="O346" s="71">
        <v>39.319872630624999</v>
      </c>
      <c r="P346" s="71">
        <v>46.251800611378364</v>
      </c>
      <c r="Q346" s="71">
        <v>68.482047163111062</v>
      </c>
      <c r="R346" s="71">
        <v>108.92380070044599</v>
      </c>
      <c r="S346" s="71">
        <v>169.38942700956122</v>
      </c>
      <c r="T346" s="71">
        <v>220.46904695411484</v>
      </c>
      <c r="U346" s="71">
        <v>161.51475116801717</v>
      </c>
      <c r="V346" s="71">
        <v>336.87293117420023</v>
      </c>
      <c r="W346" s="65">
        <v>59.476853043397639</v>
      </c>
      <c r="X346" s="65">
        <v>33.834590683711873</v>
      </c>
      <c r="Y346" s="65">
        <v>23.650269401386858</v>
      </c>
      <c r="Z346" s="65">
        <v>20.211393705985014</v>
      </c>
      <c r="AA346" s="65">
        <v>22.231823201519529</v>
      </c>
      <c r="AB346" s="65">
        <v>27.639469783711469</v>
      </c>
      <c r="AC346" s="65">
        <v>39.064323159613615</v>
      </c>
      <c r="AD346" s="65">
        <v>45.874523142980685</v>
      </c>
      <c r="AE346" s="65">
        <v>47.021791526983613</v>
      </c>
      <c r="AF346" s="65">
        <v>51.133971416177857</v>
      </c>
      <c r="AG346" s="65">
        <v>66.563132874363873</v>
      </c>
      <c r="AH346" s="65">
        <v>89.19503593205377</v>
      </c>
      <c r="AI346" s="65">
        <v>125.13493886806573</v>
      </c>
      <c r="AJ346" s="65">
        <v>191.20929539038511</v>
      </c>
      <c r="AK346" s="65">
        <v>239.43093812628263</v>
      </c>
      <c r="AL346" s="65">
        <v>212.88686389427761</v>
      </c>
      <c r="AM346" s="65">
        <v>601.136189187338</v>
      </c>
    </row>
    <row r="347" spans="1:39" x14ac:dyDescent="0.45">
      <c r="A347" s="3" t="s">
        <v>219</v>
      </c>
      <c r="B347" s="3" t="s">
        <v>92</v>
      </c>
      <c r="C347" s="3" t="s">
        <v>967</v>
      </c>
      <c r="D347" s="173">
        <v>1.0946206801549456</v>
      </c>
      <c r="E347" s="71">
        <v>5112.3033148454788</v>
      </c>
      <c r="F347" s="71">
        <v>154.41653786251035</v>
      </c>
      <c r="G347" s="71">
        <v>99.530887759601498</v>
      </c>
      <c r="H347" s="71">
        <v>72.38767439661747</v>
      </c>
      <c r="I347" s="71">
        <v>43.112973573367661</v>
      </c>
      <c r="J347" s="71">
        <v>31.774176185699439</v>
      </c>
      <c r="K347" s="71">
        <v>35.613575157587746</v>
      </c>
      <c r="L347" s="71">
        <v>43.740256169921821</v>
      </c>
      <c r="M347" s="71">
        <v>58.062693816744947</v>
      </c>
      <c r="N347" s="71">
        <v>75.270572353562343</v>
      </c>
      <c r="O347" s="71">
        <v>99.658771333759574</v>
      </c>
      <c r="P347" s="71">
        <v>115.61479974821366</v>
      </c>
      <c r="Q347" s="71">
        <v>151.30999477414895</v>
      </c>
      <c r="R347" s="71">
        <v>214.74079227065337</v>
      </c>
      <c r="S347" s="71">
        <v>315.41687673733361</v>
      </c>
      <c r="T347" s="71">
        <v>420.71732813710906</v>
      </c>
      <c r="U347" s="71">
        <v>343.03225340490224</v>
      </c>
      <c r="V347" s="71">
        <v>612.19350598270603</v>
      </c>
      <c r="W347" s="65">
        <v>142.67146957035891</v>
      </c>
      <c r="X347" s="65">
        <v>87.345588251520823</v>
      </c>
      <c r="Y347" s="65">
        <v>59.435232003485346</v>
      </c>
      <c r="Z347" s="65">
        <v>50.742045060672481</v>
      </c>
      <c r="AA347" s="65">
        <v>62.365902586146731</v>
      </c>
      <c r="AB347" s="65">
        <v>82.94593870350873</v>
      </c>
      <c r="AC347" s="65">
        <v>107.04937632226925</v>
      </c>
      <c r="AD347" s="65">
        <v>119.84554864072385</v>
      </c>
      <c r="AE347" s="65">
        <v>125.48492675888852</v>
      </c>
      <c r="AF347" s="65">
        <v>140.65926322469412</v>
      </c>
      <c r="AG347" s="65">
        <v>161.42439152737683</v>
      </c>
      <c r="AH347" s="65">
        <v>201.9885557751729</v>
      </c>
      <c r="AI347" s="65">
        <v>262.76174069141376</v>
      </c>
      <c r="AJ347" s="65">
        <v>375.15492426576492</v>
      </c>
      <c r="AK347" s="65">
        <v>510.83183640438745</v>
      </c>
      <c r="AL347" s="65">
        <v>493.5104572094624</v>
      </c>
      <c r="AM347" s="65">
        <v>1134.6281752982545</v>
      </c>
    </row>
    <row r="348" spans="1:39" x14ac:dyDescent="0.45">
      <c r="A348" s="3" t="s">
        <v>219</v>
      </c>
      <c r="B348" s="3" t="s">
        <v>92</v>
      </c>
      <c r="C348" s="3" t="s">
        <v>968</v>
      </c>
      <c r="D348" s="173">
        <v>1.2015701767451887</v>
      </c>
      <c r="E348" s="71">
        <v>5611.7989628374035</v>
      </c>
      <c r="F348" s="71">
        <v>43.590966528253119</v>
      </c>
      <c r="G348" s="71">
        <v>29.526572552639458</v>
      </c>
      <c r="H348" s="71">
        <v>22.341577911779922</v>
      </c>
      <c r="I348" s="71">
        <v>12.871702945420047</v>
      </c>
      <c r="J348" s="71">
        <v>7.9995883601575457</v>
      </c>
      <c r="K348" s="71">
        <v>9.3671464766170995</v>
      </c>
      <c r="L348" s="71">
        <v>12.516305482431811</v>
      </c>
      <c r="M348" s="71">
        <v>16.821441820848914</v>
      </c>
      <c r="N348" s="71">
        <v>20.978662404781584</v>
      </c>
      <c r="O348" s="71">
        <v>28.751778139318755</v>
      </c>
      <c r="P348" s="71">
        <v>36.548625657942381</v>
      </c>
      <c r="Q348" s="71">
        <v>47.96241343784353</v>
      </c>
      <c r="R348" s="71">
        <v>76.186379119128461</v>
      </c>
      <c r="S348" s="71">
        <v>123.75207604048531</v>
      </c>
      <c r="T348" s="71">
        <v>154.32049536176706</v>
      </c>
      <c r="U348" s="71">
        <v>133.45118996692037</v>
      </c>
      <c r="V348" s="71">
        <v>263.6116623410357</v>
      </c>
      <c r="W348" s="65">
        <v>37.583532904723647</v>
      </c>
      <c r="X348" s="65">
        <v>25.068499155219893</v>
      </c>
      <c r="Y348" s="65">
        <v>17.954393001052882</v>
      </c>
      <c r="Z348" s="65">
        <v>14.539218971930053</v>
      </c>
      <c r="AA348" s="65">
        <v>13.331038912505401</v>
      </c>
      <c r="AB348" s="65">
        <v>17.233374586258403</v>
      </c>
      <c r="AC348" s="65">
        <v>25.473877959546439</v>
      </c>
      <c r="AD348" s="65">
        <v>32.927129075405858</v>
      </c>
      <c r="AE348" s="65">
        <v>31.50366549620977</v>
      </c>
      <c r="AF348" s="65">
        <v>38.293299999846958</v>
      </c>
      <c r="AG348" s="65">
        <v>49.36537687628995</v>
      </c>
      <c r="AH348" s="65">
        <v>62.838874782338841</v>
      </c>
      <c r="AI348" s="65">
        <v>97.988119805071179</v>
      </c>
      <c r="AJ348" s="65">
        <v>144.46625624289385</v>
      </c>
      <c r="AK348" s="65">
        <v>185.11638216942319</v>
      </c>
      <c r="AL348" s="65">
        <v>189.4314436134357</v>
      </c>
      <c r="AM348" s="65">
        <v>486.0099896146495</v>
      </c>
    </row>
    <row r="349" spans="1:39" x14ac:dyDescent="0.45">
      <c r="A349" s="3" t="s">
        <v>219</v>
      </c>
      <c r="B349" s="3" t="s">
        <v>92</v>
      </c>
      <c r="C349" s="3" t="s">
        <v>969</v>
      </c>
      <c r="D349" s="173">
        <v>1.1491438904834959</v>
      </c>
      <c r="E349" s="71">
        <v>5366.9478633654362</v>
      </c>
      <c r="F349" s="71">
        <v>86.672097190678926</v>
      </c>
      <c r="G349" s="71">
        <v>64.2168297418322</v>
      </c>
      <c r="H349" s="71">
        <v>48.819594360509349</v>
      </c>
      <c r="I349" s="71">
        <v>28.505760118452773</v>
      </c>
      <c r="J349" s="71">
        <v>15.385638969978523</v>
      </c>
      <c r="K349" s="71">
        <v>16.721408949129746</v>
      </c>
      <c r="L349" s="71">
        <v>24.46841214121903</v>
      </c>
      <c r="M349" s="71">
        <v>33.002848294367986</v>
      </c>
      <c r="N349" s="71">
        <v>43.299327672710042</v>
      </c>
      <c r="O349" s="71">
        <v>54.761944182223338</v>
      </c>
      <c r="P349" s="71">
        <v>66.363835969409649</v>
      </c>
      <c r="Q349" s="71">
        <v>95.532277360942743</v>
      </c>
      <c r="R349" s="71">
        <v>141.33663028308158</v>
      </c>
      <c r="S349" s="71">
        <v>218.10548816305985</v>
      </c>
      <c r="T349" s="71">
        <v>285.91222299630613</v>
      </c>
      <c r="U349" s="71">
        <v>213.86025894027722</v>
      </c>
      <c r="V349" s="71">
        <v>435.70044924826362</v>
      </c>
      <c r="W349" s="65">
        <v>86.721873660413877</v>
      </c>
      <c r="X349" s="65">
        <v>54.772305701404989</v>
      </c>
      <c r="Y349" s="65">
        <v>39.685399702327217</v>
      </c>
      <c r="Z349" s="65">
        <v>30.991942673420901</v>
      </c>
      <c r="AA349" s="65">
        <v>26.31973996774105</v>
      </c>
      <c r="AB349" s="65">
        <v>35.760628734104927</v>
      </c>
      <c r="AC349" s="65">
        <v>53.70523755388902</v>
      </c>
      <c r="AD349" s="65">
        <v>64.802693150399492</v>
      </c>
      <c r="AE349" s="65">
        <v>70.641750425229802</v>
      </c>
      <c r="AF349" s="65">
        <v>76.227191893893576</v>
      </c>
      <c r="AG349" s="65">
        <v>92.437938489647735</v>
      </c>
      <c r="AH349" s="65">
        <v>126.94356862504166</v>
      </c>
      <c r="AI349" s="65">
        <v>176.50840123827427</v>
      </c>
      <c r="AJ349" s="65">
        <v>255.84247613965027</v>
      </c>
      <c r="AK349" s="65">
        <v>333.36418126053462</v>
      </c>
      <c r="AL349" s="65">
        <v>306.28781999018673</v>
      </c>
      <c r="AM349" s="65">
        <v>822.92046156904894</v>
      </c>
    </row>
    <row r="350" spans="1:39" x14ac:dyDescent="0.45">
      <c r="A350" s="3" t="s">
        <v>219</v>
      </c>
      <c r="B350" s="3" t="s">
        <v>92</v>
      </c>
      <c r="C350" s="3" t="s">
        <v>970</v>
      </c>
      <c r="D350" s="173">
        <v>1.1842649272823991</v>
      </c>
      <c r="E350" s="71">
        <v>5530.9767330031154</v>
      </c>
      <c r="F350" s="71">
        <v>106.17331905858141</v>
      </c>
      <c r="G350" s="71">
        <v>73.123319349846668</v>
      </c>
      <c r="H350" s="71">
        <v>55.072350288456391</v>
      </c>
      <c r="I350" s="71">
        <v>33.148250731351375</v>
      </c>
      <c r="J350" s="71">
        <v>20.400130198690846</v>
      </c>
      <c r="K350" s="71">
        <v>22.733748752239208</v>
      </c>
      <c r="L350" s="71">
        <v>28.907766043054266</v>
      </c>
      <c r="M350" s="71">
        <v>39.321145953906502</v>
      </c>
      <c r="N350" s="71">
        <v>56.975915675074717</v>
      </c>
      <c r="O350" s="71">
        <v>72.055189713451853</v>
      </c>
      <c r="P350" s="71">
        <v>91.915530013457683</v>
      </c>
      <c r="Q350" s="71">
        <v>129.39859458751511</v>
      </c>
      <c r="R350" s="71">
        <v>210.42835571674027</v>
      </c>
      <c r="S350" s="71">
        <v>309.50092383393525</v>
      </c>
      <c r="T350" s="71">
        <v>394.30493253684682</v>
      </c>
      <c r="U350" s="71">
        <v>317.7551450890204</v>
      </c>
      <c r="V350" s="71">
        <v>617.13488188640883</v>
      </c>
      <c r="W350" s="65">
        <v>96.513052944654419</v>
      </c>
      <c r="X350" s="65">
        <v>61.551836919483307</v>
      </c>
      <c r="Y350" s="65">
        <v>45.628922902675711</v>
      </c>
      <c r="Z350" s="65">
        <v>39.209762092337783</v>
      </c>
      <c r="AA350" s="65">
        <v>33.408147365327032</v>
      </c>
      <c r="AB350" s="65">
        <v>45.010491131841086</v>
      </c>
      <c r="AC350" s="65">
        <v>60.336324342327657</v>
      </c>
      <c r="AD350" s="65">
        <v>77.750087217974325</v>
      </c>
      <c r="AE350" s="65">
        <v>84.321383613000165</v>
      </c>
      <c r="AF350" s="65">
        <v>97.399596671965995</v>
      </c>
      <c r="AG350" s="65">
        <v>125.19184650416163</v>
      </c>
      <c r="AH350" s="65">
        <v>171.42806703210752</v>
      </c>
      <c r="AI350" s="65">
        <v>247.5119339667832</v>
      </c>
      <c r="AJ350" s="65">
        <v>354.23825494940507</v>
      </c>
      <c r="AK350" s="65">
        <v>443.62616748308335</v>
      </c>
      <c r="AL350" s="65">
        <v>432.6105094847656</v>
      </c>
      <c r="AM350" s="65">
        <v>1172.1298795373416</v>
      </c>
    </row>
    <row r="351" spans="1:39" x14ac:dyDescent="0.45">
      <c r="A351" s="3" t="s">
        <v>219</v>
      </c>
      <c r="B351" s="3" t="s">
        <v>92</v>
      </c>
      <c r="C351" s="3" t="s">
        <v>971</v>
      </c>
      <c r="D351" s="173">
        <v>0.99305502734681905</v>
      </c>
      <c r="E351" s="71">
        <v>4637.9523063738216</v>
      </c>
      <c r="F351" s="71">
        <v>1160.4501601066695</v>
      </c>
      <c r="G351" s="71">
        <v>689.85440520286386</v>
      </c>
      <c r="H351" s="71">
        <v>477.13337542488068</v>
      </c>
      <c r="I351" s="71">
        <v>288.86126171783644</v>
      </c>
      <c r="J351" s="71">
        <v>247.22031697696318</v>
      </c>
      <c r="K351" s="71">
        <v>261.31970570933288</v>
      </c>
      <c r="L351" s="71">
        <v>316.20374597787742</v>
      </c>
      <c r="M351" s="71">
        <v>404.83056276751387</v>
      </c>
      <c r="N351" s="71">
        <v>526.20326970714007</v>
      </c>
      <c r="O351" s="71">
        <v>672.30421075403228</v>
      </c>
      <c r="P351" s="71">
        <v>720.7988812379723</v>
      </c>
      <c r="Q351" s="71">
        <v>859.18382881660409</v>
      </c>
      <c r="R351" s="71">
        <v>1136.6748090974993</v>
      </c>
      <c r="S351" s="71">
        <v>1557.4047852529118</v>
      </c>
      <c r="T351" s="71">
        <v>2053.6617267467723</v>
      </c>
      <c r="U351" s="71">
        <v>1634.7521980511524</v>
      </c>
      <c r="V351" s="71">
        <v>2762.65881503127</v>
      </c>
      <c r="W351" s="65">
        <v>1061.8868415038532</v>
      </c>
      <c r="X351" s="65">
        <v>589.81921597281507</v>
      </c>
      <c r="Y351" s="65">
        <v>400.67188519016287</v>
      </c>
      <c r="Z351" s="65">
        <v>327.77310925555645</v>
      </c>
      <c r="AA351" s="65">
        <v>408.83195166417687</v>
      </c>
      <c r="AB351" s="65">
        <v>564.79219330938815</v>
      </c>
      <c r="AC351" s="65">
        <v>728.95996645578464</v>
      </c>
      <c r="AD351" s="65">
        <v>835.86272970261996</v>
      </c>
      <c r="AE351" s="65">
        <v>859.47982365623602</v>
      </c>
      <c r="AF351" s="65">
        <v>991.57429043972593</v>
      </c>
      <c r="AG351" s="65">
        <v>1055.9031324726582</v>
      </c>
      <c r="AH351" s="65">
        <v>1211.750503356699</v>
      </c>
      <c r="AI351" s="65">
        <v>1437.3753997896235</v>
      </c>
      <c r="AJ351" s="65">
        <v>1898.3726949310621</v>
      </c>
      <c r="AK351" s="65">
        <v>2597.4733215824745</v>
      </c>
      <c r="AL351" s="65">
        <v>2328.8182082426915</v>
      </c>
      <c r="AM351" s="65">
        <v>4854.3536672711534</v>
      </c>
    </row>
    <row r="352" spans="1:39" x14ac:dyDescent="0.45">
      <c r="A352" s="2" t="s">
        <v>217</v>
      </c>
      <c r="B352" s="2" t="s">
        <v>93</v>
      </c>
      <c r="C352" s="2" t="s">
        <v>972</v>
      </c>
      <c r="D352" s="172">
        <v>1.0662203539821111</v>
      </c>
      <c r="E352" s="72">
        <v>4979.6627716250441</v>
      </c>
      <c r="F352" s="72">
        <v>1336.2160748507047</v>
      </c>
      <c r="G352" s="72">
        <v>843.58665384548283</v>
      </c>
      <c r="H352" s="72">
        <v>620.75436927756948</v>
      </c>
      <c r="I352" s="72">
        <v>381.30612152359521</v>
      </c>
      <c r="J352" s="72">
        <v>311.22882266111435</v>
      </c>
      <c r="K352" s="72">
        <v>329.92879120871339</v>
      </c>
      <c r="L352" s="72">
        <v>407.11399327198143</v>
      </c>
      <c r="M352" s="72">
        <v>517.82141831536353</v>
      </c>
      <c r="N352" s="72">
        <v>719.19512262939645</v>
      </c>
      <c r="O352" s="72">
        <v>921.13479923115017</v>
      </c>
      <c r="P352" s="72">
        <v>976.90389288775395</v>
      </c>
      <c r="Q352" s="72">
        <v>1166.121863027091</v>
      </c>
      <c r="R352" s="72">
        <v>1652.4978652881173</v>
      </c>
      <c r="S352" s="72">
        <v>2481.01784057946</v>
      </c>
      <c r="T352" s="72">
        <v>3488.7090960072906</v>
      </c>
      <c r="U352" s="72">
        <v>2868.9517938526055</v>
      </c>
      <c r="V352" s="72">
        <v>4735.5568551924143</v>
      </c>
      <c r="W352" s="8">
        <v>1217.2685997102717</v>
      </c>
      <c r="X352" s="8">
        <v>725.97742899449986</v>
      </c>
      <c r="Y352" s="8">
        <v>512.0097590300245</v>
      </c>
      <c r="Z352" s="8">
        <v>425.13974723561353</v>
      </c>
      <c r="AA352" s="8">
        <v>501.26317312701627</v>
      </c>
      <c r="AB352" s="8">
        <v>633.67063294967318</v>
      </c>
      <c r="AC352" s="8">
        <v>857.93788720714781</v>
      </c>
      <c r="AD352" s="8">
        <v>1019.1636538369653</v>
      </c>
      <c r="AE352" s="8">
        <v>1102.4724878891161</v>
      </c>
      <c r="AF352" s="8">
        <v>1286.7790391586814</v>
      </c>
      <c r="AG352" s="8">
        <v>1365.2282255834712</v>
      </c>
      <c r="AH352" s="8">
        <v>1592.1291309959793</v>
      </c>
      <c r="AI352" s="8">
        <v>2086.844118806679</v>
      </c>
      <c r="AJ352" s="8">
        <v>2981.6005920670309</v>
      </c>
      <c r="AK352" s="8">
        <v>4334.2500009055311</v>
      </c>
      <c r="AL352" s="8">
        <v>3968.8043652780589</v>
      </c>
      <c r="AM352" s="8">
        <v>8490.4060019364097</v>
      </c>
    </row>
    <row r="353" spans="1:39" x14ac:dyDescent="0.45">
      <c r="A353" s="3" t="s">
        <v>219</v>
      </c>
      <c r="B353" s="3" t="s">
        <v>93</v>
      </c>
      <c r="C353" s="3" t="s">
        <v>973</v>
      </c>
      <c r="D353" s="173">
        <v>1.1036605283237422</v>
      </c>
      <c r="E353" s="71">
        <v>5154.5229134670735</v>
      </c>
      <c r="F353" s="71">
        <v>207.75811532471485</v>
      </c>
      <c r="G353" s="71">
        <v>133.354754909104</v>
      </c>
      <c r="H353" s="71">
        <v>99.490966438141555</v>
      </c>
      <c r="I353" s="71">
        <v>66.224188524807289</v>
      </c>
      <c r="J353" s="71">
        <v>60.126699532983459</v>
      </c>
      <c r="K353" s="71">
        <v>53.926872763558201</v>
      </c>
      <c r="L353" s="71">
        <v>65.357979517989094</v>
      </c>
      <c r="M353" s="71">
        <v>83.040483525361665</v>
      </c>
      <c r="N353" s="71">
        <v>117.28710317179379</v>
      </c>
      <c r="O353" s="71">
        <v>153.88176612950838</v>
      </c>
      <c r="P353" s="71">
        <v>169.39391183862136</v>
      </c>
      <c r="Q353" s="71">
        <v>204.30417926462329</v>
      </c>
      <c r="R353" s="71">
        <v>290.13887653584055</v>
      </c>
      <c r="S353" s="71">
        <v>426.31081024288062</v>
      </c>
      <c r="T353" s="71">
        <v>633.42724403951433</v>
      </c>
      <c r="U353" s="71">
        <v>551.51863892369215</v>
      </c>
      <c r="V353" s="71">
        <v>933.49036093871018</v>
      </c>
      <c r="W353" s="65">
        <v>188.58662708341114</v>
      </c>
      <c r="X353" s="65">
        <v>112.60328362678021</v>
      </c>
      <c r="Y353" s="65">
        <v>82.012365271475971</v>
      </c>
      <c r="Z353" s="65">
        <v>74.114138543163946</v>
      </c>
      <c r="AA353" s="65">
        <v>101.07021797864741</v>
      </c>
      <c r="AB353" s="65">
        <v>107.14423944044346</v>
      </c>
      <c r="AC353" s="65">
        <v>139.81088431663454</v>
      </c>
      <c r="AD353" s="65">
        <v>164.70136818955532</v>
      </c>
      <c r="AE353" s="65">
        <v>183.19490549180668</v>
      </c>
      <c r="AF353" s="65">
        <v>219.33696493086447</v>
      </c>
      <c r="AG353" s="65">
        <v>241.19852787298842</v>
      </c>
      <c r="AH353" s="65">
        <v>284.49283381673285</v>
      </c>
      <c r="AI353" s="65">
        <v>359.61423659145925</v>
      </c>
      <c r="AJ353" s="65">
        <v>512.96281953657012</v>
      </c>
      <c r="AK353" s="65">
        <v>825.03122972444783</v>
      </c>
      <c r="AL353" s="65">
        <v>794.11848932895248</v>
      </c>
      <c r="AM353" s="65">
        <v>1705.8234877140594</v>
      </c>
    </row>
    <row r="354" spans="1:39" x14ac:dyDescent="0.45">
      <c r="A354" s="3" t="s">
        <v>219</v>
      </c>
      <c r="B354" s="3" t="s">
        <v>93</v>
      </c>
      <c r="C354" s="3" t="s">
        <v>974</v>
      </c>
      <c r="D354" s="173">
        <v>1.0125359362067834</v>
      </c>
      <c r="E354" s="71">
        <v>4728.9357097998382</v>
      </c>
      <c r="F354" s="71">
        <v>731.10463159666529</v>
      </c>
      <c r="G354" s="71">
        <v>450.17626462298961</v>
      </c>
      <c r="H354" s="71">
        <v>325.79263290730086</v>
      </c>
      <c r="I354" s="71">
        <v>197.92051102030672</v>
      </c>
      <c r="J354" s="71">
        <v>162.54030862762571</v>
      </c>
      <c r="K354" s="71">
        <v>177.89684642811301</v>
      </c>
      <c r="L354" s="71">
        <v>218.41918143778619</v>
      </c>
      <c r="M354" s="71">
        <v>274.49310819075151</v>
      </c>
      <c r="N354" s="71">
        <v>385.41138109405267</v>
      </c>
      <c r="O354" s="71">
        <v>496.04432879481709</v>
      </c>
      <c r="P354" s="71">
        <v>501.24249524613526</v>
      </c>
      <c r="Q354" s="71">
        <v>573.80033159753339</v>
      </c>
      <c r="R354" s="71">
        <v>772.9926597175122</v>
      </c>
      <c r="S354" s="71">
        <v>1141.597809756882</v>
      </c>
      <c r="T354" s="71">
        <v>1615.9370103448073</v>
      </c>
      <c r="U354" s="71">
        <v>1324.9583469198894</v>
      </c>
      <c r="V354" s="71">
        <v>1961.726233770162</v>
      </c>
      <c r="W354" s="65">
        <v>666.28670955364726</v>
      </c>
      <c r="X354" s="65">
        <v>391.10011952477066</v>
      </c>
      <c r="Y354" s="65">
        <v>268.73805248242587</v>
      </c>
      <c r="Z354" s="65">
        <v>218.3958121247725</v>
      </c>
      <c r="AA354" s="65">
        <v>256.02844219576031</v>
      </c>
      <c r="AB354" s="65">
        <v>349.70536320964817</v>
      </c>
      <c r="AC354" s="65">
        <v>466.04722344288683</v>
      </c>
      <c r="AD354" s="65">
        <v>556.67222209318834</v>
      </c>
      <c r="AE354" s="65">
        <v>596.98043875013207</v>
      </c>
      <c r="AF354" s="65">
        <v>698.72203114055424</v>
      </c>
      <c r="AG354" s="65">
        <v>708.46937550247605</v>
      </c>
      <c r="AH354" s="65">
        <v>794.5274994961195</v>
      </c>
      <c r="AI354" s="65">
        <v>1003.2426040969542</v>
      </c>
      <c r="AJ354" s="65">
        <v>1416.5494827690129</v>
      </c>
      <c r="AK354" s="65">
        <v>1999.5835022915314</v>
      </c>
      <c r="AL354" s="65">
        <v>1757.4736209533082</v>
      </c>
      <c r="AM354" s="65">
        <v>3341.4824965291841</v>
      </c>
    </row>
    <row r="355" spans="1:39" x14ac:dyDescent="0.45">
      <c r="A355" s="3" t="s">
        <v>219</v>
      </c>
      <c r="B355" s="3" t="s">
        <v>93</v>
      </c>
      <c r="C355" s="3" t="s">
        <v>975</v>
      </c>
      <c r="D355" s="173">
        <v>1.1677546113733339</v>
      </c>
      <c r="E355" s="71">
        <v>5453.8671513176023</v>
      </c>
      <c r="F355" s="71">
        <v>62.582352530328293</v>
      </c>
      <c r="G355" s="71">
        <v>45.156248868649215</v>
      </c>
      <c r="H355" s="71">
        <v>32.177643967665809</v>
      </c>
      <c r="I355" s="71">
        <v>20.189772260456643</v>
      </c>
      <c r="J355" s="71">
        <v>14.264752695325155</v>
      </c>
      <c r="K355" s="71">
        <v>16.589847903109735</v>
      </c>
      <c r="L355" s="71">
        <v>21.157455886673006</v>
      </c>
      <c r="M355" s="71">
        <v>28.161555282513987</v>
      </c>
      <c r="N355" s="71">
        <v>38.64178832414143</v>
      </c>
      <c r="O355" s="71">
        <v>50.192590688199488</v>
      </c>
      <c r="P355" s="71">
        <v>53.632094288082953</v>
      </c>
      <c r="Q355" s="71">
        <v>73.87068141096421</v>
      </c>
      <c r="R355" s="71">
        <v>109.43387384123102</v>
      </c>
      <c r="S355" s="71">
        <v>176.69381783926801</v>
      </c>
      <c r="T355" s="71">
        <v>242.33568900893056</v>
      </c>
      <c r="U355" s="71">
        <v>205.40138411015883</v>
      </c>
      <c r="V355" s="71">
        <v>361.47238947741755</v>
      </c>
      <c r="W355" s="65">
        <v>59.537667821560611</v>
      </c>
      <c r="X355" s="65">
        <v>37.113991831061284</v>
      </c>
      <c r="Y355" s="65">
        <v>27.901539468302936</v>
      </c>
      <c r="Z355" s="65">
        <v>23.95297884682256</v>
      </c>
      <c r="AA355" s="65">
        <v>24.24557530310647</v>
      </c>
      <c r="AB355" s="65">
        <v>28.024880716950566</v>
      </c>
      <c r="AC355" s="65">
        <v>41.559187495857842</v>
      </c>
      <c r="AD355" s="65">
        <v>50.80373408241276</v>
      </c>
      <c r="AE355" s="65">
        <v>60.607942027821863</v>
      </c>
      <c r="AF355" s="65">
        <v>68.156846245461594</v>
      </c>
      <c r="AG355" s="65">
        <v>78.757905309361789</v>
      </c>
      <c r="AH355" s="65">
        <v>99.909290121560616</v>
      </c>
      <c r="AI355" s="65">
        <v>142.00706545701837</v>
      </c>
      <c r="AJ355" s="65">
        <v>210.57907276373453</v>
      </c>
      <c r="AK355" s="65">
        <v>309.47265189976412</v>
      </c>
      <c r="AL355" s="65">
        <v>301.13393840381372</v>
      </c>
      <c r="AM355" s="65">
        <v>680.77690517895269</v>
      </c>
    </row>
    <row r="356" spans="1:39" x14ac:dyDescent="0.45">
      <c r="A356" s="3" t="s">
        <v>219</v>
      </c>
      <c r="B356" s="3" t="s">
        <v>93</v>
      </c>
      <c r="C356" s="3" t="s">
        <v>976</v>
      </c>
      <c r="D356" s="173">
        <v>1.242910269470997</v>
      </c>
      <c r="E356" s="71">
        <v>5804.8732367934308</v>
      </c>
      <c r="F356" s="71">
        <v>44.164531877309031</v>
      </c>
      <c r="G356" s="71">
        <v>31.467286241545352</v>
      </c>
      <c r="H356" s="71">
        <v>25.924888039718763</v>
      </c>
      <c r="I356" s="71">
        <v>15.735295286086499</v>
      </c>
      <c r="J356" s="71">
        <v>10.677916616434473</v>
      </c>
      <c r="K356" s="71">
        <v>11.27478164390569</v>
      </c>
      <c r="L356" s="71">
        <v>13.5853137798637</v>
      </c>
      <c r="M356" s="71">
        <v>20.234963673274894</v>
      </c>
      <c r="N356" s="71">
        <v>27.708412056738783</v>
      </c>
      <c r="O356" s="71">
        <v>34.797384300642598</v>
      </c>
      <c r="P356" s="71">
        <v>38.018803681190285</v>
      </c>
      <c r="Q356" s="71">
        <v>54.42163727136262</v>
      </c>
      <c r="R356" s="71">
        <v>94.03893904661733</v>
      </c>
      <c r="S356" s="71">
        <v>153.75440862200745</v>
      </c>
      <c r="T356" s="71">
        <v>217.4124195701084</v>
      </c>
      <c r="U356" s="71">
        <v>158.72829828280217</v>
      </c>
      <c r="V356" s="71">
        <v>392.51712069850953</v>
      </c>
      <c r="W356" s="65">
        <v>39.833679696754032</v>
      </c>
      <c r="X356" s="65">
        <v>26.519003508855242</v>
      </c>
      <c r="Y356" s="65">
        <v>21.235713101245349</v>
      </c>
      <c r="Z356" s="65">
        <v>17.221542566046452</v>
      </c>
      <c r="AA356" s="65">
        <v>18.868857191869406</v>
      </c>
      <c r="AB356" s="65">
        <v>21.197601328145314</v>
      </c>
      <c r="AC356" s="65">
        <v>30.82470541754396</v>
      </c>
      <c r="AD356" s="65">
        <v>37.133389077054446</v>
      </c>
      <c r="AE356" s="65">
        <v>41.849082850058899</v>
      </c>
      <c r="AF356" s="65">
        <v>46.330972184115119</v>
      </c>
      <c r="AG356" s="65">
        <v>52.648584839558637</v>
      </c>
      <c r="AH356" s="65">
        <v>72.739388147326281</v>
      </c>
      <c r="AI356" s="65">
        <v>113.12977187208038</v>
      </c>
      <c r="AJ356" s="65">
        <v>166.99707367369879</v>
      </c>
      <c r="AK356" s="65">
        <v>243.12639050942374</v>
      </c>
      <c r="AL356" s="65">
        <v>232.0298526436647</v>
      </c>
      <c r="AM356" s="65">
        <v>698.5196469694896</v>
      </c>
    </row>
    <row r="357" spans="1:39" x14ac:dyDescent="0.45">
      <c r="A357" s="3" t="s">
        <v>219</v>
      </c>
      <c r="B357" s="3" t="s">
        <v>93</v>
      </c>
      <c r="C357" s="3" t="s">
        <v>977</v>
      </c>
      <c r="D357" s="173">
        <v>1.1211222486884527</v>
      </c>
      <c r="E357" s="71">
        <v>5236.0759231277152</v>
      </c>
      <c r="F357" s="71">
        <v>95.912872258802295</v>
      </c>
      <c r="G357" s="71">
        <v>62.137493646575933</v>
      </c>
      <c r="H357" s="71">
        <v>48.939839666815999</v>
      </c>
      <c r="I357" s="71">
        <v>28.346671655082385</v>
      </c>
      <c r="J357" s="71">
        <v>19.987172097502732</v>
      </c>
      <c r="K357" s="71">
        <v>22.418002241791424</v>
      </c>
      <c r="L357" s="71">
        <v>27.126085547334473</v>
      </c>
      <c r="M357" s="71">
        <v>35.169121777638345</v>
      </c>
      <c r="N357" s="71">
        <v>50.759284764908955</v>
      </c>
      <c r="O357" s="71">
        <v>62.377533338929602</v>
      </c>
      <c r="P357" s="71">
        <v>75.802378878660889</v>
      </c>
      <c r="Q357" s="71">
        <v>97.887574449407964</v>
      </c>
      <c r="R357" s="71">
        <v>148.52402453960318</v>
      </c>
      <c r="S357" s="71">
        <v>219.07135802483933</v>
      </c>
      <c r="T357" s="71">
        <v>284.97172226276604</v>
      </c>
      <c r="U357" s="71">
        <v>229.28526598343362</v>
      </c>
      <c r="V357" s="71">
        <v>422.9173246278138</v>
      </c>
      <c r="W357" s="65">
        <v>88.546317005303649</v>
      </c>
      <c r="X357" s="65">
        <v>52.848810797671057</v>
      </c>
      <c r="Y357" s="65">
        <v>39.4583901356472</v>
      </c>
      <c r="Z357" s="65">
        <v>32.307477174993778</v>
      </c>
      <c r="AA357" s="65">
        <v>31.112469969517853</v>
      </c>
      <c r="AB357" s="65">
        <v>40.660853456715103</v>
      </c>
      <c r="AC357" s="65">
        <v>58.235385953911646</v>
      </c>
      <c r="AD357" s="65">
        <v>69.370428620939833</v>
      </c>
      <c r="AE357" s="65">
        <v>76.749285971478074</v>
      </c>
      <c r="AF357" s="65">
        <v>87.597557422858273</v>
      </c>
      <c r="AG357" s="65">
        <v>99.981499643348613</v>
      </c>
      <c r="AH357" s="65">
        <v>127.35043903730116</v>
      </c>
      <c r="AI357" s="65">
        <v>171.42513233006426</v>
      </c>
      <c r="AJ357" s="65">
        <v>251.87436202497082</v>
      </c>
      <c r="AK357" s="65">
        <v>352.44302844791304</v>
      </c>
      <c r="AL357" s="65">
        <v>321.5391022355775</v>
      </c>
      <c r="AM357" s="65">
        <v>779.97496155331805</v>
      </c>
    </row>
    <row r="358" spans="1:39" x14ac:dyDescent="0.45">
      <c r="A358" s="3" t="s">
        <v>219</v>
      </c>
      <c r="B358" s="3" t="s">
        <v>93</v>
      </c>
      <c r="C358" s="3" t="s">
        <v>978</v>
      </c>
      <c r="D358" s="173">
        <v>1.0736215905239619</v>
      </c>
      <c r="E358" s="71">
        <v>5014.2294181290208</v>
      </c>
      <c r="F358" s="71">
        <v>194.69357126288449</v>
      </c>
      <c r="G358" s="71">
        <v>121.29460555661758</v>
      </c>
      <c r="H358" s="71">
        <v>88.428398257927526</v>
      </c>
      <c r="I358" s="71">
        <v>52.889682776855203</v>
      </c>
      <c r="J358" s="71">
        <v>43.631973091242706</v>
      </c>
      <c r="K358" s="71">
        <v>47.822440228234719</v>
      </c>
      <c r="L358" s="71">
        <v>61.467977102334153</v>
      </c>
      <c r="M358" s="71">
        <v>76.72218586582332</v>
      </c>
      <c r="N358" s="71">
        <v>99.38715321776084</v>
      </c>
      <c r="O358" s="71">
        <v>123.84119597905448</v>
      </c>
      <c r="P358" s="71">
        <v>138.81420895506523</v>
      </c>
      <c r="Q358" s="71">
        <v>161.83745903319922</v>
      </c>
      <c r="R358" s="71">
        <v>237.36949160731476</v>
      </c>
      <c r="S358" s="71">
        <v>363.58963609358108</v>
      </c>
      <c r="T358" s="71">
        <v>494.62501078116486</v>
      </c>
      <c r="U358" s="71">
        <v>399.05985963262447</v>
      </c>
      <c r="V358" s="71">
        <v>663.43342567980199</v>
      </c>
      <c r="W358" s="65">
        <v>174.47759854959878</v>
      </c>
      <c r="X358" s="65">
        <v>105.79221970536186</v>
      </c>
      <c r="Y358" s="65">
        <v>72.663698570927821</v>
      </c>
      <c r="Z358" s="65">
        <v>59.147797979814101</v>
      </c>
      <c r="AA358" s="65">
        <v>69.937610488113606</v>
      </c>
      <c r="AB358" s="65">
        <v>86.937694797769922</v>
      </c>
      <c r="AC358" s="65">
        <v>121.46050058031176</v>
      </c>
      <c r="AD358" s="65">
        <v>140.48251177381235</v>
      </c>
      <c r="AE358" s="65">
        <v>143.09083279781885</v>
      </c>
      <c r="AF358" s="65">
        <v>166.63466723482929</v>
      </c>
      <c r="AG358" s="65">
        <v>184.17233241573834</v>
      </c>
      <c r="AH358" s="65">
        <v>213.10968037693928</v>
      </c>
      <c r="AI358" s="65">
        <v>297.42530845910142</v>
      </c>
      <c r="AJ358" s="65">
        <v>422.63778129904392</v>
      </c>
      <c r="AK358" s="65">
        <v>604.59319803244705</v>
      </c>
      <c r="AL358" s="65">
        <v>562.50936171274634</v>
      </c>
      <c r="AM358" s="65">
        <v>1283.8285039914097</v>
      </c>
    </row>
    <row r="359" spans="1:39" x14ac:dyDescent="0.45">
      <c r="A359" s="2" t="s">
        <v>217</v>
      </c>
      <c r="B359" s="2" t="s">
        <v>94</v>
      </c>
      <c r="C359" s="2" t="s">
        <v>979</v>
      </c>
      <c r="D359" s="172">
        <v>1.0613939698741661</v>
      </c>
      <c r="E359" s="72">
        <v>4957.1216850905994</v>
      </c>
      <c r="F359" s="72">
        <v>1375.4097070361981</v>
      </c>
      <c r="G359" s="72">
        <v>868.64265379332107</v>
      </c>
      <c r="H359" s="72">
        <v>636.69889689383604</v>
      </c>
      <c r="I359" s="72">
        <v>372.42609275001382</v>
      </c>
      <c r="J359" s="72">
        <v>268.3519729549015</v>
      </c>
      <c r="K359" s="72">
        <v>291.43402914328931</v>
      </c>
      <c r="L359" s="72">
        <v>365.94232648338891</v>
      </c>
      <c r="M359" s="72">
        <v>485.17961560154038</v>
      </c>
      <c r="N359" s="72">
        <v>664.23221124904182</v>
      </c>
      <c r="O359" s="72">
        <v>838.13659371406288</v>
      </c>
      <c r="P359" s="72">
        <v>897.24964758818521</v>
      </c>
      <c r="Q359" s="72">
        <v>1140.7845761663252</v>
      </c>
      <c r="R359" s="72">
        <v>1668.8202057932501</v>
      </c>
      <c r="S359" s="72">
        <v>2454.1545850487205</v>
      </c>
      <c r="T359" s="72">
        <v>3233.9117722789506</v>
      </c>
      <c r="U359" s="72">
        <v>2553.3860046019718</v>
      </c>
      <c r="V359" s="72">
        <v>4456.2616954178857</v>
      </c>
      <c r="W359" s="8">
        <v>1251.8722084850085</v>
      </c>
      <c r="X359" s="8">
        <v>758.61377695129693</v>
      </c>
      <c r="Y359" s="8">
        <v>522.67920866398413</v>
      </c>
      <c r="Z359" s="8">
        <v>423.20915764239652</v>
      </c>
      <c r="AA359" s="8">
        <v>442.80394961794798</v>
      </c>
      <c r="AB359" s="8">
        <v>588.63261246545756</v>
      </c>
      <c r="AC359" s="8">
        <v>831.61050302730666</v>
      </c>
      <c r="AD359" s="8">
        <v>1005.8876457067598</v>
      </c>
      <c r="AE359" s="8">
        <v>1059.3769692132917</v>
      </c>
      <c r="AF359" s="8">
        <v>1200.1290121965712</v>
      </c>
      <c r="AG359" s="8">
        <v>1270.6796534031528</v>
      </c>
      <c r="AH359" s="8">
        <v>1564.8236055509904</v>
      </c>
      <c r="AI359" s="8">
        <v>2100.0389870364979</v>
      </c>
      <c r="AJ359" s="8">
        <v>2926.7195561758699</v>
      </c>
      <c r="AK359" s="8">
        <v>4017.9020887580618</v>
      </c>
      <c r="AL359" s="8">
        <v>3458.8856319976908</v>
      </c>
      <c r="AM359" s="8">
        <v>7904.8955228486939</v>
      </c>
    </row>
    <row r="360" spans="1:39" x14ac:dyDescent="0.45">
      <c r="A360" s="3" t="s">
        <v>219</v>
      </c>
      <c r="B360" s="3" t="s">
        <v>94</v>
      </c>
      <c r="C360" s="3" t="s">
        <v>980</v>
      </c>
      <c r="D360" s="173">
        <v>1.0101547656195013</v>
      </c>
      <c r="E360" s="71">
        <v>4717.814719207141</v>
      </c>
      <c r="F360" s="71">
        <v>573.75653750564709</v>
      </c>
      <c r="G360" s="71">
        <v>353.76438100627024</v>
      </c>
      <c r="H360" s="71">
        <v>255.49722684042004</v>
      </c>
      <c r="I360" s="71">
        <v>149.78901955698427</v>
      </c>
      <c r="J360" s="71">
        <v>114.63716888980919</v>
      </c>
      <c r="K360" s="71">
        <v>122.23336785709189</v>
      </c>
      <c r="L360" s="71">
        <v>154.67956170340921</v>
      </c>
      <c r="M360" s="71">
        <v>198.9689372058277</v>
      </c>
      <c r="N360" s="71">
        <v>279.98521499213223</v>
      </c>
      <c r="O360" s="71">
        <v>362.5489090232615</v>
      </c>
      <c r="P360" s="71">
        <v>376.92424160029248</v>
      </c>
      <c r="Q360" s="71">
        <v>450.14723445309301</v>
      </c>
      <c r="R360" s="71">
        <v>606.84792667804993</v>
      </c>
      <c r="S360" s="71">
        <v>866.08343168431452</v>
      </c>
      <c r="T360" s="71">
        <v>1165.5155340400395</v>
      </c>
      <c r="U360" s="71">
        <v>940.82591345806361</v>
      </c>
      <c r="V360" s="71">
        <v>1459.5320522524989</v>
      </c>
      <c r="W360" s="65">
        <v>527.56820056387971</v>
      </c>
      <c r="X360" s="65">
        <v>312.26836117502199</v>
      </c>
      <c r="Y360" s="65">
        <v>211.61419061240954</v>
      </c>
      <c r="Z360" s="65">
        <v>173.18926288890128</v>
      </c>
      <c r="AA360" s="65">
        <v>194.93120343361355</v>
      </c>
      <c r="AB360" s="65">
        <v>259.68438094596712</v>
      </c>
      <c r="AC360" s="65">
        <v>362.64166213802673</v>
      </c>
      <c r="AD360" s="65">
        <v>428.87421313684939</v>
      </c>
      <c r="AE360" s="65">
        <v>455.60345521274155</v>
      </c>
      <c r="AF360" s="65">
        <v>536.36758771116661</v>
      </c>
      <c r="AG360" s="65">
        <v>555.60477616505034</v>
      </c>
      <c r="AH360" s="65">
        <v>626.26398011492358</v>
      </c>
      <c r="AI360" s="65">
        <v>785.85174227775485</v>
      </c>
      <c r="AJ360" s="65">
        <v>1065.7412925628005</v>
      </c>
      <c r="AK360" s="65">
        <v>1513.0728990133991</v>
      </c>
      <c r="AL360" s="65">
        <v>1251.1310504063474</v>
      </c>
      <c r="AM360" s="65">
        <v>2515.5377039731043</v>
      </c>
    </row>
    <row r="361" spans="1:39" x14ac:dyDescent="0.45">
      <c r="A361" s="3" t="s">
        <v>219</v>
      </c>
      <c r="B361" s="3" t="s">
        <v>94</v>
      </c>
      <c r="C361" s="3" t="s">
        <v>981</v>
      </c>
      <c r="D361" s="173">
        <v>1.043545175778624</v>
      </c>
      <c r="E361" s="71">
        <v>4873.7608909132796</v>
      </c>
      <c r="F361" s="71">
        <v>266.51669886133698</v>
      </c>
      <c r="G361" s="71">
        <v>164.54479633794853</v>
      </c>
      <c r="H361" s="71">
        <v>118.36947952828933</v>
      </c>
      <c r="I361" s="71">
        <v>65.93493677322472</v>
      </c>
      <c r="J361" s="71">
        <v>45.165817467084182</v>
      </c>
      <c r="K361" s="71">
        <v>51.887676550249822</v>
      </c>
      <c r="L361" s="71">
        <v>67.006033976529977</v>
      </c>
      <c r="M361" s="71">
        <v>89.965994206725796</v>
      </c>
      <c r="N361" s="71">
        <v>116.97133779222979</v>
      </c>
      <c r="O361" s="71">
        <v>139.63475626096252</v>
      </c>
      <c r="P361" s="71">
        <v>146.60615247827903</v>
      </c>
      <c r="Q361" s="71">
        <v>190.70769152666313</v>
      </c>
      <c r="R361" s="71">
        <v>297.18715993578428</v>
      </c>
      <c r="S361" s="71">
        <v>412.36606411344059</v>
      </c>
      <c r="T361" s="71">
        <v>543.45267386414184</v>
      </c>
      <c r="U361" s="71">
        <v>410.50421969690262</v>
      </c>
      <c r="V361" s="71">
        <v>720.79635464887758</v>
      </c>
      <c r="W361" s="65">
        <v>240.46163285643598</v>
      </c>
      <c r="X361" s="65">
        <v>142.49628639300445</v>
      </c>
      <c r="Y361" s="65">
        <v>97.490290272383604</v>
      </c>
      <c r="Z361" s="65">
        <v>75.617606544961745</v>
      </c>
      <c r="AA361" s="65">
        <v>80.550084063476632</v>
      </c>
      <c r="AB361" s="65">
        <v>110.66799654434315</v>
      </c>
      <c r="AC361" s="65">
        <v>154.91137898337578</v>
      </c>
      <c r="AD361" s="65">
        <v>188.59161054266886</v>
      </c>
      <c r="AE361" s="65">
        <v>185.0022374391659</v>
      </c>
      <c r="AF361" s="65">
        <v>201.62794735414352</v>
      </c>
      <c r="AG361" s="65">
        <v>211.14154068544536</v>
      </c>
      <c r="AH361" s="65">
        <v>269.34821291595347</v>
      </c>
      <c r="AI361" s="65">
        <v>368.91553714690781</v>
      </c>
      <c r="AJ361" s="65">
        <v>505.02659130721202</v>
      </c>
      <c r="AK361" s="65">
        <v>649.62615265490717</v>
      </c>
      <c r="AL361" s="65">
        <v>562.93008674020587</v>
      </c>
      <c r="AM361" s="65">
        <v>1349.1540533111047</v>
      </c>
    </row>
    <row r="362" spans="1:39" x14ac:dyDescent="0.45">
      <c r="A362" s="3" t="s">
        <v>219</v>
      </c>
      <c r="B362" s="3" t="s">
        <v>94</v>
      </c>
      <c r="C362" s="3" t="s">
        <v>982</v>
      </c>
      <c r="D362" s="173">
        <v>1.1053615079313968</v>
      </c>
      <c r="E362" s="71">
        <v>5162.467148254841</v>
      </c>
      <c r="F362" s="71">
        <v>161.17186308472529</v>
      </c>
      <c r="G362" s="71">
        <v>104.83319480250518</v>
      </c>
      <c r="H362" s="71">
        <v>79.482147468711062</v>
      </c>
      <c r="I362" s="71">
        <v>48.145954050902645</v>
      </c>
      <c r="J362" s="71">
        <v>34.027747537897305</v>
      </c>
      <c r="K362" s="71">
        <v>37.915893462936012</v>
      </c>
      <c r="L362" s="71">
        <v>44.809264467353785</v>
      </c>
      <c r="M362" s="71">
        <v>58.308861258025772</v>
      </c>
      <c r="N362" s="71">
        <v>79.237374934334895</v>
      </c>
      <c r="O362" s="71">
        <v>104.72020905021652</v>
      </c>
      <c r="P362" s="71">
        <v>113.99760392264101</v>
      </c>
      <c r="Q362" s="71">
        <v>153.20136970882589</v>
      </c>
      <c r="R362" s="71">
        <v>221.09352138770754</v>
      </c>
      <c r="S362" s="71">
        <v>330.1463921294694</v>
      </c>
      <c r="T362" s="71">
        <v>453.63485381102601</v>
      </c>
      <c r="U362" s="71">
        <v>345.71919011564586</v>
      </c>
      <c r="V362" s="71">
        <v>655.59167696305576</v>
      </c>
      <c r="W362" s="65">
        <v>149.72598383726509</v>
      </c>
      <c r="X362" s="65">
        <v>88.575363681776849</v>
      </c>
      <c r="Y362" s="65">
        <v>63.480129737055819</v>
      </c>
      <c r="Z362" s="65">
        <v>53.83440538255185</v>
      </c>
      <c r="AA362" s="65">
        <v>49.377201530911144</v>
      </c>
      <c r="AB362" s="65">
        <v>63.317510460693711</v>
      </c>
      <c r="AC362" s="65">
        <v>96.150758432360035</v>
      </c>
      <c r="AD362" s="65">
        <v>116.82229926453886</v>
      </c>
      <c r="AE362" s="65">
        <v>123.89572108103803</v>
      </c>
      <c r="AF362" s="65">
        <v>144.93948703013777</v>
      </c>
      <c r="AG362" s="65">
        <v>152.70825610108022</v>
      </c>
      <c r="AH362" s="65">
        <v>204.02290783647172</v>
      </c>
      <c r="AI362" s="65">
        <v>276.82184618220771</v>
      </c>
      <c r="AJ362" s="65">
        <v>399.09812129670991</v>
      </c>
      <c r="AK362" s="65">
        <v>549.67705680391384</v>
      </c>
      <c r="AL362" s="65">
        <v>487.72548808190055</v>
      </c>
      <c r="AM362" s="65">
        <v>1198.2399370586438</v>
      </c>
    </row>
    <row r="363" spans="1:39" x14ac:dyDescent="0.45">
      <c r="A363" s="3" t="s">
        <v>219</v>
      </c>
      <c r="B363" s="3" t="s">
        <v>94</v>
      </c>
      <c r="C363" s="3" t="s">
        <v>983</v>
      </c>
      <c r="D363" s="173">
        <v>1.1626430141866784</v>
      </c>
      <c r="E363" s="71">
        <v>5429.9940090362088</v>
      </c>
      <c r="F363" s="71">
        <v>75.774355558615554</v>
      </c>
      <c r="G363" s="71">
        <v>48.344564214708903</v>
      </c>
      <c r="H363" s="71">
        <v>36.554573117228806</v>
      </c>
      <c r="I363" s="71">
        <v>20.580262125093025</v>
      </c>
      <c r="J363" s="71">
        <v>14.477131147364718</v>
      </c>
      <c r="K363" s="71">
        <v>15.958354882214293</v>
      </c>
      <c r="L363" s="71">
        <v>19.82119551488309</v>
      </c>
      <c r="M363" s="71">
        <v>28.653890165075328</v>
      </c>
      <c r="N363" s="71">
        <v>37.08269676254428</v>
      </c>
      <c r="O363" s="71">
        <v>44.123551944855159</v>
      </c>
      <c r="P363" s="71">
        <v>53.926129892732469</v>
      </c>
      <c r="Q363" s="71">
        <v>72.657346547209258</v>
      </c>
      <c r="R363" s="71">
        <v>126.21991720162325</v>
      </c>
      <c r="S363" s="71">
        <v>187.74095438336968</v>
      </c>
      <c r="T363" s="71">
        <v>235.04680832399225</v>
      </c>
      <c r="U363" s="71">
        <v>189.97637706700243</v>
      </c>
      <c r="V363" s="71">
        <v>378.55236270978361</v>
      </c>
      <c r="W363" s="65">
        <v>66.105663863163031</v>
      </c>
      <c r="X363" s="65">
        <v>44.082719269179087</v>
      </c>
      <c r="Y363" s="65">
        <v>29.985900035091728</v>
      </c>
      <c r="Z363" s="65">
        <v>23.098735663982946</v>
      </c>
      <c r="AA363" s="65">
        <v>20.197933578916846</v>
      </c>
      <c r="AB363" s="65">
        <v>30.172170202139238</v>
      </c>
      <c r="AC363" s="65">
        <v>45.071693863991435</v>
      </c>
      <c r="AD363" s="65">
        <v>57.737490803880284</v>
      </c>
      <c r="AE363" s="65">
        <v>56.712830072306119</v>
      </c>
      <c r="AF363" s="65">
        <v>61.622153412723108</v>
      </c>
      <c r="AG363" s="65">
        <v>67.46210648335402</v>
      </c>
      <c r="AH363" s="65">
        <v>100.99427788758624</v>
      </c>
      <c r="AI363" s="65">
        <v>149.03711820241509</v>
      </c>
      <c r="AJ363" s="65">
        <v>210.7808412780397</v>
      </c>
      <c r="AK363" s="65">
        <v>277.93239551342339</v>
      </c>
      <c r="AL363" s="65">
        <v>259.58734194223217</v>
      </c>
      <c r="AM363" s="65">
        <v>693.47909532445067</v>
      </c>
    </row>
    <row r="364" spans="1:39" x14ac:dyDescent="0.45">
      <c r="A364" s="3" t="s">
        <v>219</v>
      </c>
      <c r="B364" s="3" t="s">
        <v>94</v>
      </c>
      <c r="C364" s="3" t="s">
        <v>984</v>
      </c>
      <c r="D364" s="173">
        <v>1.1527243645205061</v>
      </c>
      <c r="E364" s="71">
        <v>5383.670066426258</v>
      </c>
      <c r="F364" s="71">
        <v>78.578452820666769</v>
      </c>
      <c r="G364" s="71">
        <v>53.231004038561125</v>
      </c>
      <c r="H364" s="71">
        <v>37.300094016330142</v>
      </c>
      <c r="I364" s="71">
        <v>24.311609720506837</v>
      </c>
      <c r="J364" s="71">
        <v>14.583320373384559</v>
      </c>
      <c r="K364" s="71">
        <v>16.103072032836081</v>
      </c>
      <c r="L364" s="71">
        <v>20.622951737957099</v>
      </c>
      <c r="M364" s="71">
        <v>29.786260394966671</v>
      </c>
      <c r="N364" s="71">
        <v>39.214113074601144</v>
      </c>
      <c r="O364" s="71">
        <v>45.01399006163939</v>
      </c>
      <c r="P364" s="71">
        <v>54.131954815987072</v>
      </c>
      <c r="Q364" s="71">
        <v>77.974608156017709</v>
      </c>
      <c r="R364" s="71">
        <v>121.86111036218448</v>
      </c>
      <c r="S364" s="71">
        <v>198.78809092747198</v>
      </c>
      <c r="T364" s="71">
        <v>238.33856089138393</v>
      </c>
      <c r="U364" s="71">
        <v>190.17540941594712</v>
      </c>
      <c r="V364" s="71">
        <v>392.51712069850953</v>
      </c>
      <c r="W364" s="65">
        <v>71.274920007016235</v>
      </c>
      <c r="X364" s="65">
        <v>44.114251972519099</v>
      </c>
      <c r="Y364" s="65">
        <v>31.265408501833559</v>
      </c>
      <c r="Z364" s="65">
        <v>24.960985802573205</v>
      </c>
      <c r="AA364" s="65">
        <v>25.574651690153868</v>
      </c>
      <c r="AB364" s="65">
        <v>33.943691477406709</v>
      </c>
      <c r="AC364" s="65">
        <v>45.49844697413846</v>
      </c>
      <c r="AD364" s="65">
        <v>57.704629397617609</v>
      </c>
      <c r="AE364" s="65">
        <v>64.939306522355139</v>
      </c>
      <c r="AF364" s="65">
        <v>62.014234982687604</v>
      </c>
      <c r="AG364" s="65">
        <v>74.53663792801629</v>
      </c>
      <c r="AH364" s="65">
        <v>106.96171060072936</v>
      </c>
      <c r="AI364" s="65">
        <v>155.63455231732632</v>
      </c>
      <c r="AJ364" s="65">
        <v>219.52414356462114</v>
      </c>
      <c r="AK364" s="65">
        <v>282.57319618062388</v>
      </c>
      <c r="AL364" s="65">
        <v>260.63915451087962</v>
      </c>
      <c r="AM364" s="65">
        <v>712.22994744399534</v>
      </c>
    </row>
    <row r="365" spans="1:39" x14ac:dyDescent="0.45">
      <c r="A365" s="3" t="s">
        <v>219</v>
      </c>
      <c r="B365" s="3" t="s">
        <v>94</v>
      </c>
      <c r="C365" s="3" t="s">
        <v>985</v>
      </c>
      <c r="D365" s="173">
        <v>1.0954806542500468</v>
      </c>
      <c r="E365" s="71">
        <v>5116.3197275597395</v>
      </c>
      <c r="F365" s="71">
        <v>112.2913494485114</v>
      </c>
      <c r="G365" s="71">
        <v>74.128331795887235</v>
      </c>
      <c r="H365" s="71">
        <v>58.006335762339347</v>
      </c>
      <c r="I365" s="71">
        <v>33.85691752272853</v>
      </c>
      <c r="J365" s="71">
        <v>25.178645369581456</v>
      </c>
      <c r="K365" s="71">
        <v>24.444042350498023</v>
      </c>
      <c r="L365" s="71">
        <v>31.194256012561336</v>
      </c>
      <c r="M365" s="71">
        <v>41.520241762680911</v>
      </c>
      <c r="N365" s="71">
        <v>58.752095935121929</v>
      </c>
      <c r="O365" s="71">
        <v>73.906363693082014</v>
      </c>
      <c r="P365" s="71">
        <v>77.243153341444014</v>
      </c>
      <c r="Q365" s="71">
        <v>100.06443994026256</v>
      </c>
      <c r="R365" s="71">
        <v>157.1025273619033</v>
      </c>
      <c r="S365" s="71">
        <v>242.43333530662815</v>
      </c>
      <c r="T365" s="71">
        <v>328.62663131127027</v>
      </c>
      <c r="U365" s="71">
        <v>257.05027866111436</v>
      </c>
      <c r="V365" s="71">
        <v>457.39953473843849</v>
      </c>
      <c r="W365" s="65">
        <v>100.64845785973723</v>
      </c>
      <c r="X365" s="65">
        <v>67.259256224005071</v>
      </c>
      <c r="Y365" s="65">
        <v>47.321176036108341</v>
      </c>
      <c r="Z365" s="65">
        <v>39.192677228681099</v>
      </c>
      <c r="AA365" s="65">
        <v>41.483293292690533</v>
      </c>
      <c r="AB365" s="65">
        <v>47.212839321778112</v>
      </c>
      <c r="AC365" s="65">
        <v>68.54311492207853</v>
      </c>
      <c r="AD365" s="65">
        <v>83.13935784508682</v>
      </c>
      <c r="AE365" s="65">
        <v>88.995517959618851</v>
      </c>
      <c r="AF365" s="65">
        <v>101.94120819071918</v>
      </c>
      <c r="AG365" s="65">
        <v>108.46312021512593</v>
      </c>
      <c r="AH365" s="65">
        <v>136.97970546078196</v>
      </c>
      <c r="AI365" s="65">
        <v>189.75734679690666</v>
      </c>
      <c r="AJ365" s="65">
        <v>283.35025025666306</v>
      </c>
      <c r="AK365" s="65">
        <v>403.23401352782378</v>
      </c>
      <c r="AL365" s="65">
        <v>342.25980983793573</v>
      </c>
      <c r="AM365" s="65">
        <v>768.58331483553025</v>
      </c>
    </row>
    <row r="366" spans="1:39" x14ac:dyDescent="0.45">
      <c r="A366" s="3" t="s">
        <v>219</v>
      </c>
      <c r="B366" s="3" t="s">
        <v>94</v>
      </c>
      <c r="C366" s="3" t="s">
        <v>986</v>
      </c>
      <c r="D366" s="173">
        <v>1.0854234895095485</v>
      </c>
      <c r="E366" s="71">
        <v>5069.3488658055858</v>
      </c>
      <c r="F366" s="71">
        <v>107.32044975669324</v>
      </c>
      <c r="G366" s="71">
        <v>69.796381597436394</v>
      </c>
      <c r="H366" s="71">
        <v>51.489040160517575</v>
      </c>
      <c r="I366" s="71">
        <v>29.8073930005738</v>
      </c>
      <c r="J366" s="71">
        <v>20.282142169779991</v>
      </c>
      <c r="K366" s="71">
        <v>22.89162200746317</v>
      </c>
      <c r="L366" s="71">
        <v>27.809063070693671</v>
      </c>
      <c r="M366" s="71">
        <v>37.975430608238547</v>
      </c>
      <c r="N366" s="71">
        <v>52.989377758079343</v>
      </c>
      <c r="O366" s="71">
        <v>68.188813680047147</v>
      </c>
      <c r="P366" s="71">
        <v>74.420411536807904</v>
      </c>
      <c r="Q366" s="71">
        <v>96.031885834253373</v>
      </c>
      <c r="R366" s="71">
        <v>138.50804286599882</v>
      </c>
      <c r="S366" s="71">
        <v>216.59631650402923</v>
      </c>
      <c r="T366" s="71">
        <v>269.29671003709115</v>
      </c>
      <c r="U366" s="71">
        <v>219.13461618729218</v>
      </c>
      <c r="V366" s="71">
        <v>391.87259340672182</v>
      </c>
      <c r="W366" s="65">
        <v>96.087349497513728</v>
      </c>
      <c r="X366" s="65">
        <v>59.817538235788859</v>
      </c>
      <c r="Y366" s="65">
        <v>41.522113469101583</v>
      </c>
      <c r="Z366" s="65">
        <v>33.315484130744593</v>
      </c>
      <c r="AA366" s="65">
        <v>30.689582028184599</v>
      </c>
      <c r="AB366" s="65">
        <v>43.63402351313033</v>
      </c>
      <c r="AC366" s="65">
        <v>58.79344771333453</v>
      </c>
      <c r="AD366" s="65">
        <v>73.018044716119618</v>
      </c>
      <c r="AE366" s="65">
        <v>84.227900926068045</v>
      </c>
      <c r="AF366" s="65">
        <v>91.616393514992367</v>
      </c>
      <c r="AG366" s="65">
        <v>100.7632158250791</v>
      </c>
      <c r="AH366" s="65">
        <v>120.25281073454784</v>
      </c>
      <c r="AI366" s="65">
        <v>174.02084411297966</v>
      </c>
      <c r="AJ366" s="65">
        <v>243.19831590982548</v>
      </c>
      <c r="AK366" s="65">
        <v>341.786375063972</v>
      </c>
      <c r="AL366" s="65">
        <v>294.61270047819784</v>
      </c>
      <c r="AM366" s="65">
        <v>667.67147090185097</v>
      </c>
    </row>
    <row r="367" spans="1:39" x14ac:dyDescent="0.45">
      <c r="A367" s="2" t="s">
        <v>217</v>
      </c>
      <c r="B367" s="2" t="s">
        <v>95</v>
      </c>
      <c r="C367" s="2" t="s">
        <v>987</v>
      </c>
      <c r="D367" s="172">
        <v>1.0616502380511172</v>
      </c>
      <c r="E367" s="72">
        <v>4958.3185569150301</v>
      </c>
      <c r="F367" s="72">
        <v>2074.7770559850978</v>
      </c>
      <c r="G367" s="72">
        <v>1315.2493914527863</v>
      </c>
      <c r="H367" s="72">
        <v>950.75558790560558</v>
      </c>
      <c r="I367" s="72">
        <v>543.79329297504989</v>
      </c>
      <c r="J367" s="72">
        <v>371.03695451603897</v>
      </c>
      <c r="K367" s="72">
        <v>419.94285889553026</v>
      </c>
      <c r="L367" s="72">
        <v>546.57503407445029</v>
      </c>
      <c r="M367" s="72">
        <v>734.1861880383608</v>
      </c>
      <c r="N367" s="72">
        <v>949.19073096930708</v>
      </c>
      <c r="O367" s="72">
        <v>1180.8146731838267</v>
      </c>
      <c r="P367" s="72">
        <v>1331.5990427765394</v>
      </c>
      <c r="Q367" s="72">
        <v>1747.5233806828523</v>
      </c>
      <c r="R367" s="72">
        <v>2627.2940076145419</v>
      </c>
      <c r="S367" s="72">
        <v>3838.5479313104038</v>
      </c>
      <c r="T367" s="72">
        <v>4681.3424011977477</v>
      </c>
      <c r="U367" s="72">
        <v>3670.9526439222568</v>
      </c>
      <c r="V367" s="72">
        <v>6658.396609024745</v>
      </c>
      <c r="W367" s="8">
        <v>1897.4210786850799</v>
      </c>
      <c r="X367" s="8">
        <v>1138.3936559770409</v>
      </c>
      <c r="Y367" s="8">
        <v>764.40312271149241</v>
      </c>
      <c r="Z367" s="8">
        <v>625.30600983859017</v>
      </c>
      <c r="AA367" s="8">
        <v>658.41638713485861</v>
      </c>
      <c r="AB367" s="8">
        <v>919.48036929877117</v>
      </c>
      <c r="AC367" s="8">
        <v>1290.9938125194356</v>
      </c>
      <c r="AD367" s="8">
        <v>1551.551296701884</v>
      </c>
      <c r="AE367" s="8">
        <v>1569.3250264293881</v>
      </c>
      <c r="AF367" s="8">
        <v>1703.9538296007015</v>
      </c>
      <c r="AG367" s="8">
        <v>1917.7843086397743</v>
      </c>
      <c r="AH367" s="8">
        <v>2381.0960681912152</v>
      </c>
      <c r="AI367" s="8">
        <v>3202.4594121723658</v>
      </c>
      <c r="AJ367" s="8">
        <v>4392.1642755783032</v>
      </c>
      <c r="AK367" s="8">
        <v>5435.1510480690949</v>
      </c>
      <c r="AL367" s="8">
        <v>4925.2175339493388</v>
      </c>
      <c r="AM367" s="8">
        <v>12192.388752118786</v>
      </c>
    </row>
    <row r="368" spans="1:39" x14ac:dyDescent="0.45">
      <c r="A368" s="3" t="s">
        <v>219</v>
      </c>
      <c r="B368" s="3" t="s">
        <v>95</v>
      </c>
      <c r="C368" s="3" t="s">
        <v>988</v>
      </c>
      <c r="D368" s="173">
        <v>1.008632923836047</v>
      </c>
      <c r="E368" s="71">
        <v>4710.7071275680701</v>
      </c>
      <c r="F368" s="71">
        <v>915.92013295914535</v>
      </c>
      <c r="G368" s="71">
        <v>556.88086191122386</v>
      </c>
      <c r="H368" s="71">
        <v>409.26692454539381</v>
      </c>
      <c r="I368" s="71">
        <v>238.19881742816634</v>
      </c>
      <c r="J368" s="71">
        <v>174.90545405748611</v>
      </c>
      <c r="K368" s="71">
        <v>191.14504376231721</v>
      </c>
      <c r="L368" s="71">
        <v>240.73472964667809</v>
      </c>
      <c r="M368" s="71">
        <v>323.26708388983729</v>
      </c>
      <c r="N368" s="71">
        <v>422.77037256371648</v>
      </c>
      <c r="O368" s="71">
        <v>537.59029671740245</v>
      </c>
      <c r="P368" s="71">
        <v>574.22213232015804</v>
      </c>
      <c r="Q368" s="71">
        <v>697.27499714436203</v>
      </c>
      <c r="R368" s="71">
        <v>999.97520736701324</v>
      </c>
      <c r="S368" s="71">
        <v>1422.3037383365206</v>
      </c>
      <c r="T368" s="71">
        <v>1791.9673976391296</v>
      </c>
      <c r="U368" s="71">
        <v>1457.7129236655062</v>
      </c>
      <c r="V368" s="71">
        <v>2248.5408786155513</v>
      </c>
      <c r="W368" s="65">
        <v>825.37816922800857</v>
      </c>
      <c r="X368" s="65">
        <v>481.66204351696149</v>
      </c>
      <c r="Y368" s="65">
        <v>330.75293865272823</v>
      </c>
      <c r="Z368" s="65">
        <v>279.38877537952038</v>
      </c>
      <c r="AA368" s="65">
        <v>327.33540411295263</v>
      </c>
      <c r="AB368" s="65">
        <v>450.07738196603702</v>
      </c>
      <c r="AC368" s="65">
        <v>599.16136664644648</v>
      </c>
      <c r="AD368" s="65">
        <v>712.99393168570884</v>
      </c>
      <c r="AE368" s="65">
        <v>738.01465243543964</v>
      </c>
      <c r="AF368" s="65">
        <v>805.66227934831875</v>
      </c>
      <c r="AG368" s="65">
        <v>874.3104634566314</v>
      </c>
      <c r="AH368" s="65">
        <v>1018.4870575333189</v>
      </c>
      <c r="AI368" s="65">
        <v>1282.281620760406</v>
      </c>
      <c r="AJ368" s="65">
        <v>1737.2941643436689</v>
      </c>
      <c r="AK368" s="65">
        <v>2188.7390998564861</v>
      </c>
      <c r="AL368" s="65">
        <v>1938.0698389901049</v>
      </c>
      <c r="AM368" s="65">
        <v>4131.4377503396736</v>
      </c>
    </row>
    <row r="369" spans="1:39" x14ac:dyDescent="0.45">
      <c r="A369" s="3" t="s">
        <v>219</v>
      </c>
      <c r="B369" s="3" t="s">
        <v>95</v>
      </c>
      <c r="C369" s="3" t="s">
        <v>989</v>
      </c>
      <c r="D369" s="173">
        <v>1.1678743034263435</v>
      </c>
      <c r="E369" s="71">
        <v>5454.426159648483</v>
      </c>
      <c r="F369" s="71">
        <v>131.66511234995716</v>
      </c>
      <c r="G369" s="71">
        <v>87.020215586476226</v>
      </c>
      <c r="H369" s="71">
        <v>64.61982760920634</v>
      </c>
      <c r="I369" s="71">
        <v>37.385788892034704</v>
      </c>
      <c r="J369" s="71">
        <v>21.981169786096622</v>
      </c>
      <c r="K369" s="71">
        <v>25.601779555473112</v>
      </c>
      <c r="L369" s="71">
        <v>36.776854899150187</v>
      </c>
      <c r="M369" s="71">
        <v>50.021224068241565</v>
      </c>
      <c r="N369" s="71">
        <v>64.001695370373085</v>
      </c>
      <c r="O369" s="71">
        <v>74.867099555927965</v>
      </c>
      <c r="P369" s="71">
        <v>96.590696127386138</v>
      </c>
      <c r="Q369" s="71">
        <v>136.07193633816755</v>
      </c>
      <c r="R369" s="71">
        <v>231.38772477446773</v>
      </c>
      <c r="S369" s="71">
        <v>374.09347084043225</v>
      </c>
      <c r="T369" s="71">
        <v>439.68409293017561</v>
      </c>
      <c r="U369" s="71">
        <v>341.83805931123891</v>
      </c>
      <c r="V369" s="71">
        <v>677.07592002263402</v>
      </c>
      <c r="W369" s="65">
        <v>117.91985485802464</v>
      </c>
      <c r="X369" s="65">
        <v>75.079366652299925</v>
      </c>
      <c r="Y369" s="65">
        <v>51.448622703017094</v>
      </c>
      <c r="Z369" s="65">
        <v>50.51994183313419</v>
      </c>
      <c r="AA369" s="65">
        <v>46.638498672752959</v>
      </c>
      <c r="AB369" s="65">
        <v>59.463401128303829</v>
      </c>
      <c r="AC369" s="65">
        <v>81.739634174317871</v>
      </c>
      <c r="AD369" s="65">
        <v>101.41029972724814</v>
      </c>
      <c r="AE369" s="65">
        <v>102.70631204303378</v>
      </c>
      <c r="AF369" s="65">
        <v>109.91353344666003</v>
      </c>
      <c r="AG369" s="65">
        <v>136.56581694834236</v>
      </c>
      <c r="AH369" s="65">
        <v>186.21102534421155</v>
      </c>
      <c r="AI369" s="65">
        <v>282.22957906328236</v>
      </c>
      <c r="AJ369" s="65">
        <v>398.82909661096926</v>
      </c>
      <c r="AK369" s="65">
        <v>503.44093163810612</v>
      </c>
      <c r="AL369" s="65">
        <v>476.89181862483088</v>
      </c>
      <c r="AM369" s="65">
        <v>1297.3371824001072</v>
      </c>
    </row>
    <row r="370" spans="1:39" x14ac:dyDescent="0.45">
      <c r="A370" s="3" t="s">
        <v>219</v>
      </c>
      <c r="B370" s="3" t="s">
        <v>95</v>
      </c>
      <c r="C370" s="3" t="s">
        <v>990</v>
      </c>
      <c r="D370" s="173">
        <v>1.0856518816918794</v>
      </c>
      <c r="E370" s="71">
        <v>5070.4155459185995</v>
      </c>
      <c r="F370" s="71">
        <v>143.32760778076221</v>
      </c>
      <c r="G370" s="71">
        <v>92.842356653193889</v>
      </c>
      <c r="H370" s="71">
        <v>67.289273409214331</v>
      </c>
      <c r="I370" s="71">
        <v>38.75973471205134</v>
      </c>
      <c r="J370" s="71">
        <v>28.553102996432575</v>
      </c>
      <c r="K370" s="71">
        <v>31.64043156778666</v>
      </c>
      <c r="L370" s="71">
        <v>39.345444280479597</v>
      </c>
      <c r="M370" s="71">
        <v>50.644848252819465</v>
      </c>
      <c r="N370" s="71">
        <v>63.745135999477363</v>
      </c>
      <c r="O370" s="71">
        <v>80.537784404921624</v>
      </c>
      <c r="P370" s="71">
        <v>89.504438055331377</v>
      </c>
      <c r="Q370" s="71">
        <v>128.3993776408935</v>
      </c>
      <c r="R370" s="71">
        <v>181.16870554986892</v>
      </c>
      <c r="S370" s="71">
        <v>282.39620083775083</v>
      </c>
      <c r="T370" s="71">
        <v>342.89089243663381</v>
      </c>
      <c r="U370" s="71">
        <v>268.096574027504</v>
      </c>
      <c r="V370" s="71">
        <v>509.06913929672663</v>
      </c>
      <c r="W370" s="65">
        <v>134.33984496203007</v>
      </c>
      <c r="X370" s="65">
        <v>80.59758973678251</v>
      </c>
      <c r="Y370" s="65">
        <v>53.636169436478589</v>
      </c>
      <c r="Z370" s="65">
        <v>42.302122414217145</v>
      </c>
      <c r="AA370" s="65">
        <v>41.865906191992103</v>
      </c>
      <c r="AB370" s="65">
        <v>59.545989185426237</v>
      </c>
      <c r="AC370" s="65">
        <v>87.943967852609489</v>
      </c>
      <c r="AD370" s="65">
        <v>102.49472613392305</v>
      </c>
      <c r="AE370" s="65">
        <v>99.652544269909484</v>
      </c>
      <c r="AF370" s="65">
        <v>109.2273906992225</v>
      </c>
      <c r="AG370" s="65">
        <v>127.61516666752647</v>
      </c>
      <c r="AH370" s="65">
        <v>160.9398519605227</v>
      </c>
      <c r="AI370" s="65">
        <v>218.85094969708791</v>
      </c>
      <c r="AJ370" s="65">
        <v>309.58015711640616</v>
      </c>
      <c r="AK370" s="65">
        <v>382.35041052542397</v>
      </c>
      <c r="AL370" s="65">
        <v>353.61938557932916</v>
      </c>
      <c r="AM370" s="65">
        <v>985.73027970380565</v>
      </c>
    </row>
    <row r="371" spans="1:39" x14ac:dyDescent="0.45">
      <c r="A371" s="3" t="s">
        <v>219</v>
      </c>
      <c r="B371" s="3" t="s">
        <v>95</v>
      </c>
      <c r="C371" s="3" t="s">
        <v>991</v>
      </c>
      <c r="D371" s="173">
        <v>1.1098876076822335</v>
      </c>
      <c r="E371" s="71">
        <v>5183.6057903242099</v>
      </c>
      <c r="F371" s="71">
        <v>99.99155918542273</v>
      </c>
      <c r="G371" s="71">
        <v>67.127900275191024</v>
      </c>
      <c r="H371" s="71">
        <v>46.342541050591819</v>
      </c>
      <c r="I371" s="71">
        <v>27.204127236331598</v>
      </c>
      <c r="J371" s="71">
        <v>16.400336018612048</v>
      </c>
      <c r="K371" s="71">
        <v>20.562991492910825</v>
      </c>
      <c r="L371" s="71">
        <v>26.962764835226796</v>
      </c>
      <c r="M371" s="71">
        <v>34.742431546085122</v>
      </c>
      <c r="N371" s="71">
        <v>45.45047932098953</v>
      </c>
      <c r="O371" s="71">
        <v>56.964606892162969</v>
      </c>
      <c r="P371" s="71">
        <v>68.363278081026749</v>
      </c>
      <c r="Q371" s="71">
        <v>93.105607633432825</v>
      </c>
      <c r="R371" s="71">
        <v>136.93145315811668</v>
      </c>
      <c r="S371" s="71">
        <v>202.22900231006091</v>
      </c>
      <c r="T371" s="71">
        <v>266.08333253082816</v>
      </c>
      <c r="U371" s="71">
        <v>202.71444739941617</v>
      </c>
      <c r="V371" s="71">
        <v>403.581505874193</v>
      </c>
      <c r="W371" s="65">
        <v>92.07357413875674</v>
      </c>
      <c r="X371" s="65">
        <v>55.812884911621531</v>
      </c>
      <c r="Y371" s="65">
        <v>36.238981735458523</v>
      </c>
      <c r="Z371" s="65">
        <v>32.956701993951967</v>
      </c>
      <c r="AA371" s="65">
        <v>29.420918204184844</v>
      </c>
      <c r="AB371" s="65">
        <v>41.459204675567342</v>
      </c>
      <c r="AC371" s="65">
        <v>60.172188530732662</v>
      </c>
      <c r="AD371" s="65">
        <v>73.050906122382614</v>
      </c>
      <c r="AE371" s="65">
        <v>72.293277894368458</v>
      </c>
      <c r="AF371" s="65">
        <v>80.73612994848294</v>
      </c>
      <c r="AG371" s="65">
        <v>94.783087034839994</v>
      </c>
      <c r="AH371" s="65">
        <v>119.43906991002839</v>
      </c>
      <c r="AI371" s="65">
        <v>167.47748732687938</v>
      </c>
      <c r="AJ371" s="65">
        <v>238.35587156648796</v>
      </c>
      <c r="AK371" s="65">
        <v>296.66747968841617</v>
      </c>
      <c r="AL371" s="65">
        <v>281.78058714069743</v>
      </c>
      <c r="AM371" s="65">
        <v>723.41997209598185</v>
      </c>
    </row>
    <row r="372" spans="1:39" x14ac:dyDescent="0.45">
      <c r="A372" s="3" t="s">
        <v>219</v>
      </c>
      <c r="B372" s="3" t="s">
        <v>95</v>
      </c>
      <c r="C372" s="3" t="s">
        <v>992</v>
      </c>
      <c r="D372" s="173">
        <v>1.0430138753063831</v>
      </c>
      <c r="E372" s="71">
        <v>4871.2795115508579</v>
      </c>
      <c r="F372" s="71">
        <v>317.94639182668794</v>
      </c>
      <c r="G372" s="71">
        <v>202.14612406049983</v>
      </c>
      <c r="H372" s="71">
        <v>142.1780501770105</v>
      </c>
      <c r="I372" s="71">
        <v>87.889144718334521</v>
      </c>
      <c r="J372" s="71">
        <v>58.864227623637085</v>
      </c>
      <c r="K372" s="71">
        <v>64.188634353110686</v>
      </c>
      <c r="L372" s="71">
        <v>84.763449583870937</v>
      </c>
      <c r="M372" s="71">
        <v>109.01935416185336</v>
      </c>
      <c r="N372" s="71">
        <v>141.42341937221491</v>
      </c>
      <c r="O372" s="71">
        <v>174.97108994807965</v>
      </c>
      <c r="P372" s="71">
        <v>195.88651981754811</v>
      </c>
      <c r="Q372" s="71">
        <v>251.76698422915584</v>
      </c>
      <c r="R372" s="71">
        <v>368.22643736153265</v>
      </c>
      <c r="S372" s="71">
        <v>532.49612817225318</v>
      </c>
      <c r="T372" s="71">
        <v>679.43340492186951</v>
      </c>
      <c r="U372" s="71">
        <v>519.57394691818843</v>
      </c>
      <c r="V372" s="71">
        <v>931.12709420215708</v>
      </c>
      <c r="W372" s="65">
        <v>294.95167409046871</v>
      </c>
      <c r="X372" s="65">
        <v>173.14607403938669</v>
      </c>
      <c r="Y372" s="65">
        <v>115.60978114011296</v>
      </c>
      <c r="Z372" s="65">
        <v>94.223023067208331</v>
      </c>
      <c r="AA372" s="65">
        <v>98.412065204552604</v>
      </c>
      <c r="AB372" s="65">
        <v>137.75687928057042</v>
      </c>
      <c r="AC372" s="65">
        <v>193.91004781835144</v>
      </c>
      <c r="AD372" s="65">
        <v>226.67798040134718</v>
      </c>
      <c r="AE372" s="65">
        <v>230.68411045345204</v>
      </c>
      <c r="AF372" s="65">
        <v>253.15400034028588</v>
      </c>
      <c r="AG372" s="65">
        <v>279.58079239596248</v>
      </c>
      <c r="AH372" s="65">
        <v>347.64816336416288</v>
      </c>
      <c r="AI372" s="65">
        <v>454.24956201026441</v>
      </c>
      <c r="AJ372" s="65">
        <v>618.48775251845996</v>
      </c>
      <c r="AK372" s="65">
        <v>772.52142958261152</v>
      </c>
      <c r="AL372" s="65">
        <v>687.25433235435412</v>
      </c>
      <c r="AM372" s="65">
        <v>1694.9358961607802</v>
      </c>
    </row>
    <row r="373" spans="1:39" x14ac:dyDescent="0.45">
      <c r="A373" s="3" t="s">
        <v>219</v>
      </c>
      <c r="B373" s="3" t="s">
        <v>95</v>
      </c>
      <c r="C373" s="3" t="s">
        <v>993</v>
      </c>
      <c r="D373" s="173">
        <v>1.1554185104347237</v>
      </c>
      <c r="E373" s="71">
        <v>5396.2527732375183</v>
      </c>
      <c r="F373" s="71">
        <v>85.078860109967593</v>
      </c>
      <c r="G373" s="71">
        <v>57.770887846537704</v>
      </c>
      <c r="H373" s="71">
        <v>41.941562839767627</v>
      </c>
      <c r="I373" s="71">
        <v>21.578180668052457</v>
      </c>
      <c r="J373" s="71">
        <v>14.642314387839988</v>
      </c>
      <c r="K373" s="71">
        <v>17.247653133209258</v>
      </c>
      <c r="L373" s="71">
        <v>22.850052357606767</v>
      </c>
      <c r="M373" s="71">
        <v>32.805914341343488</v>
      </c>
      <c r="N373" s="71">
        <v>39.529878454164937</v>
      </c>
      <c r="O373" s="71">
        <v>45.670102358217093</v>
      </c>
      <c r="P373" s="71">
        <v>59.895052667118996</v>
      </c>
      <c r="Q373" s="71">
        <v>90.179329432611937</v>
      </c>
      <c r="R373" s="71">
        <v>148.29217311197348</v>
      </c>
      <c r="S373" s="71">
        <v>225.59097959184973</v>
      </c>
      <c r="T373" s="71">
        <v>260.98895355748397</v>
      </c>
      <c r="U373" s="71">
        <v>187.98605357756327</v>
      </c>
      <c r="V373" s="71">
        <v>443.32735553441432</v>
      </c>
      <c r="W373" s="65">
        <v>77.356397823314637</v>
      </c>
      <c r="X373" s="65">
        <v>50.231596420459539</v>
      </c>
      <c r="Y373" s="65">
        <v>33.55614140196775</v>
      </c>
      <c r="Z373" s="65">
        <v>25.763974394442418</v>
      </c>
      <c r="AA373" s="65">
        <v>27.487716186661483</v>
      </c>
      <c r="AB373" s="65">
        <v>35.23757103899478</v>
      </c>
      <c r="AC373" s="65">
        <v>55.149632695925412</v>
      </c>
      <c r="AD373" s="65">
        <v>65.985703775863414</v>
      </c>
      <c r="AE373" s="65">
        <v>59.610793367209823</v>
      </c>
      <c r="AF373" s="65">
        <v>64.432071330800554</v>
      </c>
      <c r="AG373" s="65">
        <v>78.875162736621448</v>
      </c>
      <c r="AH373" s="65">
        <v>116.22931443553479</v>
      </c>
      <c r="AI373" s="65">
        <v>176.61655589589563</v>
      </c>
      <c r="AJ373" s="65">
        <v>239.43197030945186</v>
      </c>
      <c r="AK373" s="65">
        <v>288.41716739117197</v>
      </c>
      <c r="AL373" s="65">
        <v>261.5857858226629</v>
      </c>
      <c r="AM373" s="65">
        <v>771.91007892125549</v>
      </c>
    </row>
    <row r="374" spans="1:39" x14ac:dyDescent="0.45">
      <c r="A374" s="3" t="s">
        <v>219</v>
      </c>
      <c r="B374" s="3" t="s">
        <v>95</v>
      </c>
      <c r="C374" s="3" t="s">
        <v>994</v>
      </c>
      <c r="D374" s="173">
        <v>1.0938920690887202</v>
      </c>
      <c r="E374" s="71">
        <v>5108.9004184480073</v>
      </c>
      <c r="F374" s="71">
        <v>197.88004542430656</v>
      </c>
      <c r="G374" s="71">
        <v>125.86914496618155</v>
      </c>
      <c r="H374" s="71">
        <v>92.131953692173227</v>
      </c>
      <c r="I374" s="71">
        <v>49.563287633656813</v>
      </c>
      <c r="J374" s="71">
        <v>33.072044503719212</v>
      </c>
      <c r="K374" s="71">
        <v>38.152703345771954</v>
      </c>
      <c r="L374" s="71">
        <v>49.961290567476851</v>
      </c>
      <c r="M374" s="71">
        <v>68.106325420998218</v>
      </c>
      <c r="N374" s="71">
        <v>85.730300551618996</v>
      </c>
      <c r="O374" s="71">
        <v>101.3927824032866</v>
      </c>
      <c r="P374" s="71">
        <v>115.82062467146828</v>
      </c>
      <c r="Q374" s="71">
        <v>166.15550369538605</v>
      </c>
      <c r="R374" s="71">
        <v>267.9275097689129</v>
      </c>
      <c r="S374" s="71">
        <v>370.83366005692642</v>
      </c>
      <c r="T374" s="71">
        <v>450.02960099912042</v>
      </c>
      <c r="U374" s="71">
        <v>343.43031810279069</v>
      </c>
      <c r="V374" s="71">
        <v>743.67707350732951</v>
      </c>
      <c r="W374" s="65">
        <v>183.96470394302446</v>
      </c>
      <c r="X374" s="65">
        <v>112.00416226332204</v>
      </c>
      <c r="Y374" s="65">
        <v>72.560512404255121</v>
      </c>
      <c r="Z374" s="65">
        <v>53.492708109416064</v>
      </c>
      <c r="AA374" s="65">
        <v>54.492131868941875</v>
      </c>
      <c r="AB374" s="65">
        <v>78.926653256873479</v>
      </c>
      <c r="AC374" s="65">
        <v>115.58443852521012</v>
      </c>
      <c r="AD374" s="65">
        <v>137.29495536631302</v>
      </c>
      <c r="AE374" s="65">
        <v>134.36578201746383</v>
      </c>
      <c r="AF374" s="65">
        <v>143.10977303697089</v>
      </c>
      <c r="AG374" s="65">
        <v>168.49892297203911</v>
      </c>
      <c r="AH374" s="65">
        <v>221.83479032873191</v>
      </c>
      <c r="AI374" s="65">
        <v>304.94205716379508</v>
      </c>
      <c r="AJ374" s="65">
        <v>408.78300998338426</v>
      </c>
      <c r="AK374" s="65">
        <v>508.85519908317286</v>
      </c>
      <c r="AL374" s="65">
        <v>457.32810484798529</v>
      </c>
      <c r="AM374" s="65">
        <v>1300.5631354529303</v>
      </c>
    </row>
    <row r="375" spans="1:39" x14ac:dyDescent="0.45">
      <c r="A375" s="3" t="s">
        <v>219</v>
      </c>
      <c r="B375" s="3" t="s">
        <v>95</v>
      </c>
      <c r="C375" s="3" t="s">
        <v>995</v>
      </c>
      <c r="D375" s="173">
        <v>1.1420437782134132</v>
      </c>
      <c r="E375" s="71">
        <v>5333.7875840539027</v>
      </c>
      <c r="F375" s="71">
        <v>46.012686890933828</v>
      </c>
      <c r="G375" s="71">
        <v>32.264365078060258</v>
      </c>
      <c r="H375" s="71">
        <v>22.726362891961276</v>
      </c>
      <c r="I375" s="71">
        <v>10.65892704581414</v>
      </c>
      <c r="J375" s="71">
        <v>6.2533655322765469</v>
      </c>
      <c r="K375" s="71">
        <v>8.2883458992538994</v>
      </c>
      <c r="L375" s="71">
        <v>11.135503098248936</v>
      </c>
      <c r="M375" s="71">
        <v>16.887086471857192</v>
      </c>
      <c r="N375" s="71">
        <v>22.912725354610799</v>
      </c>
      <c r="O375" s="71">
        <v>28.939238795483845</v>
      </c>
      <c r="P375" s="71">
        <v>37.224907548636338</v>
      </c>
      <c r="Q375" s="71">
        <v>50.995750597230732</v>
      </c>
      <c r="R375" s="71">
        <v>77.80933911253625</v>
      </c>
      <c r="S375" s="71">
        <v>116.8098864089454</v>
      </c>
      <c r="T375" s="71">
        <v>130.88635208438339</v>
      </c>
      <c r="U375" s="71">
        <v>100.90940091458349</v>
      </c>
      <c r="V375" s="71">
        <v>205.38936364957573</v>
      </c>
      <c r="W375" s="65">
        <v>43.482566386533001</v>
      </c>
      <c r="X375" s="65">
        <v>28.190236785869903</v>
      </c>
      <c r="Y375" s="65">
        <v>18.635421701092817</v>
      </c>
      <c r="Z375" s="65">
        <v>12.540289924085382</v>
      </c>
      <c r="AA375" s="65">
        <v>8.941059331045901</v>
      </c>
      <c r="AB375" s="65">
        <v>14.507968701211137</v>
      </c>
      <c r="AC375" s="65">
        <v>24.127964304467302</v>
      </c>
      <c r="AD375" s="65">
        <v>33.22288173177192</v>
      </c>
      <c r="AE375" s="65">
        <v>34.962524912707352</v>
      </c>
      <c r="AF375" s="65">
        <v>38.848748890629885</v>
      </c>
      <c r="AG375" s="65">
        <v>44.245135885953907</v>
      </c>
      <c r="AH375" s="65">
        <v>57.36872812862439</v>
      </c>
      <c r="AI375" s="65">
        <v>84.793251575249201</v>
      </c>
      <c r="AJ375" s="65">
        <v>121.19562092630112</v>
      </c>
      <c r="AK375" s="65">
        <v>146.27116176989679</v>
      </c>
      <c r="AL375" s="65">
        <v>142.73096556548219</v>
      </c>
      <c r="AM375" s="65">
        <v>374.41217619348851</v>
      </c>
    </row>
    <row r="376" spans="1:39" x14ac:dyDescent="0.45">
      <c r="A376" s="3" t="s">
        <v>219</v>
      </c>
      <c r="B376" s="3" t="s">
        <v>95</v>
      </c>
      <c r="C376" s="3" t="s">
        <v>996</v>
      </c>
      <c r="D376" s="173">
        <v>1.1038262452910628</v>
      </c>
      <c r="E376" s="71">
        <v>5155.2968760065341</v>
      </c>
      <c r="F376" s="71">
        <v>136.9546594579181</v>
      </c>
      <c r="G376" s="71">
        <v>93.32753507542013</v>
      </c>
      <c r="H376" s="71">
        <v>64.259091690286155</v>
      </c>
      <c r="I376" s="71">
        <v>32.555284640607354</v>
      </c>
      <c r="J376" s="71">
        <v>16.364939609938769</v>
      </c>
      <c r="K376" s="71">
        <v>23.115275785696937</v>
      </c>
      <c r="L376" s="71">
        <v>34.044944805713094</v>
      </c>
      <c r="M376" s="71">
        <v>48.691919885325724</v>
      </c>
      <c r="N376" s="71">
        <v>63.626723982140824</v>
      </c>
      <c r="O376" s="71">
        <v>79.881672108343935</v>
      </c>
      <c r="P376" s="71">
        <v>94.091393487864622</v>
      </c>
      <c r="Q376" s="71">
        <v>133.57389397161293</v>
      </c>
      <c r="R376" s="71">
        <v>215.57545741012032</v>
      </c>
      <c r="S376" s="71">
        <v>311.79486475566102</v>
      </c>
      <c r="T376" s="71">
        <v>319.37837409812226</v>
      </c>
      <c r="U376" s="71">
        <v>248.69092000546831</v>
      </c>
      <c r="V376" s="71">
        <v>496.60827832217046</v>
      </c>
      <c r="W376" s="65">
        <v>127.95429325491681</v>
      </c>
      <c r="X376" s="65">
        <v>81.669701650339078</v>
      </c>
      <c r="Y376" s="65">
        <v>51.964553536380585</v>
      </c>
      <c r="Z376" s="65">
        <v>34.118472722613809</v>
      </c>
      <c r="AA376" s="65">
        <v>23.82268736177322</v>
      </c>
      <c r="AB376" s="65">
        <v>42.505320065787359</v>
      </c>
      <c r="AC376" s="65">
        <v>73.204571971377021</v>
      </c>
      <c r="AD376" s="65">
        <v>98.419911757325835</v>
      </c>
      <c r="AE376" s="65">
        <v>97.035029035803021</v>
      </c>
      <c r="AF376" s="65">
        <v>98.869902559332189</v>
      </c>
      <c r="AG376" s="65">
        <v>113.30976054185598</v>
      </c>
      <c r="AH376" s="65">
        <v>152.93806718608076</v>
      </c>
      <c r="AI376" s="65">
        <v>231.01834867950612</v>
      </c>
      <c r="AJ376" s="65">
        <v>320.20663220317408</v>
      </c>
      <c r="AK376" s="65">
        <v>347.88816853380916</v>
      </c>
      <c r="AL376" s="65">
        <v>325.95671502389752</v>
      </c>
      <c r="AM376" s="65">
        <v>912.64228085074137</v>
      </c>
    </row>
    <row r="377" spans="1:39" x14ac:dyDescent="0.45">
      <c r="A377" s="2" t="s">
        <v>217</v>
      </c>
      <c r="B377" s="2" t="s">
        <v>96</v>
      </c>
      <c r="C377" s="2" t="s">
        <v>997</v>
      </c>
      <c r="D377" s="172">
        <v>0.92199895050806047</v>
      </c>
      <c r="E377" s="72">
        <v>4306.0928561108494</v>
      </c>
      <c r="F377" s="72">
        <v>2576.5192774426109</v>
      </c>
      <c r="G377" s="72">
        <v>1506.7909014274767</v>
      </c>
      <c r="H377" s="72">
        <v>1042.0698735148917</v>
      </c>
      <c r="I377" s="72">
        <v>604.08782059241651</v>
      </c>
      <c r="J377" s="72">
        <v>467.33878371309743</v>
      </c>
      <c r="K377" s="72">
        <v>524.77070036418922</v>
      </c>
      <c r="L377" s="72">
        <v>641.79100923321073</v>
      </c>
      <c r="M377" s="72">
        <v>783.15709769047123</v>
      </c>
      <c r="N377" s="72">
        <v>993.14132473736686</v>
      </c>
      <c r="O377" s="72">
        <v>1292.5412242582113</v>
      </c>
      <c r="P377" s="72">
        <v>1398.4921428343175</v>
      </c>
      <c r="Q377" s="72">
        <v>1597.3910344529363</v>
      </c>
      <c r="R377" s="72">
        <v>2131.0392119158755</v>
      </c>
      <c r="S377" s="72">
        <v>2918.3757873664435</v>
      </c>
      <c r="T377" s="72">
        <v>3105.0631717838978</v>
      </c>
      <c r="U377" s="72">
        <v>2295.7386288940165</v>
      </c>
      <c r="V377" s="72">
        <v>4161.2830382098709</v>
      </c>
      <c r="W377" s="8">
        <v>2332.1859277722456</v>
      </c>
      <c r="X377" s="8">
        <v>1325.3195213759648</v>
      </c>
      <c r="Y377" s="8">
        <v>857.8072407836371</v>
      </c>
      <c r="Z377" s="8">
        <v>674.63001121574825</v>
      </c>
      <c r="AA377" s="8">
        <v>755.66047612049135</v>
      </c>
      <c r="AB377" s="8">
        <v>1061.9998265400802</v>
      </c>
      <c r="AC377" s="8">
        <v>1413.2421649954038</v>
      </c>
      <c r="AD377" s="8">
        <v>1594.5011546874696</v>
      </c>
      <c r="AE377" s="8">
        <v>1560.1325622143711</v>
      </c>
      <c r="AF377" s="8">
        <v>1759.0412901806862</v>
      </c>
      <c r="AG377" s="8">
        <v>1844.9674463115639</v>
      </c>
      <c r="AH377" s="8">
        <v>2007.9959001490258</v>
      </c>
      <c r="AI377" s="8">
        <v>2449.5948404691621</v>
      </c>
      <c r="AJ377" s="8">
        <v>3219.0821334048569</v>
      </c>
      <c r="AK377" s="8">
        <v>3479.9989151283426</v>
      </c>
      <c r="AL377" s="8">
        <v>2853.2519549703929</v>
      </c>
      <c r="AM377" s="8">
        <v>6726.2129261727978</v>
      </c>
    </row>
    <row r="378" spans="1:39" x14ac:dyDescent="0.45">
      <c r="A378" s="3" t="s">
        <v>219</v>
      </c>
      <c r="B378" s="3" t="s">
        <v>96</v>
      </c>
      <c r="C378" s="3" t="s">
        <v>998</v>
      </c>
      <c r="D378" s="173">
        <v>0.97830447318985936</v>
      </c>
      <c r="E378" s="71">
        <v>4569.0614948995135</v>
      </c>
      <c r="F378" s="71">
        <v>162.31899378283711</v>
      </c>
      <c r="G378" s="71">
        <v>99.045709337375257</v>
      </c>
      <c r="H378" s="71">
        <v>68.179088675883733</v>
      </c>
      <c r="I378" s="71">
        <v>43.792715189586467</v>
      </c>
      <c r="J378" s="71">
        <v>29.791977299996798</v>
      </c>
      <c r="K378" s="71">
        <v>30.995782442289173</v>
      </c>
      <c r="L378" s="71">
        <v>40.889567376770067</v>
      </c>
      <c r="M378" s="71">
        <v>50.792548717587799</v>
      </c>
      <c r="N378" s="71">
        <v>65.225286216183406</v>
      </c>
      <c r="O378" s="71">
        <v>77.936767800631088</v>
      </c>
      <c r="P378" s="71">
        <v>83.153268994900401</v>
      </c>
      <c r="Q378" s="71">
        <v>115.15975309815531</v>
      </c>
      <c r="R378" s="71">
        <v>182.65255468669881</v>
      </c>
      <c r="S378" s="71">
        <v>264.58797526119298</v>
      </c>
      <c r="T378" s="71">
        <v>273.84246358253688</v>
      </c>
      <c r="U378" s="71">
        <v>187.09040800731506</v>
      </c>
      <c r="V378" s="71">
        <v>360.50559853973709</v>
      </c>
      <c r="W378" s="65">
        <v>154.16546264316278</v>
      </c>
      <c r="X378" s="65">
        <v>87.030261218121879</v>
      </c>
      <c r="Y378" s="65">
        <v>54.317198136518641</v>
      </c>
      <c r="Z378" s="65">
        <v>45.462822190723763</v>
      </c>
      <c r="AA378" s="65">
        <v>48.934176068562145</v>
      </c>
      <c r="AB378" s="65">
        <v>64.253508441416997</v>
      </c>
      <c r="AC378" s="65">
        <v>89.224227183050559</v>
      </c>
      <c r="AD378" s="65">
        <v>102.75761738402612</v>
      </c>
      <c r="AE378" s="65">
        <v>98.624234713653507</v>
      </c>
      <c r="AF378" s="65">
        <v>98.445147525203893</v>
      </c>
      <c r="AG378" s="65">
        <v>104.82813997007867</v>
      </c>
      <c r="AH378" s="65">
        <v>133.49870304478171</v>
      </c>
      <c r="AI378" s="65">
        <v>189.81142412571759</v>
      </c>
      <c r="AJ378" s="65">
        <v>248.78057813895009</v>
      </c>
      <c r="AK378" s="65">
        <v>259.28325209152723</v>
      </c>
      <c r="AL378" s="65">
        <v>199.73920678618273</v>
      </c>
      <c r="AM378" s="65">
        <v>569.38071382359306</v>
      </c>
    </row>
    <row r="379" spans="1:39" x14ac:dyDescent="0.45">
      <c r="A379" s="3" t="s">
        <v>219</v>
      </c>
      <c r="B379" s="3" t="s">
        <v>96</v>
      </c>
      <c r="C379" s="3" t="s">
        <v>999</v>
      </c>
      <c r="D379" s="173">
        <v>0.90772205340771084</v>
      </c>
      <c r="E379" s="71">
        <v>4239.4142068809688</v>
      </c>
      <c r="F379" s="71">
        <v>933.70065877987918</v>
      </c>
      <c r="G379" s="71">
        <v>538.27080385867987</v>
      </c>
      <c r="H379" s="71">
        <v>375.30965004438826</v>
      </c>
      <c r="I379" s="71">
        <v>222.11642004018086</v>
      </c>
      <c r="J379" s="71">
        <v>175.49539420204039</v>
      </c>
      <c r="K379" s="71">
        <v>189.44790626866032</v>
      </c>
      <c r="L379" s="71">
        <v>221.47773295543954</v>
      </c>
      <c r="M379" s="71">
        <v>268.17481053121207</v>
      </c>
      <c r="N379" s="71">
        <v>346.51303339901568</v>
      </c>
      <c r="O379" s="71">
        <v>460.12218055718438</v>
      </c>
      <c r="P379" s="71">
        <v>491.74514521595182</v>
      </c>
      <c r="Q379" s="71">
        <v>549.06971216864599</v>
      </c>
      <c r="R379" s="71">
        <v>710.57825539958912</v>
      </c>
      <c r="S379" s="71">
        <v>972.51021707912923</v>
      </c>
      <c r="T379" s="71">
        <v>1027.9673017597449</v>
      </c>
      <c r="U379" s="71">
        <v>772.245513902536</v>
      </c>
      <c r="V379" s="71">
        <v>1392.1789502607239</v>
      </c>
      <c r="W379" s="65">
        <v>844.89971301832645</v>
      </c>
      <c r="X379" s="65">
        <v>472.73828847176941</v>
      </c>
      <c r="Y379" s="65">
        <v>311.39521378492816</v>
      </c>
      <c r="Z379" s="65">
        <v>247.08129820452675</v>
      </c>
      <c r="AA379" s="65">
        <v>281.38158115473999</v>
      </c>
      <c r="AB379" s="65">
        <v>394.08267923688237</v>
      </c>
      <c r="AC379" s="65">
        <v>500.94249698798694</v>
      </c>
      <c r="AD379" s="65">
        <v>551.25009005981542</v>
      </c>
      <c r="AE379" s="65">
        <v>556.8140442648579</v>
      </c>
      <c r="AF379" s="65">
        <v>638.53751015103421</v>
      </c>
      <c r="AG379" s="65">
        <v>664.65418351647565</v>
      </c>
      <c r="AH379" s="65">
        <v>692.08657125383081</v>
      </c>
      <c r="AI379" s="65">
        <v>827.59944011965069</v>
      </c>
      <c r="AJ379" s="65">
        <v>1070.516480734706</v>
      </c>
      <c r="AK379" s="65">
        <v>1173.7788057892208</v>
      </c>
      <c r="AL379" s="65">
        <v>961.46186900078817</v>
      </c>
      <c r="AM379" s="65">
        <v>2260.485790734142</v>
      </c>
    </row>
    <row r="380" spans="1:39" x14ac:dyDescent="0.45">
      <c r="A380" s="3" t="s">
        <v>219</v>
      </c>
      <c r="B380" s="3" t="s">
        <v>96</v>
      </c>
      <c r="C380" s="3" t="s">
        <v>1000</v>
      </c>
      <c r="D380" s="173">
        <v>0.91913517406490686</v>
      </c>
      <c r="E380" s="71">
        <v>4292.7179089088304</v>
      </c>
      <c r="F380" s="71">
        <v>1285.6785946505538</v>
      </c>
      <c r="G380" s="71">
        <v>758.43784074473638</v>
      </c>
      <c r="H380" s="71">
        <v>522.51395402501805</v>
      </c>
      <c r="I380" s="71">
        <v>299.95406639102401</v>
      </c>
      <c r="J380" s="71">
        <v>236.61319317787465</v>
      </c>
      <c r="K380" s="71">
        <v>268.35822167139821</v>
      </c>
      <c r="L380" s="71">
        <v>330.29386923152748</v>
      </c>
      <c r="M380" s="71">
        <v>398.85689952576831</v>
      </c>
      <c r="N380" s="71">
        <v>500.92230400580002</v>
      </c>
      <c r="O380" s="71">
        <v>660.58791974371491</v>
      </c>
      <c r="P380" s="71">
        <v>718.7994391263552</v>
      </c>
      <c r="Q380" s="71">
        <v>796.83982861131494</v>
      </c>
      <c r="R380" s="71">
        <v>1032.1561855220177</v>
      </c>
      <c r="S380" s="71">
        <v>1418.5609926221257</v>
      </c>
      <c r="T380" s="71">
        <v>1548.9263330800434</v>
      </c>
      <c r="U380" s="71">
        <v>1151.402138640766</v>
      </c>
      <c r="V380" s="71">
        <v>2058.5127487535674</v>
      </c>
      <c r="W380" s="65">
        <v>1156.879524994428</v>
      </c>
      <c r="X380" s="65">
        <v>665.81303102197171</v>
      </c>
      <c r="Y380" s="65">
        <v>431.99920539200053</v>
      </c>
      <c r="Z380" s="65">
        <v>339.73251381531037</v>
      </c>
      <c r="AA380" s="65">
        <v>383.07606228487833</v>
      </c>
      <c r="AB380" s="65">
        <v>534.50990569775217</v>
      </c>
      <c r="AC380" s="65">
        <v>721.311237635456</v>
      </c>
      <c r="AD380" s="65">
        <v>813.08977516244136</v>
      </c>
      <c r="AE380" s="65">
        <v>786.09591441432406</v>
      </c>
      <c r="AF380" s="65">
        <v>905.1203042625948</v>
      </c>
      <c r="AG380" s="65">
        <v>955.4135173111855</v>
      </c>
      <c r="AH380" s="65">
        <v>1028.7040256633989</v>
      </c>
      <c r="AI380" s="65">
        <v>1215.5501970079445</v>
      </c>
      <c r="AJ380" s="65">
        <v>1626.926787018439</v>
      </c>
      <c r="AK380" s="65">
        <v>1779.747055871205</v>
      </c>
      <c r="AL380" s="65">
        <v>1492.3116723972446</v>
      </c>
      <c r="AM380" s="65">
        <v>3329.3851725810846</v>
      </c>
    </row>
    <row r="381" spans="1:39" x14ac:dyDescent="0.45">
      <c r="A381" s="3" t="s">
        <v>219</v>
      </c>
      <c r="B381" s="3" t="s">
        <v>96</v>
      </c>
      <c r="C381" s="3" t="s">
        <v>1001</v>
      </c>
      <c r="D381" s="173">
        <v>0.98695169864627352</v>
      </c>
      <c r="E381" s="71">
        <v>4609.4473931074526</v>
      </c>
      <c r="F381" s="71">
        <v>92.72639809738024</v>
      </c>
      <c r="G381" s="71">
        <v>54.998439719529131</v>
      </c>
      <c r="H381" s="71">
        <v>36.602671239751423</v>
      </c>
      <c r="I381" s="71">
        <v>19.408792531183881</v>
      </c>
      <c r="J381" s="71">
        <v>12.896091559958942</v>
      </c>
      <c r="K381" s="71">
        <v>17.023999354975494</v>
      </c>
      <c r="L381" s="71">
        <v>23.726045268002419</v>
      </c>
      <c r="M381" s="71">
        <v>31.90330038998086</v>
      </c>
      <c r="N381" s="71">
        <v>38.424699625691161</v>
      </c>
      <c r="O381" s="71">
        <v>45.365478791948853</v>
      </c>
      <c r="P381" s="71">
        <v>50.368299076472553</v>
      </c>
      <c r="Q381" s="71">
        <v>70.73028529301034</v>
      </c>
      <c r="R381" s="71">
        <v>109.75846583991294</v>
      </c>
      <c r="S381" s="71">
        <v>137.51572157084163</v>
      </c>
      <c r="T381" s="71">
        <v>131.27822739002596</v>
      </c>
      <c r="U381" s="71">
        <v>103.59633762532712</v>
      </c>
      <c r="V381" s="71">
        <v>202.16672719063951</v>
      </c>
      <c r="W381" s="65">
        <v>84.714985981035682</v>
      </c>
      <c r="X381" s="65">
        <v>47.456718526548237</v>
      </c>
      <c r="Y381" s="65">
        <v>27.98408840164101</v>
      </c>
      <c r="Z381" s="65">
        <v>21.492758480244351</v>
      </c>
      <c r="AA381" s="65">
        <v>21.224947150726059</v>
      </c>
      <c r="AB381" s="65">
        <v>32.154283573082822</v>
      </c>
      <c r="AC381" s="65">
        <v>47.008496440812451</v>
      </c>
      <c r="AD381" s="65">
        <v>59.643452367127367</v>
      </c>
      <c r="AE381" s="65">
        <v>54.874337229302945</v>
      </c>
      <c r="AF381" s="65">
        <v>54.597358617529345</v>
      </c>
      <c r="AG381" s="65">
        <v>57.807911638980578</v>
      </c>
      <c r="AH381" s="65">
        <v>82.368654570806612</v>
      </c>
      <c r="AI381" s="65">
        <v>116.69887557358915</v>
      </c>
      <c r="AJ381" s="65">
        <v>149.91400612914813</v>
      </c>
      <c r="AK381" s="65">
        <v>142.48976863365996</v>
      </c>
      <c r="AL381" s="65">
        <v>110.7558634785947</v>
      </c>
      <c r="AM381" s="65">
        <v>322.59530528248877</v>
      </c>
    </row>
    <row r="382" spans="1:39" x14ac:dyDescent="0.45">
      <c r="A382" s="3" t="s">
        <v>219</v>
      </c>
      <c r="B382" s="3" t="s">
        <v>96</v>
      </c>
      <c r="C382" s="3" t="s">
        <v>1002</v>
      </c>
      <c r="D382" s="173">
        <v>0.92437524197977361</v>
      </c>
      <c r="E382" s="71">
        <v>4317.1910593406283</v>
      </c>
      <c r="F382" s="71">
        <v>102.09463213196099</v>
      </c>
      <c r="G382" s="71">
        <v>56.038107767157427</v>
      </c>
      <c r="H382" s="71">
        <v>39.464509529850098</v>
      </c>
      <c r="I382" s="71">
        <v>18.815826440439867</v>
      </c>
      <c r="J382" s="71">
        <v>12.542127473226373</v>
      </c>
      <c r="K382" s="71">
        <v>18.94479062686603</v>
      </c>
      <c r="L382" s="71">
        <v>25.403794401471941</v>
      </c>
      <c r="M382" s="71">
        <v>33.42953852592138</v>
      </c>
      <c r="N382" s="71">
        <v>42.056001490676891</v>
      </c>
      <c r="O382" s="71">
        <v>48.528877364734647</v>
      </c>
      <c r="P382" s="71">
        <v>54.425990420636602</v>
      </c>
      <c r="Q382" s="71">
        <v>65.591455281812514</v>
      </c>
      <c r="R382" s="71">
        <v>95.893750467655266</v>
      </c>
      <c r="S382" s="71">
        <v>125.20088083315387</v>
      </c>
      <c r="T382" s="71">
        <v>123.04884597154674</v>
      </c>
      <c r="U382" s="71">
        <v>81.404230718076619</v>
      </c>
      <c r="V382" s="71">
        <v>147.9190134652018</v>
      </c>
      <c r="W382" s="65">
        <v>91.526241135289624</v>
      </c>
      <c r="X382" s="65">
        <v>52.281222137552916</v>
      </c>
      <c r="Y382" s="65">
        <v>32.111535068549763</v>
      </c>
      <c r="Z382" s="65">
        <v>20.860618524943195</v>
      </c>
      <c r="AA382" s="65">
        <v>21.043709461583351</v>
      </c>
      <c r="AB382" s="65">
        <v>36.999449590944629</v>
      </c>
      <c r="AC382" s="65">
        <v>54.755706748097182</v>
      </c>
      <c r="AD382" s="65">
        <v>67.760219714058806</v>
      </c>
      <c r="AE382" s="65">
        <v>63.724031592234013</v>
      </c>
      <c r="AF382" s="65">
        <v>62.340969624324465</v>
      </c>
      <c r="AG382" s="65">
        <v>62.263693874845394</v>
      </c>
      <c r="AH382" s="65">
        <v>71.337945616208984</v>
      </c>
      <c r="AI382" s="65">
        <v>99.934903642258405</v>
      </c>
      <c r="AJ382" s="65">
        <v>122.94428138361728</v>
      </c>
      <c r="AK382" s="65">
        <v>124.70003274272662</v>
      </c>
      <c r="AL382" s="65">
        <v>88.983343307588569</v>
      </c>
      <c r="AM382" s="65">
        <v>244.36594375148542</v>
      </c>
    </row>
  </sheetData>
  <autoFilter ref="A4:AM382" xr:uid="{00000000-0001-0000-0E00-000000000000}"/>
  <mergeCells count="4">
    <mergeCell ref="E3:E4"/>
    <mergeCell ref="F3:V3"/>
    <mergeCell ref="W3:AM3"/>
    <mergeCell ref="D3:D4"/>
  </mergeCells>
  <phoneticPr fontId="4"/>
  <pageMargins left="0.7" right="0.7" top="0.75" bottom="0.75" header="0.3" footer="0.3"/>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p:properties xmlns:p="http://schemas.microsoft.com/office/2006/metadata/properties" xmlns:xsi="http://www.w3.org/2001/XMLSchema-instance" xmlns:pc="http://schemas.microsoft.com/office/infopath/2007/PartnerControls">
  <documentManagement>
    <Owner xmlns="ae0b9f2f-9f6e-447f-a968-a6c8993a7985">
      <UserInfo>
        <DisplayName/>
        <AccountId xsi:nil="true"/>
        <AccountType/>
      </UserInfo>
    </Owner>
    <lcf76f155ced4ddcb4097134ff3c332f xmlns="ae0b9f2f-9f6e-447f-a968-a6c8993a7985">
      <Terms xmlns="http://schemas.microsoft.com/office/infopath/2007/PartnerControls"/>
    </lcf76f155ced4ddcb4097134ff3c332f>
    <TaxCatchAll xmlns="85e6e18b-26c1-4122-9e79-e6c53ac26d5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2B6985CA865AC14FB6AD1E0B3C4D9020" ma:contentTypeVersion="14" ma:contentTypeDescription="新しいドキュメントを作成します。" ma:contentTypeScope="" ma:versionID="f9ab238290685a720663bc19f9cd8a80">
  <xsd:schema xmlns:xsd="http://www.w3.org/2001/XMLSchema" xmlns:xs="http://www.w3.org/2001/XMLSchema" xmlns:p="http://schemas.microsoft.com/office/2006/metadata/properties" xmlns:ns2="ae0b9f2f-9f6e-447f-a968-a6c8993a7985" xmlns:ns3="85e6e18b-26c1-4122-9e79-e6c53ac26d53" targetNamespace="http://schemas.microsoft.com/office/2006/metadata/properties" ma:root="true" ma:fieldsID="14bc3007b947aaf269940a0ffb373b72" ns2:_="" ns3:_="">
    <xsd:import namespace="ae0b9f2f-9f6e-447f-a968-a6c8993a7985"/>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0b9f2f-9f6e-447f-a968-a6c8993a798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75a0930-25f8-41a7-bff0-d9f808793f7e}"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338EF1-DDDD-4990-9057-23EDA09536AE}">
  <ds:schemaRefs>
    <ds:schemaRef ds:uri="http://www.w3.org/XML/1998/namespace"/>
    <ds:schemaRef ds:uri="http://purl.org/dc/elements/1.1/"/>
    <ds:schemaRef ds:uri="http://purl.org/dc/terms/"/>
    <ds:schemaRef ds:uri="85e6e18b-26c1-4122-9e79-e6c53ac26d53"/>
    <ds:schemaRef ds:uri="http://schemas.microsoft.com/office/2006/metadata/properties"/>
    <ds:schemaRef ds:uri="http://schemas.microsoft.com/office/2006/documentManagement/types"/>
    <ds:schemaRef ds:uri="ae0b9f2f-9f6e-447f-a968-a6c8993a7985"/>
    <ds:schemaRef ds:uri="http://schemas.microsoft.com/office/infopath/2007/PartnerControl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5063B319-AEDC-4693-A4FD-E02771E4F2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e0b9f2f-9f6e-447f-a968-a6c8993a7985"/>
    <ds:schemaRef ds:uri="85e6e18b-26c1-4122-9e79-e6c53ac26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6DEB164-1062-4169-88D4-0449F890636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14</vt:i4>
      </vt:variant>
      <vt:variant>
        <vt:lpstr>名前付き一覧</vt:lpstr>
      </vt:variant>
      <vt:variant>
        <vt:i4>3</vt:i4>
      </vt:variant>
    </vt:vector>
  </HeadingPairs>
  <TitlesOfParts>
    <vt:vector size="17" baseType="lpstr">
      <vt:lpstr>グラフ２（二次医療圏）（非表示）</vt:lpstr>
      <vt:lpstr>グラフ描画用シート</vt:lpstr>
      <vt:lpstr>1内容説明</vt:lpstr>
      <vt:lpstr>2外来医師偏在指標</vt:lpstr>
      <vt:lpstr>2-1標準化受療率比 (夜間人口)</vt:lpstr>
      <vt:lpstr>3-1標準化診療所従事医師数 </vt:lpstr>
      <vt:lpstr>3-2労働時間比</vt:lpstr>
      <vt:lpstr>3-3診療所従事医師数</vt:lpstr>
      <vt:lpstr>3-4標準化外来受療率比</vt:lpstr>
      <vt:lpstr>3-5人口（2021年1月1日時点）</vt:lpstr>
      <vt:lpstr>3-5人口（2018年1月1日時点）</vt:lpstr>
      <vt:lpstr>3-6全国受療率</vt:lpstr>
      <vt:lpstr>3-7患者数</vt:lpstr>
      <vt:lpstr>3-8診療所外来患者対応割合</vt:lpstr>
      <vt:lpstr>'1内容説明'!Print_Area</vt:lpstr>
      <vt:lpstr>'グラフ２（二次医療圏）（非表示）'!Print_Area</vt:lpstr>
      <vt:lpstr>グラフ描画用シート!Print_Area</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0x0101002B6985CA865AC14FB6AD1E0B3C4D9020</vt:lpwstr>
  </property>
  <property fmtid="{D5CDD505-2E9C-101B-9397-08002B2CF9AE}" pid="3" name="MediaServiceImageTags">
    <vt:lpwstr/>
  </property>
</Properties>
</file>